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 Summary" sheetId="1" r:id="rId4"/>
    <sheet state="visible" name="API and UI Testing" sheetId="2" r:id="rId5"/>
    <sheet state="visible" name="Combination_Testing" sheetId="3" r:id="rId6"/>
    <sheet state="visible" name="Known issues" sheetId="4" r:id="rId7"/>
    <sheet state="visible" name="Inji - Android - Test Cases" sheetId="5" r:id="rId8"/>
    <sheet state="visible" name="Inji - iOS- Test Cases" sheetId="6" r:id="rId9"/>
    <sheet state="visible" name="Feature Health" sheetId="7" r:id="rId10"/>
    <sheet state="visible" name="UAT Scenarios" sheetId="8" r:id="rId11"/>
    <sheet state="hidden" name="NL Android test cases" sheetId="9" r:id="rId12"/>
    <sheet state="hidden" name="NL ios test cases" sheetId="10" r:id="rId13"/>
    <sheet state="hidden" name="Bug tracker - Android" sheetId="11" r:id="rId14"/>
    <sheet state="hidden" name="Bug tracker - ios" sheetId="12" r:id="rId15"/>
    <sheet state="hidden" name="Release-bugs" sheetId="13" r:id="rId16"/>
    <sheet state="hidden" name="BLE testing-sharing flow" sheetId="14" r:id="rId17"/>
    <sheet state="hidden" name="BLE testing-independant feature" sheetId="15" r:id="rId18"/>
  </sheets>
  <definedNames>
    <definedName hidden="1" localSheetId="3" name="_xlnm._FilterDatabase">'Known issues'!$A$1:$R$919</definedName>
    <definedName hidden="1" localSheetId="4" name="_xlnm._FilterDatabase">'Inji - Android - Test Cases'!$A$1:$O$1563</definedName>
    <definedName hidden="1" localSheetId="5" name="_xlnm._FilterDatabase">'Inji - iOS- Test Cases'!$A$1:$AI$1381</definedName>
    <definedName hidden="1" localSheetId="12" name="_xlnm._FilterDatabase">'Release-bugs'!$A$1:$I$62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
      <text>
        <t xml:space="preserve">======
ID#AAAAorlnkaI
SANTHÔ 14    (2023-02-02 09:49:17)
https://github.com/mosip/inji/issues/519</t>
      </text>
    </comment>
    <comment authorId="0" ref="E34">
      <text>
        <t xml:space="preserve">======
ID#AAAAol7G_So
SANTHÔ 14    (2023-01-31 11:28:45)
https://github.com/mosip/inji/issues/519</t>
      </text>
    </comment>
    <comment authorId="0" ref="E47">
      <text>
        <t xml:space="preserve">======
ID#AAAAorlnkaM
SANTHÔ 14    (2023-02-02 09:55:16)
https://github.com/mosip/inji/issues/519
------
ID#AAAAorlnkaw
SANTHÔ 14    (2023-02-02 11:25:12)
https://github.com/mosip/inji/issues/527</t>
      </text>
    </comment>
    <comment authorId="0" ref="E60">
      <text>
        <t xml:space="preserve">======
ID#AAAAol7G-nY
SANTHÔ 14    (2023-01-31 07:49:20)
https://github.com/mosip/inji/issues/515</t>
      </text>
    </comment>
    <comment authorId="0" ref="E64">
      <text>
        <t xml:space="preserve">======
ID#AAAAomdxn24
SANTHÔ 14    (2023-02-01 09:35:22)
https://github.com/mosip/inji/issues/515</t>
      </text>
    </comment>
    <comment authorId="0" ref="E68">
      <text>
        <t xml:space="preserve">======
ID#AAAAopndzeY
SANTHÔ 14    (2023-02-01 10:38:29)
https://github.com/mosip/inji/issues/523</t>
      </text>
    </comment>
    <comment authorId="0" ref="E74">
      <text>
        <t xml:space="preserve">======
ID#AAAAphbMul8
SANTHÔ 14    (2023-02-01 13:30:03)
https://github.com/mosip/inji/issues/524</t>
      </text>
    </comment>
    <comment authorId="0" ref="E77">
      <text>
        <t xml:space="preserve">======
ID#AAAAphbMumA
SANTHÔ 14    (2023-02-01 13:30:07)
https://github.com/mosip/inji/issues/524</t>
      </text>
    </comment>
    <comment authorId="0" ref="E80">
      <text>
        <t xml:space="preserve">======
ID#AAAApkVP-xs
Anu shree    (2023-02-06 09:22:44)
https://github.com/mosip/inji/issues/525</t>
      </text>
    </comment>
    <comment authorId="0" ref="E81">
      <text>
        <t xml:space="preserve">======
ID#AAAApkVP-xw
Anu shree    (2023-02-06 09:22:51)
https://github.com/mosip/inji/issues/525</t>
      </text>
    </comment>
    <comment authorId="0" ref="E82">
      <text>
        <t xml:space="preserve">======
ID#AAAApkVP-x0
Anu shree    (2023-02-06 09:22:58)
https://github.com/mosip/inji/issues/525</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
      <text>
        <t xml:space="preserve">======
ID#AAAAorlnkbU
SANTHÔ 14    (2023-02-02 13:14:12)
https://github.com/mosip/inji/issues/518</t>
      </text>
    </comment>
    <comment authorId="0" ref="C11">
      <text>
        <t xml:space="preserve">======
ID#AAAAorlnkbY
SANTHÔ 14    (2023-02-02 13:14:30)
https://github.com/mosip/inji/issues/520</t>
      </text>
    </comment>
    <comment authorId="0" ref="C20">
      <text>
        <t xml:space="preserve">======
ID#AAAAorlnkbc
SANTHÔ 14    (2023-02-02 13:14:56)
https://github.com/mosip/inji/issues/516</t>
      </text>
    </comment>
    <comment authorId="0" ref="C21">
      <text>
        <t xml:space="preserve">======
ID#AAAAorlnkbg
SANTHÔ 14    (2023-02-02 13:15:08)
https://github.com/mosip/inji/issues/518</t>
      </text>
    </comment>
    <comment authorId="0" ref="C23">
      <text>
        <t xml:space="preserve">======
ID#AAAAorlnkbk
SANTHÔ 14    (2023-02-02 13:15:23)
https://github.com/mosip/inji/issues/520</t>
      </text>
    </comment>
    <comment authorId="0" ref="C27">
      <text>
        <t xml:space="preserve">======
ID#AAAAorlnkbo
SANTHÔ 14    (2023-02-02 13:17:15)
https://github.com/mosip/inji/issues/518</t>
      </text>
    </comment>
    <comment authorId="0" ref="C30">
      <text>
        <t xml:space="preserve">======
ID#AAAAorlnkbs
SANTHÔ 14    (2023-02-02 13:17:26)
https://github.com/mosip/inji/issues/524</t>
      </text>
    </comment>
    <comment authorId="0" ref="C33">
      <text>
        <t xml:space="preserve">======
ID#AAAApG7SWaA
SANTHÔ 14    (2023-02-03 06:31:07)
https://github.com/mosip/inji/issues/530</t>
      </text>
    </comment>
  </commentList>
</comments>
</file>

<file path=xl/sharedStrings.xml><?xml version="1.0" encoding="utf-8"?>
<sst xmlns="http://schemas.openxmlformats.org/spreadsheetml/2006/main" count="25418" uniqueCount="7817">
  <si>
    <t>Details</t>
  </si>
  <si>
    <t>Stories
Tested</t>
  </si>
  <si>
    <t>Test Cases</t>
  </si>
  <si>
    <t> </t>
  </si>
  <si>
    <t>iOS Based Testing</t>
  </si>
  <si>
    <t>Android Based Testing</t>
  </si>
  <si>
    <t>Devices Used For Testing</t>
  </si>
  <si>
    <t>Tested with Components</t>
  </si>
  <si>
    <t>Total</t>
  </si>
  <si>
    <t>With Stories</t>
  </si>
  <si>
    <t>w/o Stories</t>
  </si>
  <si>
    <t>Pass</t>
  </si>
  <si>
    <t>Fail</t>
  </si>
  <si>
    <t>NA</t>
  </si>
  <si>
    <t>Story</t>
  </si>
  <si>
    <t>Test Results</t>
  </si>
  <si>
    <t>Vivo Y73 with Android 12 BLE 5.0</t>
  </si>
  <si>
    <t>qa-inji1</t>
  </si>
  <si>
    <t>Android  Based</t>
  </si>
  <si>
    <t>SS Galaxy A03 core with Android 11 BLE 4.2</t>
  </si>
  <si>
    <t>mosipqa/artifactory-server:0.10.x-INJI</t>
  </si>
  <si>
    <t>iOS Based</t>
  </si>
  <si>
    <t>iPhone 11 with i-OS 15 BLE 5.0</t>
  </si>
  <si>
    <t>mosipid/inji-certify:0.10.0</t>
  </si>
  <si>
    <t>iPhone 8 with i-OS 16 BLE 5.0</t>
  </si>
  <si>
    <t>iPhone 7 with i-OS 15.6 BLE 4.2</t>
  </si>
  <si>
    <t>mosipqa/inji-verify-service:develop</t>
  </si>
  <si>
    <t>Redmi 7A	Android 10 BLE 4.2</t>
  </si>
  <si>
    <t>mosipqa/inji-verify-ui:develop</t>
  </si>
  <si>
    <t>Redmi note 10 lite	Android 10 BLE 5.0</t>
  </si>
  <si>
    <t>mosipid/data-share-service:1.3.0-beta.2</t>
  </si>
  <si>
    <t>redmi K20 pro	Android 11 BLE 5.0</t>
  </si>
  <si>
    <t>mosipid/inji-web:0.11.0</t>
  </si>
  <si>
    <t>mosipqa/mimoto:0.15.x</t>
  </si>
  <si>
    <t>mosipqa/inji-certify-with-plugins:develop</t>
  </si>
  <si>
    <t>mosipqa/dsl-packetcreator:develop</t>
  </si>
  <si>
    <t>mosipdev/dsl-packetcreator:develop</t>
  </si>
  <si>
    <t>Released ENV</t>
  </si>
  <si>
    <t>mosipid/mock-abis:1.2.0.2</t>
  </si>
  <si>
    <t>mosipid/mock-mv:1.2.0.2</t>
  </si>
  <si>
    <t>mosipid/hotlist-service:1.2.1.0</t>
  </si>
  <si>
    <t>nginxinc/nginx-unprivileged:1.21.6-alpine</t>
  </si>
  <si>
    <t>mosipid/admin-service:1.2.1.0</t>
  </si>
  <si>
    <t>mosipid/admin-ui:1.2.0.1</t>
  </si>
  <si>
    <t>mosipid/artifactory-server:1.4.1-ES</t>
  </si>
  <si>
    <t>mosipid/authentication-demo-service:1.2.0.1</t>
  </si>
  <si>
    <t>mosipdev/authentication-demo-service:develop</t>
  </si>
  <si>
    <t>mosipid/biosdk-server:1.2.0.1</t>
  </si>
  <si>
    <t>mosipqa/biosdk-server:develop</t>
  </si>
  <si>
    <t>mosipdev/captcha-validation-service:develop</t>
  </si>
  <si>
    <t>rancher/fleet-agent:v0.7.0</t>
  </si>
  <si>
    <t>mosipid/data-share-service:1.2.0.1</t>
  </si>
  <si>
    <t>mosipid/digital-card-service:1.2.0.1</t>
  </si>
  <si>
    <t>mosipid/authentication-service:1.2.1.0</t>
  </si>
  <si>
    <t>mosipid/authentication-internal-service:1.2.1.0</t>
  </si>
  <si>
    <t>mosipid/authentication-otp-service:1.2.1.0</t>
  </si>
  <si>
    <t>mosipid/credential-service:1.2.1.0</t>
  </si>
  <si>
    <t>mosipdev/credential-request-generator:MOSIP-34070-v1210</t>
  </si>
  <si>
    <t>mosipdev/id-repository-identity-service:MOSIP-34070-v1210</t>
  </si>
  <si>
    <t>mosipid/id-repository-vid-service:1.2.1.0</t>
  </si>
  <si>
    <t>mosipid/inji-verify:0.10.0</t>
  </si>
  <si>
    <t>mosipid/mimoto:0.15.0</t>
  </si>
  <si>
    <t>mosipid/kernel-auditmanager-service:1.2.0.1</t>
  </si>
  <si>
    <t>mosipid/kernel-auth-service:1.2.0.1</t>
  </si>
  <si>
    <t>mosipid/kernel-idgenerator-service:1.2.0.1</t>
  </si>
  <si>
    <t>mosipid/kernel-masterdata-service:1.2.1.0</t>
  </si>
  <si>
    <t>mosipid/kernel-notification-service:1.2.0.1</t>
  </si>
  <si>
    <t>mosipid/kernel-otpmanager-service:1.2.0.1</t>
  </si>
  <si>
    <t>mosipid/kernel-pridgenerator-service:1.2.0.1</t>
  </si>
  <si>
    <t>mosipid/kernel-ridgenerator-service:1.2.0.1</t>
  </si>
  <si>
    <t>mosipid/kernel-syncdata-service:1.2.1.0</t>
  </si>
  <si>
    <t>mosipid/kernel-keymanager-service:1.2.0.1</t>
  </si>
  <si>
    <t>mosipid/artifactory-server:0.10.0-INJI</t>
  </si>
  <si>
    <t>mosipid/esignet:1.4.1</t>
  </si>
  <si>
    <t>mosipid/oidc-ui:1.4.1</t>
  </si>
  <si>
    <t>mosipid/mock-identity-system:0.9.3</t>
  </si>
  <si>
    <t>mosipid/mock-relying-party-service:0.9.3</t>
  </si>
  <si>
    <t>mosipid/mock-relying-party-ui:0.9.3</t>
  </si>
  <si>
    <t>mosipid/mock-smtp:1.0.0</t>
  </si>
  <si>
    <t>mosipid/mosip-file-server:1.2.0.1</t>
  </si>
  <si>
    <t>mosipid/dsl-packetcreator:1.2.0.1</t>
  </si>
  <si>
    <t>mosipid/commons-packet-service:1.2.0.1</t>
  </si>
  <si>
    <t>mosipid/pmp-ui:1.2.0.2</t>
  </si>
  <si>
    <t>mosipid/partner-management-service:1.2.1.0</t>
  </si>
  <si>
    <t>mosipid/policy-management-service:1.2.1.0</t>
  </si>
  <si>
    <t>mosipid/pre-registration-application-service:1.2.0.1</t>
  </si>
  <si>
    <t>mosipid/pre-registration-batchjob:1.2.0.1</t>
  </si>
  <si>
    <t>mosipid/pre-registration-booking-service:1.2.0.1</t>
  </si>
  <si>
    <t>mosipid/pre-registration-captcha-service:1.2.0.1</t>
  </si>
  <si>
    <t>mosipid/pre-registration-datasync-service:1.2.0.1</t>
  </si>
  <si>
    <t>mosipid/pre-registration-ui:1.2.0.1</t>
  </si>
  <si>
    <t>mosipid/print:1.2.0.1</t>
  </si>
  <si>
    <t>mosipid/registration-client:1.2.0.2</t>
  </si>
  <si>
    <t>mosipid/registration-processor-common-camel-bridge:1.2.0.1</t>
  </si>
  <si>
    <t>mosipid/registration-processor-stage-group-1:1.2.0.1</t>
  </si>
  <si>
    <t>mosipid/registration-processor-stage-group-2:1.2.0.1</t>
  </si>
  <si>
    <t>mosipid/registration-processor-stage-group-3:1.2.0.1</t>
  </si>
  <si>
    <t>mosipid/registration-processor-stage-group-4:1.2.0.1</t>
  </si>
  <si>
    <t>mosipid/registration-processor-stage-group-5:1.2.0.1</t>
  </si>
  <si>
    <t>mosipid/registration-processor-stage-group-6:1.2.0.1</t>
  </si>
  <si>
    <t>mosipid/registration-processor-stage-group-7:1.2.0.1</t>
  </si>
  <si>
    <t>mosipid/registration-processor-notification-service:1.2.0.1</t>
  </si>
  <si>
    <t>mosipid/registration-processor-dmz-packet-server:1.2.0.1</t>
  </si>
  <si>
    <t>mosipid/registration-processor-reprocessor:1.2.0.1</t>
  </si>
  <si>
    <t>mosipid/registration-processor-registration-status-service:1.2.0.1</t>
  </si>
  <si>
    <t>mosipid/registration-processor-registration-transaction-service:1.2.0.1</t>
  </si>
  <si>
    <t>mosipid/registration-processor-workflow-manager-service:1.2.0.1</t>
  </si>
  <si>
    <t>mosipid/resident-service:1.2.1.0</t>
  </si>
  <si>
    <t>mosipid/resident-ui:0.9.0</t>
  </si>
  <si>
    <t>sunbird-rc-credential-schema:v2.0.0-rc3</t>
  </si>
  <si>
    <t>sunbird-rc-credentials-service:v2.0.0-rc3</t>
  </si>
  <si>
    <t>sunbird-rc-identity-service:v2.0.0-rc3</t>
  </si>
  <si>
    <t>sunbird-rc-core:v1.0.0</t>
  </si>
  <si>
    <t>mosipid/websub-service:1.2.0.1</t>
  </si>
  <si>
    <t>mosipid/consolidator-websub-service:1.2.0.1</t>
  </si>
  <si>
    <t>INJI Mobile UI Automation</t>
  </si>
  <si>
    <t>Devices Used For UI Automation</t>
  </si>
  <si>
    <t>Pixel 7 pro - Android 13</t>
  </si>
  <si>
    <t>INJI Mobile  Android</t>
  </si>
  <si>
    <t>iPhone 15 Pro Max -  iOS 17.1</t>
  </si>
  <si>
    <t>INJI Mobile  iOS</t>
  </si>
  <si>
    <t>INJI API - Mimoto</t>
  </si>
  <si>
    <t>INJI Web API</t>
  </si>
  <si>
    <t>VC Verifier Library</t>
  </si>
  <si>
    <t>VC Verifier Library (data model 1.1)</t>
  </si>
  <si>
    <t xml:space="preserve">  </t>
  </si>
  <si>
    <t xml:space="preserve">Version   Dt :    12/09/2024 ----   Test Rate : 100%  With Pass Rate : 100% </t>
  </si>
  <si>
    <t>Sprint 39_40 -release-0.15.x</t>
  </si>
  <si>
    <t>Verifier</t>
  </si>
  <si>
    <t>Wallet</t>
  </si>
  <si>
    <t>Share VC</t>
  </si>
  <si>
    <t>Share VC 
 Multi attempt (10)</t>
  </si>
  <si>
    <t>Restart Wallet app
 &amp; Share VC</t>
  </si>
  <si>
    <t>Restart Verifier app 
 &amp; Share VC</t>
  </si>
  <si>
    <t>Restart (reboot) Wallet 
 Device &amp; Share VC</t>
  </si>
  <si>
    <t>Restart (reboot) Verifier 
 Device &amp; Share VC</t>
  </si>
  <si>
    <t>Wallet App Idle for 
 1 min &amp; Share VC</t>
  </si>
  <si>
    <t>Verifier App Idle for 
 1 min &amp; Share VC</t>
  </si>
  <si>
    <t>Device</t>
  </si>
  <si>
    <t>OS/BLE version</t>
  </si>
  <si>
    <t>Redmi 6A</t>
  </si>
  <si>
    <t>Android 9 BLE 4.2</t>
  </si>
  <si>
    <t>redmi 7A</t>
  </si>
  <si>
    <t>Android 10 BLE 4.2</t>
  </si>
  <si>
    <t>Redmi 7A</t>
  </si>
  <si>
    <t>Redmi note 10 lite</t>
  </si>
  <si>
    <t>Android 10 BLE 5.0</t>
  </si>
  <si>
    <t>Vivo Y73</t>
  </si>
  <si>
    <t>Android 12 BLE 5.0</t>
  </si>
  <si>
    <t>SS Galaxy A03 core</t>
  </si>
  <si>
    <t>Android 11 BLE 4.2</t>
  </si>
  <si>
    <t>redmi K20 pro</t>
  </si>
  <si>
    <t>Android 11 BLE 5.0</t>
  </si>
  <si>
    <t>vivo Y73</t>
  </si>
  <si>
    <t>Redmi K20 pro</t>
  </si>
  <si>
    <t xml:space="preserve">Vivo y73 </t>
  </si>
  <si>
    <t>iphone 11</t>
  </si>
  <si>
    <t>iPhone 15 BLE 5.0</t>
  </si>
  <si>
    <t xml:space="preserve">k20 pro </t>
  </si>
  <si>
    <t xml:space="preserve"> iphone 8</t>
  </si>
  <si>
    <t>iphone 16 BLE 5.0</t>
  </si>
  <si>
    <t xml:space="preserve"> iphone 11</t>
  </si>
  <si>
    <t>iphone 7</t>
  </si>
  <si>
    <t>iphone 15.6 BLE 4.2</t>
  </si>
  <si>
    <t>Bug id</t>
  </si>
  <si>
    <t>Issue</t>
  </si>
  <si>
    <t>Severity</t>
  </si>
  <si>
    <t>INJIMOB-1238</t>
  </si>
  <si>
    <t>iOS : Inji passcode fallback mechanism when biometric authentication fails is no where used</t>
  </si>
  <si>
    <t>Major</t>
  </si>
  <si>
    <t>INJIMOB-1743</t>
  </si>
  <si>
    <t>Android - Resident photo is not updated on the successful IDP login status page</t>
  </si>
  <si>
    <t>Minor</t>
  </si>
  <si>
    <t>Android - error message of QR code login without internet attempt should be revised</t>
  </si>
  <si>
    <t>INJIMOB-1748</t>
  </si>
  <si>
    <t>Android - History timings could be more precise</t>
  </si>
  <si>
    <t>INJIMOB-1603</t>
  </si>
  <si>
    <t>INJIMOB- During face authentication, the camera view is not opening in all IOS device</t>
  </si>
  <si>
    <t>INJIMOB-1530</t>
  </si>
  <si>
    <t>INJIMOB - IOS - "Share QR Code" is not working on iPhone 8.</t>
  </si>
  <si>
    <t>INJIMOB-1503</t>
  </si>
  <si>
    <t>INJIMOB - IOS - The buttons in the INJI tour guide are not properly aligned.</t>
  </si>
  <si>
    <t>INJIMOB-1499</t>
  </si>
  <si>
    <t>INJIMOB - Android - The backup and restore process is failing on Android devices when the size of the backup exceeds 10MB.</t>
  </si>
  <si>
    <t>INJIMOB-1490</t>
  </si>
  <si>
    <t>INJIMOB - Backup is not triggering automatically when VC is removed.</t>
  </si>
  <si>
    <t>INJIMOB-1481</t>
  </si>
  <si>
    <t>INJI - logo of inji mobile stretched while booting the app</t>
  </si>
  <si>
    <t>INJIMOB-1469</t>
  </si>
  <si>
    <t>APIAutomation - WalletBinding API 10 test cases are failing with "invalid_challenge_length" error</t>
  </si>
  <si>
    <t>INJIMOB-1432</t>
  </si>
  <si>
    <t>Injiweb: Fileds displayed in inji mobile and inji web are different for vehilce inusrance credentials</t>
  </si>
  <si>
    <t>INJIMOB-1403</t>
  </si>
  <si>
    <t>INJI - VC download failed because of eSignet pod being down doesn't have a proper error message</t>
  </si>
  <si>
    <t>INJIMOB-1384</t>
  </si>
  <si>
    <t>InjiMob - device specific- backup is not working in redmi 6A</t>
  </si>
  <si>
    <t>INJIMOB-1382</t>
  </si>
  <si>
    <t>InjiMob - device specific- backup and restore is not working in redmi 7A and redmi 10 lite</t>
  </si>
  <si>
    <t>INJIMOB-1344</t>
  </si>
  <si>
    <t>API-WalletBinding Api is falling with "invalid_auth_factor_type"</t>
  </si>
  <si>
    <t>INJIMOB-1336</t>
  </si>
  <si>
    <t>INJI- Automation run for sanity is failing few scenarios</t>
  </si>
  <si>
    <t>INJIMOB-1265</t>
  </si>
  <si>
    <t>IOS -Specific devices the User not able to see the iCloud ID in iCloud setting section of backup and restore page.</t>
  </si>
  <si>
    <t>INJIMOB-1261</t>
  </si>
  <si>
    <t>INJI- Error message is not proper when invalid QR is scanned after changing language to other than English.</t>
  </si>
  <si>
    <t>INJIMOB-1259</t>
  </si>
  <si>
    <t>INJI - Backup &amp; restore Name Is Different In Settings And in Backup &amp; restore Page</t>
  </si>
  <si>
    <t>INJIMOB-1256</t>
  </si>
  <si>
    <t>Backup and Restore heading Alignment is not proper in Backup&amp; restore page</t>
  </si>
  <si>
    <t>INJIMOB-1249</t>
  </si>
  <si>
    <t>INJI - sensitive information is getting displayed in audit logs</t>
  </si>
  <si>
    <t>INJIMOB-1248</t>
  </si>
  <si>
    <t>INJI - Iderpo UINs are failing in VC verification</t>
  </si>
  <si>
    <t>INJI - Disable biometrics from app, close app and relaunch user not able login to application blocked out of application.</t>
  </si>
  <si>
    <t>INJIMOB-1168</t>
  </si>
  <si>
    <t>QR Code Not Displaying for Downloaded VCs</t>
  </si>
  <si>
    <t>INJIMOB-1164</t>
  </si>
  <si>
    <t>API- GenerateVID Api is falling with "UIN not available in database"</t>
  </si>
  <si>
    <t>INJIMOB-1159</t>
  </si>
  <si>
    <t>Inji Mobile error handling when well-known for an issuer is not available</t>
  </si>
  <si>
    <t>INJIMOB-1150</t>
  </si>
  <si>
    <t>INJI- After changing the language to Filipino and Tamil the toaster message is not translated to correct meaning.</t>
  </si>
  <si>
    <t>INJIMOB-1066</t>
  </si>
  <si>
    <t>Inji- alignment is not proper in few pages</t>
  </si>
  <si>
    <t>INJIMOB-944</t>
  </si>
  <si>
    <t>Inji- For Rejected VC, history is not captured when sharing sunbird VC.</t>
  </si>
  <si>
    <t>INJIMOB-914</t>
  </si>
  <si>
    <t>Inji- After changing the language backup and restore screen and button name also are not translated to the correct meaning,</t>
  </si>
  <si>
    <t>INJIMOB-887</t>
  </si>
  <si>
    <t>Inji- After changing the language Successful screens in the verifier device are not translated to the correct meaning,</t>
  </si>
  <si>
    <t>INJIMOB-883</t>
  </si>
  <si>
    <t>Inji- We are not able to take backup on the specific devices</t>
  </si>
  <si>
    <t>INJIMOB-873</t>
  </si>
  <si>
    <t>INJI- After rebooting the device the Inji application freezes for a few seconds in the Redmi 7A device</t>
  </si>
  <si>
    <t>INJIMOB-868</t>
  </si>
  <si>
    <t>INJI - Backup is not appending the new data, it is replacing the data.</t>
  </si>
  <si>
    <t>INJIMOB-789</t>
  </si>
  <si>
    <t>INJI - photo atribute and activated bar should removed in the sunbird VC</t>
  </si>
  <si>
    <t>INJIMOB-773</t>
  </si>
  <si>
    <t>INJI- sunbird VC data are not translated to the correct meaning</t>
  </si>
  <si>
    <t>INJIMOB-771</t>
  </si>
  <si>
    <t>INJI- After changing the language to Arabic status attribute and valid icon missing on sunbird vc</t>
  </si>
  <si>
    <t>INJIMOB-768</t>
  </si>
  <si>
    <t>INJI- There are no proper error messages for entering the invalid data.</t>
  </si>
  <si>
    <t>INJIMOB-796</t>
  </si>
  <si>
    <t>Inji-The share header is not translated to the correct meaning</t>
  </si>
  <si>
    <t>INJIMOB-736</t>
  </si>
  <si>
    <t>IOS -The share button name is truncated on iOS devices.</t>
  </si>
  <si>
    <t>INJIMOB-735</t>
  </si>
  <si>
    <t>Inji- few elements are not translated to the correct meaning, and half of the content is missing.</t>
  </si>
  <si>
    <t>INJIMOB-734</t>
  </si>
  <si>
    <t>IOS- The scan header is not aligned properly and the scan text is very large compared to other headers</t>
  </si>
  <si>
    <t>INJIMOB-717</t>
  </si>
  <si>
    <t>Inji: History timer paused when the mobile screen is timed out</t>
  </si>
  <si>
    <t>INJIMOB-715</t>
  </si>
  <si>
    <t>inji - OTP count down is slower than real time count down</t>
  </si>
  <si>
    <t>INJIMOB-706</t>
  </si>
  <si>
    <t>Inji: After changing environment in "Credential Registry", while clicking on '+'(download) app is crashing.</t>
  </si>
  <si>
    <t>INJIMOB-692</t>
  </si>
  <si>
    <t>INJI-After changing the languages the error popup message to cancel the download card is not aligned properly</t>
  </si>
  <si>
    <t>INJIMOB-689</t>
  </si>
  <si>
    <t>After changing the finger authentication in the device, the user is not getting the error error pop up for biometrics change</t>
  </si>
  <si>
    <t>INJIMOB-687</t>
  </si>
  <si>
    <t>android - unable to go till retrive your id screen intermitently</t>
  </si>
  <si>
    <t>INJIMOB-686</t>
  </si>
  <si>
    <t>Telemetry - We observed the failure audits are not getting audited in the DB</t>
  </si>
  <si>
    <t>INJIMOB-649</t>
  </si>
  <si>
    <t>INJI- login to e-signet portal a second time with the same UIN /VID download via e-signet flow it not showing the consent screen.</t>
  </si>
  <si>
    <t>INJIMOB-622</t>
  </si>
  <si>
    <t>INJI-While doing face authentication app is getting crashed.</t>
  </si>
  <si>
    <t>INJIMOB-571</t>
  </si>
  <si>
    <t>INJI- while sharing the same VC twice it is getting saved twice separately</t>
  </si>
  <si>
    <t>INJIMOB-554</t>
  </si>
  <si>
    <t>Credential Registry attribute value are not displaying in ID Details page on downloading vc via e-signet.</t>
  </si>
  <si>
    <t>INJIMOB-553</t>
  </si>
  <si>
    <t>Observed alignment issues in folded device.</t>
  </si>
  <si>
    <t>INJIMOB-547</t>
  </si>
  <si>
    <t>Intermittent: '+'(download) icon is getting truncated by the menu displayed at the bottom of Home screen in smaller devices.</t>
  </si>
  <si>
    <t>INJIMOB-543</t>
  </si>
  <si>
    <t>"skip" link text on welcome screen is getting overlapped with battery icon.</t>
  </si>
  <si>
    <t>INJIMOB-534</t>
  </si>
  <si>
    <t>INJI - we are able to login successfuly in IDP, even when the portal tab is closed</t>
  </si>
  <si>
    <t>INJIMOB-516</t>
  </si>
  <si>
    <t>INJI - app is couldnt recognise resident face when they have shaved their beard</t>
  </si>
  <si>
    <t>INJIMOB-493</t>
  </si>
  <si>
    <t>Android - After changing the face authentication in the device, the user is not getting the error error pop up for biometrics change</t>
  </si>
  <si>
    <t>INJIMOB-477</t>
  </si>
  <si>
    <t>Android - The front camera preview widens the objects</t>
  </si>
  <si>
    <t>INJIMOB-457</t>
  </si>
  <si>
    <t>Downloaded VC duplicate stuck in loading state</t>
  </si>
  <si>
    <t>INJIMOB-453</t>
  </si>
  <si>
    <t>Inji-After restricting UIN in the configuration the message displayed is misaligned</t>
  </si>
  <si>
    <t>INJIMOB-450</t>
  </si>
  <si>
    <t>bottom menu bar is moving in middle of the screen for few seconds after unlocking and entering in the inji app.</t>
  </si>
  <si>
    <t>INJIMOB-439</t>
  </si>
  <si>
    <t>Inji-UI - While changing the language the VC alignment is not proper for iPhone and android.</t>
  </si>
  <si>
    <t>INJIMOB-384</t>
  </si>
  <si>
    <t>INJI-Downloaded VC is stuck in the loading state.</t>
  </si>
  <si>
    <t>INJIMOB-383</t>
  </si>
  <si>
    <t>INJI - the label for receive card and received cards are ambiguous</t>
  </si>
  <si>
    <t>INJIMOB-381</t>
  </si>
  <si>
    <t>Tampered VC is not audited in History in the INJI UI.</t>
  </si>
  <si>
    <t>INJIMOB-369</t>
  </si>
  <si>
    <t>Inji- After changing the languages button names are not displayed properly.</t>
  </si>
  <si>
    <t>INJIMOB-321</t>
  </si>
  <si>
    <t>Inji- label for Invalid UIN/VID is not proper.</t>
  </si>
  <si>
    <t>INJIMOB-320</t>
  </si>
  <si>
    <t>We are not able to retrive VID/UIN from the AID which is raised through pre-registration process</t>
  </si>
  <si>
    <t>INJIMOB-319</t>
  </si>
  <si>
    <t>Inji- Trusted digital Wallet page in the guide page is not update with the current sprint</t>
  </si>
  <si>
    <t>INJIMOB-318</t>
  </si>
  <si>
    <t>Inji - The guide page's image content is not proper and and not translating to the required language</t>
  </si>
  <si>
    <t>INJIMOB-317</t>
  </si>
  <si>
    <t>Two wallets getting connected with one verfier at the same time</t>
  </si>
  <si>
    <t>INJIMOB-306</t>
  </si>
  <si>
    <t>Android - couldn't share vc in between Two specific android devices and device is crashing</t>
  </si>
  <si>
    <t>INJIMOB-288</t>
  </si>
  <si>
    <t>When downloading activated VC on the same device, VC is not downloading already binded</t>
  </si>
  <si>
    <t>INJIMOB-280</t>
  </si>
  <si>
    <t>Inji UI - "secure key storage not found page" is missing in the Inji application.</t>
  </si>
  <si>
    <t>INJIMOB-279</t>
  </si>
  <si>
    <t>Inji UI - Unlock the application after the loading page is not getting.</t>
  </si>
  <si>
    <t>INJIMOB-273</t>
  </si>
  <si>
    <t>Inji- Alignment issue is occurring in the apk</t>
  </si>
  <si>
    <t>INJIMOB-268</t>
  </si>
  <si>
    <t>INJI - page headers are not aligned properly</t>
  </si>
  <si>
    <t>INJIMOB-148</t>
  </si>
  <si>
    <t>VC sharing failed during the verifier is connected to other bluetooth device</t>
  </si>
  <si>
    <t>INJIMOB-133</t>
  </si>
  <si>
    <t>Mobile id - Two wallets connecting to one verifier</t>
  </si>
  <si>
    <t>INJIMOB-119</t>
  </si>
  <si>
    <t>[Inji] MMKV Storage Path</t>
  </si>
  <si>
    <t>INJIMOB-117</t>
  </si>
  <si>
    <t>Duplicate data is shared as credentials to Inji from mimoto</t>
  </si>
  <si>
    <t>INJIMOB-76</t>
  </si>
  <si>
    <t>Missing texts in ADD VC screen</t>
  </si>
  <si>
    <t>INJIMOB-50</t>
  </si>
  <si>
    <t>Invalid OTP's error message is not proper while VC activation</t>
  </si>
  <si>
    <t>INJIMOB-742</t>
  </si>
  <si>
    <t>Inji: Apk is working fine even with SSL unpinning.</t>
  </si>
  <si>
    <t>INJIMOB-739</t>
  </si>
  <si>
    <t>Security Vulnerability in sonar analysis of Mimoto</t>
  </si>
  <si>
    <t>INJIMOB-2120</t>
  </si>
  <si>
    <t>Mock certify and mock fallback VC downloaded background color not reflecting, Only after close and reopen app it is reflecting</t>
  </si>
  <si>
    <t>INJIMOB-2043</t>
  </si>
  <si>
    <t>After downloading the mock VC a second time, it does not appear at the top of the home page. Subsequently, all downloaded VCs are displayed below it on the home screen.</t>
  </si>
  <si>
    <t>INJIMOB-2024</t>
  </si>
  <si>
    <t>The response time is too slow on Redmi 7A devices when using INJIMOB app</t>
  </si>
  <si>
    <t>INJIMOB-2019</t>
  </si>
  <si>
    <t>On the e-signet login page, if you first attempt to log in with invalid data and then try with valid data, a 'Temporary ID is blocked, please try again later' error message appears on the UI.</t>
  </si>
  <si>
    <t>INJIMOB-2044</t>
  </si>
  <si>
    <t>Unable to enter the hyphenated number in policyNumber text field.</t>
  </si>
  <si>
    <t>INJIMOB-2018</t>
  </si>
  <si>
    <t>After successfully downloading the VC, the green toaster message is not appearing on the home screen</t>
  </si>
  <si>
    <t>INJIMOB-2006</t>
  </si>
  <si>
    <t>While Activating the VC entering the invalid OTP user is not getting an valid error message</t>
  </si>
  <si>
    <t>INJIMOB-1957</t>
  </si>
  <si>
    <t>Intermittently, we're unable to download the VC from these two issuers: 'Download Stay Protected Insurance Credential' and 'Download Sunbird Credentials.' An error message is displayed</t>
  </si>
  <si>
    <t>INJIMOB-2309</t>
  </si>
  <si>
    <t>INJIMOB - Gradient Theme and Logo Updates Issue list 2</t>
  </si>
  <si>
    <t>INJIMOB-2297</t>
  </si>
  <si>
    <t>INJI wallet - The loader icon is not matching with the one in the wireframe</t>
  </si>
  <si>
    <t>INJIMOB-2254</t>
  </si>
  <si>
    <t>INJI- After biometric authentication, an unwanted button is unexpectedly appearing on the screen.</t>
  </si>
  <si>
    <t>INJIMOB-2906</t>
  </si>
  <si>
    <t>Error needs update for the invalid VC json from VC Verifier library</t>
  </si>
  <si>
    <r>
      <rPr>
        <color theme="1"/>
      </rPr>
      <t>INJIMOB-2902</t>
    </r>
  </si>
  <si>
    <t>Getting QR code invalid - VC sharing via BLE is not working in android 14 and above OS</t>
  </si>
  <si>
    <r>
      <rPr>
        <color theme="1"/>
      </rPr>
      <t>INJIMOB-2900</t>
    </r>
  </si>
  <si>
    <t>INJIMOB- Vp sharing is not working if we give the valid response URI</t>
  </si>
  <si>
    <r>
      <rPr>
        <color theme="1"/>
      </rPr>
      <t>INJIMOB-2884</t>
    </r>
  </si>
  <si>
    <t>While performing QR login via deeplink, after tapping the QR code, two instances of the Inji app are displayed, even though only one is installed</t>
  </si>
  <si>
    <r>
      <rPr>
        <color theme="1"/>
      </rPr>
      <t>INJIMOB-2882</t>
    </r>
  </si>
  <si>
    <t>The QR login redirection flow does not display the correct message when the app setup is incomplete</t>
  </si>
  <si>
    <r>
      <rPr>
        <color theme="1"/>
      </rPr>
      <t>INJIMOB-2879</t>
    </r>
  </si>
  <si>
    <t>We are unable to download the mock VC; instead, we are seeing an "Error Occurred" screen</t>
  </si>
  <si>
    <t>Blocker</t>
  </si>
  <si>
    <t>INJIMOB-2877</t>
  </si>
  <si>
    <t>When a user provides an invalid biometric, the passcode option does not appear immediately. Instead, it is only displayed after three failed attempts.</t>
  </si>
  <si>
    <t>Critical</t>
  </si>
  <si>
    <r>
      <rPr>
        <color theme="1"/>
      </rPr>
      <t>INJIMOB-2846</t>
    </r>
  </si>
  <si>
    <t>VC is downloading as valid on iOS but as expired on Android when the VC expiry time is set to 1 second</t>
  </si>
  <si>
    <t>INJIMOB-2845</t>
  </si>
  <si>
    <t>In the `mimoto-trusted-verifiers.json` file, an invalid response URL is provided. However, the QR code can still be scanned successfully on iOS devices.</t>
  </si>
  <si>
    <r>
      <rPr>
        <color theme="1"/>
      </rPr>
      <t>INJIMOB-2844</t>
    </r>
  </si>
  <si>
    <t>When proof signing types are removed from the certify mock properties, the mock VC still downloads successfully.</t>
  </si>
  <si>
    <r>
      <rPr>
        <color theme="1"/>
      </rPr>
      <t>INJIMOB-2833</t>
    </r>
  </si>
  <si>
    <t>After downloading the VC, if it expires, the status is not being updated in the wallet.</t>
  </si>
  <si>
    <r>
      <rPr>
        <color theme="1"/>
      </rPr>
      <t>INJIMOB-2822</t>
    </r>
  </si>
  <si>
    <t>When removing the `RsaSignature2018` from the presentation definition URL and scanning the VP sharing QR code, the RSA256 VC still appears in the list.</t>
  </si>
  <si>
    <r>
      <rPr>
        <color theme="1"/>
      </rPr>
      <t>INJIMOB-2821</t>
    </r>
  </si>
  <si>
    <t>In the app.json file, remove the ClientID. Then scan the QR code to successfully share the VC.</t>
  </si>
  <si>
    <r>
      <rPr>
        <color theme="1"/>
      </rPr>
      <t>INJIMOB-2820</t>
    </r>
  </si>
  <si>
    <t>The History page is not updating with valid audit data for VC sharing after backup and restore.</t>
  </si>
  <si>
    <r>
      <rPr>
        <color theme="1"/>
      </rPr>
      <t>INJIMOB-2776</t>
    </r>
  </si>
  <si>
    <t>Intermittently In INJIMOBILE, clicking on 'Download StayProtected Insurance' redirects to the issuer page when tapping on Health Insurance.</t>
  </si>
  <si>
    <t>INJIMOB-2775</t>
  </si>
  <si>
    <t>Intermittently We are unable to download the Stay Product Insurance or Health Insurance, and the 'An error occurred' screen is displayed.</t>
  </si>
  <si>
    <r>
      <rPr>
        <color theme="1"/>
      </rPr>
      <t>INJIMOB-2774</t>
    </r>
  </si>
  <si>
    <t>We are unable to save the Sunbird QR code locally on the device or share it via email and the specific device.</t>
  </si>
  <si>
    <r>
      <rPr>
        <color theme="1"/>
      </rPr>
      <t>INJIMOB-2771</t>
    </r>
  </si>
  <si>
    <t>We are intermittently unable to download the MDL.</t>
  </si>
  <si>
    <r>
      <rPr>
        <color theme="1"/>
      </rPr>
      <t>INJIMOB-2727</t>
    </r>
  </si>
  <si>
    <t>Mosip VC activation is failing with technical error message</t>
  </si>
  <si>
    <r>
      <rPr>
        <color theme="1"/>
      </rPr>
      <t>INJIMOB-2579</t>
    </r>
  </si>
  <si>
    <t>The names in the issuer list differ between the wallet and the web.</t>
  </si>
  <si>
    <r>
      <rPr>
        <color theme="1"/>
      </rPr>
      <t>INJIMOB-2575</t>
    </r>
  </si>
  <si>
    <t>Audit Log is not updating for the VC when viewed from "View activity Log"</t>
  </si>
  <si>
    <r>
      <rPr>
        <color theme="1"/>
      </rPr>
      <t>INJIMOB-2574</t>
    </r>
  </si>
  <si>
    <t>After removing VC multiple times, the remaining number of VCs is not reflecting on the home page.</t>
  </si>
  <si>
    <t>INJIMOB-2523</t>
  </si>
  <si>
    <t>Application performance lags when there are more VCs (ex: 20+ VCs.)</t>
  </si>
  <si>
    <r>
      <rPr>
        <color theme="1"/>
      </rPr>
      <t>INJIMOB-2521</t>
    </r>
  </si>
  <si>
    <t>Search is not working for the VCs from home page</t>
  </si>
  <si>
    <r>
      <rPr>
        <color theme="1"/>
      </rPr>
      <t>INJIMOB-2435</t>
    </r>
  </si>
  <si>
    <t>IOS inji wallet is asking for biometric confirmation even when biometric is not set in the device</t>
  </si>
  <si>
    <r>
      <rPr>
        <color theme="1"/>
      </rPr>
      <t>INJIMOB-2404</t>
    </r>
  </si>
  <si>
    <t>Online login is failing with technical error in iOS</t>
  </si>
  <si>
    <t>INJIMOB-2312</t>
  </si>
  <si>
    <t xml:space="preserve">Intermediately We cannot download the Sunbird VC; an error message appears. </t>
  </si>
  <si>
    <r>
      <rPr>
        <color theme="1"/>
      </rPr>
      <t>INJIMOB-2241</t>
    </r>
  </si>
  <si>
    <t>In the Credential Registry popup, when entering an invalid URL in the 'Edit Credential Registry' field, the error message is overlapping</t>
  </si>
  <si>
    <r>
      <rPr>
        <color theme="1"/>
      </rPr>
      <t>INJIMOB-2919</t>
    </r>
  </si>
  <si>
    <t>Mosip VC download does not display any error messages in negative scenarios during the authorization endpoint discovery process</t>
  </si>
  <si>
    <t>INJIMOB-2920</t>
  </si>
  <si>
    <t>Expire VC - backup and restore in device B not getting rendered</t>
  </si>
  <si>
    <t>INJIMOB-2907</t>
  </si>
  <si>
    <t>Invalid URL Format for OPENID4VP on Android 14 and above version</t>
  </si>
  <si>
    <t>INJIMOB-2881</t>
  </si>
  <si>
    <t>INJIMOB - Client name is overlapping the cross button in the send VP screen, when the name has a big value.</t>
  </si>
  <si>
    <t>INJIMOB-2159</t>
  </si>
  <si>
    <t>The activation VC is not working for a second time on the same device; the same VC displays a technical error message.</t>
  </si>
  <si>
    <t>INJIMOB-2147</t>
  </si>
  <si>
    <t xml:space="preserve"> In iOS, after providing the correct fingerprint for authentication to access keys, the system still does not allow the user access.</t>
  </si>
  <si>
    <t>INJIMOB-1852</t>
  </si>
  <si>
    <t>INJIMOB- After we removed the mandatory configuration for the Mock issuer is not showing the error message in UI</t>
  </si>
  <si>
    <t>INJIMOB-1745</t>
  </si>
  <si>
    <t>IOS- Mobile app session should get expired, if the app is opened for a longer time and user tries to login again with the PIN to generate VC by using UIN/VID.</t>
  </si>
  <si>
    <t>INJIMOB-1744</t>
  </si>
  <si>
    <t>INJI - error message of QR code login without internet attempt should be revised</t>
  </si>
  <si>
    <t>INJIMOB-1604</t>
  </si>
  <si>
    <t>INJIMOB- In the face verification page the capture button overlaps with text</t>
  </si>
  <si>
    <t>INJIMOB-1532</t>
  </si>
  <si>
    <t>Re-look Mimoto configuration param priorities</t>
  </si>
  <si>
    <t>INJIMOB-1423</t>
  </si>
  <si>
    <t>InjiMob - IOS- Backup and Restore size is showing as 0.00MB</t>
  </si>
  <si>
    <t>INJIMOB-1252</t>
  </si>
  <si>
    <t>INJI- Sometimes VC activate the button and back button responses is very slow</t>
  </si>
  <si>
    <t>INJIMOB-1075</t>
  </si>
  <si>
    <t>View Activity Log and Remove Kebab Menu options are not working in Iphone</t>
  </si>
  <si>
    <t>INJIMOB-940</t>
  </si>
  <si>
    <t>Inji- We are unable to download the sunbird vc at the first time</t>
  </si>
  <si>
    <t>INJIMOB-915</t>
  </si>
  <si>
    <t>Inji- After changing the languages the content is missing in from FAQ page.</t>
  </si>
  <si>
    <t>INJIMOB-879</t>
  </si>
  <si>
    <t>Android - we are not able to backup in specific android device</t>
  </si>
  <si>
    <t>INJIMOB-728</t>
  </si>
  <si>
    <t>INJI: App keeps looping into checking &amp; requesting nearby permissions and eventually stops</t>
  </si>
  <si>
    <t>INJIMOB-2062</t>
  </si>
  <si>
    <t>Issuer logo not rendering svg type</t>
  </si>
  <si>
    <t>INJIMOB-1896</t>
  </si>
  <si>
    <t>After clicking the + icon, the screen flickers before landing on the 'Add New Card' screen</t>
  </si>
  <si>
    <t>INJIMOB-2901</t>
  </si>
  <si>
    <t>[OpenId4VP] QR data is base64 encoded</t>
  </si>
  <si>
    <t>INJIMOB-2777</t>
  </si>
  <si>
    <t>Need to handle signature encoding while generating JWT</t>
  </si>
  <si>
    <t>INJIMOB-2021</t>
  </si>
  <si>
    <t>Deleting a restored VC is deleting multiple VC's in data backup and restore flow</t>
  </si>
  <si>
    <t>Story ID</t>
  </si>
  <si>
    <t>Bug ID</t>
  </si>
  <si>
    <t>Bug/Story Title</t>
  </si>
  <si>
    <t>TestCase_No</t>
  </si>
  <si>
    <t>Function</t>
  </si>
  <si>
    <t>Feature</t>
  </si>
  <si>
    <t>Scenario</t>
  </si>
  <si>
    <t>Test case steps</t>
  </si>
  <si>
    <t>Expected Result</t>
  </si>
  <si>
    <t>Result</t>
  </si>
  <si>
    <t>Automated</t>
  </si>
  <si>
    <t>Automated In</t>
  </si>
  <si>
    <t>Comments</t>
  </si>
  <si>
    <t>sanity</t>
  </si>
  <si>
    <t>Priority</t>
  </si>
  <si>
    <t>MOSIP-20093</t>
  </si>
  <si>
    <t>Mobile ID application - configuring Verified Credentials (VC)</t>
  </si>
  <si>
    <t>TC_01</t>
  </si>
  <si>
    <t>Regression</t>
  </si>
  <si>
    <t>Data setup</t>
  </si>
  <si>
    <t>Verify parter name as residentapp-partner,partner id as mpartner-default-mobile should be configured in pms.partner table for mobile id.</t>
  </si>
  <si>
    <t>1.Connect to partner table under mosip_pms databases
 2.Verify partner details</t>
  </si>
  <si>
    <t>partner details should be configured in pms.partner table for mobile id like parter name as residentapp-partner,partner id as mpartner-default-mobile</t>
  </si>
  <si>
    <t>PASS</t>
  </si>
  <si>
    <t>N/A</t>
  </si>
  <si>
    <t>TC_02</t>
  </si>
  <si>
    <t>Verify credential_type vercred should be configured in pms.partner_policy_credential_type where partner id as mpartner-default-mobile</t>
  </si>
  <si>
    <t>1.Connect to partner_policy_credential_type table under mosip_pms databases</t>
  </si>
  <si>
    <t>credential_type vercred should be configured in pms.partner_policy_credential_type where partner id as mpartner-default-mobile</t>
  </si>
  <si>
    <t>TC_03</t>
  </si>
  <si>
    <t>Verify datashare policy has the list of resident attributes in the pms.auth_policy table</t>
  </si>
  <si>
    <t>1.Connect to auth_policy table under mosip_pms databases</t>
  </si>
  <si>
    <t>Datashare policy should contain list of resident attributes in the pms.auth_policy table</t>
  </si>
  <si>
    <t>TC_04</t>
  </si>
  <si>
    <t>Verify datashare(I,e shareable attribute name) of vercred policy should be common between master.identity_schema.</t>
  </si>
  <si>
    <t>1.Connect to auth_policy table under mosip_pms databases
 2.Compare mobile policy attribute name with that of identity_schema attribute name</t>
  </si>
  <si>
    <t>Datashare(I,e shareable attribute name) of vercred policy should be same as that of master.identity_schema attributes.</t>
  </si>
  <si>
    <t>MOSIP-20077</t>
  </si>
  <si>
    <t>Mobile ID application - install and first launch</t>
  </si>
  <si>
    <t>TC_05</t>
  </si>
  <si>
    <t>Mobile ID Installation</t>
  </si>
  <si>
    <t>Verify the existance of Mobile ID app in the playstore</t>
  </si>
  <si>
    <t>1. Android is connected to Internet
 2. Google Play store
 3. Search "Mobile ID Pass".</t>
  </si>
  <si>
    <t>When residents search by the word "Mobile ID Pass" app should show up in the list.</t>
  </si>
  <si>
    <t>TC_06</t>
  </si>
  <si>
    <t>Mobile ID Launch</t>
  </si>
  <si>
    <t>Verify if User is able to the launch the app when clicked upon</t>
  </si>
  <si>
    <t>1. Click on INJI app icon after installation</t>
  </si>
  <si>
    <t>It should display MOSIP logo</t>
  </si>
  <si>
    <t>Yes</t>
  </si>
  <si>
    <t>UI</t>
  </si>
  <si>
    <t>TC_07</t>
  </si>
  <si>
    <t>verifing app's guide page</t>
  </si>
  <si>
    <t>1. Click on INJI app icon
 2. Select the required language and hit save prefrence</t>
  </si>
  <si>
    <t>the app's guide screen of 4 pages with a skip button should be shown</t>
  </si>
  <si>
    <t>TC_08</t>
  </si>
  <si>
    <t>Verify the action when user clicks on Get started button.</t>
  </si>
  <si>
    <t>1. Click on INJI app icon
 2. Select the required language and hit save prefrence
 3. click next on the guide pages</t>
  </si>
  <si>
    <t>Should display 2 buttons along with message.
 Would you like to use biometrics to unlock the application?
 1. Use biometrics
 2. Use passcode</t>
  </si>
  <si>
    <t>TC_09</t>
  </si>
  <si>
    <t>Set Passcode to unlock the app</t>
  </si>
  <si>
    <t>Verify on clicking" Use Passcode " button to enable passcode to unlock application</t>
  </si>
  <si>
    <t>1. Click on INJI app icon
 2. Select the required language and hit save prefrence
 3. click next on the guide pages
 4. click use passcode</t>
  </si>
  <si>
    <t>When resident clicks on passcode button should display new screen with message "Set passcode - Enter a new passcode"asking user to enter 6 digit passcode.</t>
  </si>
  <si>
    <t>TC_10</t>
  </si>
  <si>
    <t>Set passcode by entering 6 digits number</t>
  </si>
  <si>
    <t>1. Click on INJI app icon
 2. Select the required language and hit save prefrence
 3. click next on the guide pages
 4. click use passcode
 5. enter 6 digit required pasword</t>
  </si>
  <si>
    <t>When resident enter 6 digit passcode should take user to next screen which asks for the confirming passcode.</t>
  </si>
  <si>
    <t>TC_11</t>
  </si>
  <si>
    <t>Set passcode by special characters</t>
  </si>
  <si>
    <t>special characters entry should be restricted.</t>
  </si>
  <si>
    <t>TC_12</t>
  </si>
  <si>
    <t>Confirm passcode by entering same passcode which was used to set passcode</t>
  </si>
  <si>
    <t>1. Click on INJI app icon
 2. Select the required language and hit save prefrence
 3. click next on the guide pages
 4. click use passcode
 5. enter 6 digit required pasword
 6. renter the pasword</t>
  </si>
  <si>
    <t>When resident enter same 6 digit passcode should take user to HOME page</t>
  </si>
  <si>
    <t>TC_13</t>
  </si>
  <si>
    <t>Confirm passcode by entering different other than number that is used to set passcode</t>
  </si>
  <si>
    <t>1. Click on INJI app icon
 2. Select the required language and hit save prefrence
 3. click next on the guide pages
 4. click use passcode
 5. enter 6 digit required pasword
 6. enter a unmatching pasword</t>
  </si>
  <si>
    <t>Should display error message "Passcode did not match".</t>
  </si>
  <si>
    <t>TC_14</t>
  </si>
  <si>
    <t>Verify HOME page for the first login</t>
  </si>
  <si>
    <t>Home page should not have any VC's and history should be empty.</t>
  </si>
  <si>
    <t>TC_15</t>
  </si>
  <si>
    <t>verify edit action for language field</t>
  </si>
  <si>
    <t>1. Click on Mobile ID app icon
 2. Select the required language and hit save prefrence
 3. click next on the guide pages
 4. click use passcode
 5. enter 6 digit required pasword
 6. renter the pasword
 7. head settings page, and click on language tab</t>
  </si>
  <si>
    <t>When resident clicks on the Language funtion, it should display a popup with the list of languages. When user selects a required Language, it should be on setting section and fields should have changed to the Language which you have selected</t>
  </si>
  <si>
    <t>TC_16</t>
  </si>
  <si>
    <t>Verify Setup using passcode without internet access</t>
  </si>
  <si>
    <t>1. disable the internet/wifi in your device
 2. click on the INJI app icon</t>
  </si>
  <si>
    <t>The inji should not load up in the starting, without internet</t>
  </si>
  <si>
    <t>MOSIP-20081</t>
  </si>
  <si>
    <t>Mobile ID application - subsequent launch and generating credential</t>
  </si>
  <si>
    <t>TC_17</t>
  </si>
  <si>
    <t>Unlock</t>
  </si>
  <si>
    <t>Verify user able to unlock the INJI Application successfully</t>
  </si>
  <si>
    <t>1.Click on Unlock Applicationbutton.
 2. Enter Valid Passcode</t>
  </si>
  <si>
    <t>Should redirect user to Home Page</t>
  </si>
  <si>
    <t>TC_18</t>
  </si>
  <si>
    <t>Verify user should not allow to unlock the INJI Application with invalid passcode</t>
  </si>
  <si>
    <t>1.Click on Unlock Applicationbutton.
 2. Enter InValid Passcode</t>
  </si>
  <si>
    <t>Should get error message like"Passcode did not match "</t>
  </si>
  <si>
    <t>TC_19</t>
  </si>
  <si>
    <t>Generate VC(MOSIP Flow)</t>
  </si>
  <si>
    <t>Verify by clicking "Genrate Card" button without entering UIN.</t>
  </si>
  <si>
    <t>1. enter the app
 2. click on the "+" icon
 3. select and click on issuer"Download via UIN,VID,AID
 4.Enter valid UIN/VID
 5. Try to click on “Generate card” without entering 10 digit unique UIN number.</t>
  </si>
  <si>
    <t>The button should be disabled, user cant perform any action on the button</t>
  </si>
  <si>
    <t>TC_20</t>
  </si>
  <si>
    <t>Verify "generate card" button with correct UIN without internet access</t>
  </si>
  <si>
    <t>1. enter the app
 2. click on the "+" icon
 3. select and click on issuer"Download via UIN,VID,AID</t>
  </si>
  <si>
    <t>Should display Message like "No internet connection"</t>
  </si>
  <si>
    <t>TC_21</t>
  </si>
  <si>
    <t>Verify "genrate card" button with correct UIN</t>
  </si>
  <si>
    <t>1. enter the app
 2. click on the "+" icon
 3. select and click on issuer"Download via UIN,VID,AID
 4.Enter valid UIN/VID
 5. Click “Generate card”</t>
  </si>
  <si>
    <t>Should display a page to enter the OTP</t>
  </si>
  <si>
    <t>TC_22</t>
  </si>
  <si>
    <t>Verify if otp sent to a registered email ID.</t>
  </si>
  <si>
    <t>Resident should recieve the otp to the registered email ID provided during registration
 ex: Dear Anushree N OTP for UIN XXXXXXXX30 is 111111 and is valid for 3 minutes. (Generated on 04-03-2022 at 15:13:04 Hrs)</t>
  </si>
  <si>
    <t>TC_23</t>
  </si>
  <si>
    <t>Check if we are able to generate VC with valid UIN</t>
  </si>
  <si>
    <t>"1. enter the app
 2. click on the "+" icon and download a vc
 3. enter the valid UIN/VID and click on "generate card"
 4. Enter otp which sent to a registered mobile number.
 5. wait till the VC gets downloaded</t>
  </si>
  <si>
    <t>Should display Message "Downloading your VID, This may take around 5 mins" in the top of the home screen</t>
  </si>
  <si>
    <t>TC_24</t>
  </si>
  <si>
    <t>Verify if confirmation mail is send to resident</t>
  </si>
  <si>
    <t>1. enter the app
 2. click on the + icon to download card by selecting a issuer.
 3. enter the valid UIN/VID and click on "generate card"
 4. Check mail whether received otp or not.</t>
  </si>
  <si>
    <t>Resident should recieve confirmation mail on credential issuance to the registered email ID provided during registration
 Ex: Hi , We have received a request for vercred from residentapp-partner. The request id for the same is b3fcfcbc-520e-4ee3-a08a-c4dda8abc697 and your encryption key is abc123. This request is under processing. Thank You</t>
  </si>
  <si>
    <t>TC_25</t>
  </si>
  <si>
    <t>Verify credential issuance status mail</t>
  </si>
  <si>
    <t>"1. enter the app
 2. click on the + icon and select a valid issuer
 3. enter the valid UIN/VID and click on ""generate card"""
 4. Enter otp which sent to a registered email.
 5. wait till the VC gets downloaded</t>
  </si>
  <si>
    <t>Resident should recieve Credential Issuance Status mail to the registered email ID provided during registration
 Ex: Dear ,
 The status of your request to issue credentials against request ID ca9defa0-9afa-40d2-b91c-fa8cac720edf is ISSUED.
 Thank You.
 Regards,
 Team MOSIP</t>
  </si>
  <si>
    <t>TC_26</t>
  </si>
  <si>
    <t>Verify by generate VC with Incorrect UIN</t>
  </si>
  <si>
    <t>"1. enter the app
 2. click on the "+" icon and select a issuer
 3. enter the invalid UIN/VID and click on "generate card"</t>
  </si>
  <si>
    <t>should display " Please enter valid UIN".</t>
  </si>
  <si>
    <t>TC_27</t>
  </si>
  <si>
    <t>Verify by generating multiple VC with different UIN</t>
  </si>
  <si>
    <t>1. Generate VC, verify that it is displayed under home page
 2. Generate VC with different UIN, verify that both VC are displayed under home page
 3. Verify that "History" correctly displays both downloads</t>
  </si>
  <si>
    <t>Multiple VC with different UIN are generated and should be available in Mobile ID app.</t>
  </si>
  <si>
    <t>TC_28</t>
  </si>
  <si>
    <t>Verify by generate multiple VC with same UIN</t>
  </si>
  <si>
    <t>1. Generate VC, verify that it is displayed under home page
 2. Generate VC with same UIN, verify that both VC are displayed under home page with same data
 3. Verify that "History" correctly displays both downloads</t>
  </si>
  <si>
    <t>Multiple VC with same UIN are generated and should be available in Mobile ID app.</t>
  </si>
  <si>
    <t>TC_29</t>
  </si>
  <si>
    <t>Verify generating VC with internet and check whether correct information displayed.</t>
  </si>
  <si>
    <t>1. enter the app
 2. click on the "+" icon and a select a issuer
 3. enter the valid UIN/VID and click on "Generate Card"
 4. Enter correct otp .
 5. wait till the VC gets downloaded
 5. Once available, click on VC – should be taken to detailed view
 6. Verify that no fields can be clicked or editable
 7. Verify that "History" correctly displays the downloads histry</t>
  </si>
  <si>
    <t>VC should generate successfully</t>
  </si>
  <si>
    <t>TC_30</t>
  </si>
  <si>
    <t>Verify the error when incorrect information is provided. Note: Applicable for both UIN and VID flow</t>
  </si>
  <si>
    <t>1. Click on “+” icon and a selct a issuer to download vc
 2. Enter 2 digit UIN code and click “Generate Card” – error message should be displayed "The UIN format is incorrect".
 3. Enter incorrect UIN code and click “Generate Card” – error message should be displayed " Invalid UIN"
 4. Enter correct UIN code and click “Generate Card” – should take you to otp screen
 5. Enter incorrect verification code – error message should be displayed" OTP is invalid" and ask user to re enter otp which is sent through mail.
 6. Enter correct verification code – VC should be downloaded .
 7. Verify that "History" correctly displays downloaded card histry</t>
  </si>
  <si>
    <t>when user enter incorrect information like invalid UIN/Invalid verification code ,system should throw validation for errors.
 Ex: Invalid UIN
 when exceeds the given length of ID : "The input format is incorrect".
 or OTP is incorrect</t>
  </si>
  <si>
    <t>TC_31</t>
  </si>
  <si>
    <t>Verify by generate VC when internet access is disabled. Note: Applicable for both UIN and VID flow</t>
  </si>
  <si>
    <t>Turn off the internet
 1. Click “+ ” icon and select a issuer
 3. should get No internet connection error</t>
  </si>
  <si>
    <t>App should get to know that internet access is not available during VC generation.
 error message : "No internet connection"</t>
  </si>
  <si>
    <t>TC_32</t>
  </si>
  <si>
    <t>Verify by entering incorrect OTP while generating the ID . Note: Applicable for both UIN and VID flow</t>
  </si>
  <si>
    <t>1. Click “+” icon and select a issuer
 2. Enter incorrect UIN/VID and click “Generate Card”</t>
  </si>
  <si>
    <t>should display "OTP is Invalid".</t>
  </si>
  <si>
    <t>TC_33</t>
  </si>
  <si>
    <t>Verify resident should able to click on the credential and able to view details of attributes present in the credential.</t>
  </si>
  <si>
    <t>1. Click “+” ICON and select a issuer
 2. Enter correct UIN code and click “Generate Card” .
 3. Enter correct verification code
 4. Once the VC available, click generated VC – should be taken to detailed view</t>
  </si>
  <si>
    <t>Resident should able to click on the credential and able to view details of attributes present in the credential.</t>
  </si>
  <si>
    <t>TC_34</t>
  </si>
  <si>
    <t>Check if attributes are present in downloaded VC ,when policy doesnot have same attribute but present in mosip-context.json</t>
  </si>
  <si>
    <t>1. Generate a VC, verify that it is displayed under home page.</t>
  </si>
  <si>
    <t>Attribute label should be present in the requested id in mobile app , but value to be blank since policy doesnot have attribute name mentioned in the shareable attribute list</t>
  </si>
  <si>
    <t>TC_35</t>
  </si>
  <si>
    <t>Verify user is able to Genarate VC using VID when shareable atrribute name contain VID under policy.</t>
  </si>
  <si>
    <t>1. Generate VC using VID</t>
  </si>
  <si>
    <t>we should be able to get VC with VID and generated VC Json should contail VID details.</t>
  </si>
  <si>
    <t>TC_36</t>
  </si>
  <si>
    <t>Update demographic details in update flow in regclient and check changes are reflected in mobile app for generated VCs.</t>
  </si>
  <si>
    <t>1. Generate VC, verify that it is displayed under home page
 2. Verify the attribute details
 3. Update demographic details in regclient.
 4. Generate VC again and verify the attributes again</t>
  </si>
  <si>
    <t>Updated demographic data should get displayed while generating New VC for same UIN.</t>
  </si>
  <si>
    <t>MOSIP-20089 &amp; MOSIP-20088</t>
  </si>
  <si>
    <t>Mobile ID application - request for credentials
 Mobile ID application - sharing of credentials</t>
  </si>
  <si>
    <t>TC_37</t>
  </si>
  <si>
    <t>Share / Request VC</t>
  </si>
  <si>
    <t>All required permissions are set as required (Bluetooth enabled, location and camera access enabled on both device)</t>
  </si>
  <si>
    <t>steps:
 1. On device A, go to Setting &gt;click on Received card -&gt;verify qr code is displayed and required permision would be added
 2. On device B, go to SCAN (second icon from left) - once the required permission activated verify camera would be activated
 3. On device B, scan QR code displayed on device A – verify device B displays “Connecting…”
 4. Device A should display “Connected to device. Waiting for card…”. Device B should display “Sharing VID” card
 5. Device B should display card with list of possible VC to share.
 6. On device B, select a VC to share and click “Share”
 8. On device B, text “Sharing…” should be displayed. On device A, “Incoming card” card should be displayed
 10. Success message should be displayed on both devices
 11. On device A, click anywhere on screen to dismiss – should be taken to "history"
 12. On device B, click anywhere on screen to dismiss – should be taken to “HOME” page ”
 13. On both devices, verify that "History" displays performed sharing/receiving
 - On wallet phone's -- shared VC
 - verifier phone -- Recieved VC</t>
  </si>
  <si>
    <t>A VC is shared and all screens are as expected.</t>
  </si>
  <si>
    <t>TC_38</t>
  </si>
  <si>
    <t>connectivity details on sharing phone</t>
  </si>
  <si>
    <t>1. from device B scan QR code which displayed on device A
 2. Device B should display “Sharing card” card with information about:
 - Button “share” (highlighted)
 - Button "share with selfie" (higlighted)
 - Button “Reject”</t>
  </si>
  <si>
    <t>The "Sharing cards" is displayed as expected.</t>
  </si>
  <si>
    <t>TC_39</t>
  </si>
  <si>
    <t>connectivity details on recieving phone</t>
  </si>
  <si>
    <t>steps:
 1. On device A go to setting&gt;received cards&gt; - verify qr code is displayed and required permision would be added
 2. On device B, go to SCAN (second icon from left) - once the required permission activated verify camera would be activated
 3. On device B, scan QR code displayed on device A – verify device B displays “Sharing in Progress”
 4. Device A should display “Connected to device. Waiting for card…”. Device B should display “Sharing card” card
 5. Device B should display card with list of possible VC to share.
 6. On device B, select a VC to share and click “Share”
 8. On device B, text “Sharing…” should be displayed. On device A, “Incoming card” card should be displayed</t>
  </si>
  <si>
    <t>The "Incoming VID" card is displayed as expected.</t>
  </si>
  <si>
    <t>TC_40</t>
  </si>
  <si>
    <t>Share / Request multiple identical VC</t>
  </si>
  <si>
    <t>1. Share VC from device B to device A, verify that it is displayed under "Received Cards"
 2. Share same VC from device B to device A a second time, verify that only one VC is displayed under "Received Cards"
 3. Verify that "History" displays two downloads</t>
  </si>
  <si>
    <t>Same VC is shared multiple times with same other device and is only displayed once under "Received cardss".</t>
  </si>
  <si>
    <t>TC_41</t>
  </si>
  <si>
    <t>Share / Request multiple different VC</t>
  </si>
  <si>
    <t>Prerequisite device A (requesting): Bluetooth enabled
 Prerequisite device B (sharing): Bluetooth, location, location and camera access: enabled
 1. Share VC from device B to device A, verify that it is displayed under "Received Cards"
 2. Share different VC from device B to device A, verify that both VC are displayed under "Received cards"</t>
  </si>
  <si>
    <t>Multiple different VC are shared with the same device.</t>
  </si>
  <si>
    <t>TC_42</t>
  </si>
  <si>
    <t>Cancel on sharing device (list of VC)</t>
  </si>
  <si>
    <t>prerequisite : Device A --&gt; Requesting
 Device B --&gt; Sharing
 Steps :
 Open qrcode in Device A
 Open scanner in Device B
 Scan the qrcode from Device B
 Select the requird VC to share and perform any type of sharing
 From device A, click on the reject button
 observe history</t>
  </si>
  <si>
    <t>No data should transferred when the sharing is cancelled in between</t>
  </si>
  <si>
    <t>TC_43</t>
  </si>
  <si>
    <t>Reject sharing VC</t>
  </si>
  <si>
    <t>prerequisite : Device A --&gt; Requesting
 Device B --&gt; Sharing
 Steps :
 Open qrcode in Device A
 Open scanner in Device B
 Scan the qrcode from Device B
 Select the requird VC to share and perform any type of sharing
 From device B, click on the reject button
 observe history</t>
  </si>
  <si>
    <t>TC_44</t>
  </si>
  <si>
    <t>Not possible to share when there are no VCs</t>
  </si>
  <si>
    <t>Prerequisite (sharing device): device should have no VCs
 1. Go to second icon from left - message should be displayed that “No sharable VIDs are available”</t>
  </si>
  <si>
    <t>It is not possible to select a VC for sharing.</t>
  </si>
  <si>
    <t>TC_45</t>
  </si>
  <si>
    <t>Camera access disabled on sharing phone</t>
  </si>
  <si>
    <t>Prerequisite (sharing device): Camera access: disabled
 1. Go to SCAN (second icon from left) – popup is displayed asking to activate camera
 2. Click “Deny” – message is displayed informing that camera is needed with button "Allow access to camera"</t>
  </si>
  <si>
    <t>App informs that Camera access is disabled.</t>
  </si>
  <si>
    <t>TC_46</t>
  </si>
  <si>
    <t>Bluetooth disabled on requesting phone -&gt; Deny</t>
  </si>
  <si>
    <t>Prerequisite (requesting device): Bluetooth disabled
 1. Go to third icon from left
 2. Verify that message is displayed informing user that “INJI wants to turn on bluetooth” with options “Deny” and “Allow”
 3. Click “Deny”
 4. Verify that text “Bluetooth is turned OFF, please turn it ON from quick settings menu” is displayed</t>
  </si>
  <si>
    <t>App informs that Bluetooth is disabled on requesting phone.</t>
  </si>
  <si>
    <t>TC_47</t>
  </si>
  <si>
    <t>Bluetooth disabled on requesting phone -&gt; Allow</t>
  </si>
  <si>
    <t>Prerequisite (requesting device): Bluetooth disabled
 1. Go to third icon from left
 2. Verify that message is displaying informing user that “INJI wants to turn on bluetooth” with options “Deny” and “Allow”
 3. Click “Allow”
 4. QR code visble now</t>
  </si>
  <si>
    <t>TC_48</t>
  </si>
  <si>
    <t>Bluetooth disabled on sharing phone</t>
  </si>
  <si>
    <t>1. turn off bluetooth
 2. head to scan page
 3. app should not project camera, should show a error saying "bluetooth is turned off, please turn it ON from control center"</t>
  </si>
  <si>
    <t>App informs that Bluetooth is disabled</t>
  </si>
  <si>
    <t>TC_49</t>
  </si>
  <si>
    <t>Location disabled on requesting phone
 (android 11 and below)</t>
  </si>
  <si>
    <t>1. disable location permison
 2. head to receive page
 3. QR code should be displayed</t>
  </si>
  <si>
    <t>App should not required location permision for camera</t>
  </si>
  <si>
    <t>TC_50</t>
  </si>
  <si>
    <t>Location disabled on sharing device</t>
  </si>
  <si>
    <t>1. disable location permison
 2. head to scan page
 4. camera will turn on and will be able to share the vc</t>
  </si>
  <si>
    <t>App should not required location permision to share.</t>
  </si>
  <si>
    <t>TC_51</t>
  </si>
  <si>
    <t>verify label change from UIN to VID while resident requests VC with VID</t>
  </si>
  <si>
    <t>Both in sharing and recieving phone VID label should be displayed</t>
  </si>
  <si>
    <t>TC_52</t>
  </si>
  <si>
    <t>Verify the action when 2 or 3 resident trying to connect the sameqr code for sharing the VC at same instance</t>
  </si>
  <si>
    <t>1.Load QR code in Device 1 -&gt; open canner on Device 2 , Device 3 and Device 4 -&gt; scan the QR code from all 3 device at the same instance.</t>
  </si>
  <si>
    <t>The first device (faster QR code scanner) who can establish the connection shall own the connection and the other device cannot connect.</t>
  </si>
  <si>
    <t>FAIL</t>
  </si>
  <si>
    <t>https://mosip.atlassian.net/browse/INJI-317</t>
  </si>
  <si>
    <t>MOSIP-19079</t>
  </si>
  <si>
    <t>Ability to generate verifiable credentials as part of MOSIP credential issuance</t>
  </si>
  <si>
    <t>TC_53</t>
  </si>
  <si>
    <t>correct standards for verifiable credentials</t>
  </si>
  <si>
    <t>Add credential type as "verCred"</t>
  </si>
  <si>
    <t>1. Otp Authentication
 2. Post credential request</t>
  </si>
  <si>
    <t>vercred credential type should be present in pms.partner_policy_credential_type table</t>
  </si>
  <si>
    <t>TC_54</t>
  </si>
  <si>
    <t>Post credential with credential type as "verCred"</t>
  </si>
  <si>
    <t>Credential should be issued to vercred type and record should be present in credential.credential_transaction table for the request id</t>
  </si>
  <si>
    <t>TC_55</t>
  </si>
  <si>
    <t>Check the status of Credential by passing credential ID in the below URL : resident/v1/req/credential/status/Credential_ID</t>
  </si>
  <si>
    <t>1. Otp Authentication
 2. Post credential request
 3. Get credential status</t>
  </si>
  <si>
    <t>TC_56</t>
  </si>
  <si>
    <t>Remove one or more attributes in shareable attributes under policy
 (ex: remove gender attribute from policy)</t>
  </si>
  <si>
    <t>1. Update shareable attributes in the policy for partner ID : mpartner-default-mobile</t>
  </si>
  <si>
    <t>Removed attributes should be empty once VC is generated in Mobile app</t>
  </si>
  <si>
    <t>TC_57</t>
  </si>
  <si>
    <t>Add one or more attributes in shareable attributes under policy</t>
  </si>
  <si>
    <t>Json VC should contain the added attribute .</t>
  </si>
  <si>
    <t>TC_58</t>
  </si>
  <si>
    <t>Remove one or more attributes in shareable attributes under both in policy and context.json file in config</t>
  </si>
  <si>
    <t>1. Update shareable attributes in the policy for partner ID : mpartner-default-mobile
 2. Make changes in Context.json file</t>
  </si>
  <si>
    <t>Json VC should not contain the removed attribute and in resident app, field value should be empty.</t>
  </si>
  <si>
    <t>TC_59</t>
  </si>
  <si>
    <t>Add one or more attributes in shareable attributes under both in policy and context.json file in config</t>
  </si>
  <si>
    <t>TC_60</t>
  </si>
  <si>
    <t>Verify once credential is issued to vercred check status_code to be ISSUED in credential_transaction table.</t>
  </si>
  <si>
    <t>1. Switch to DB and check credential.credential_transaction table</t>
  </si>
  <si>
    <t>TC_61</t>
  </si>
  <si>
    <t>Verify that QR code is recreated</t>
  </si>
  <si>
    <t>1. Go to third icon from left - verify qr code is displayed
 2. Go to main page
 3. Go to third icon from left - verify qr code is different from step 1</t>
  </si>
  <si>
    <t>QR code is recreated each time "Request" screen is launched.</t>
  </si>
  <si>
    <t>TC_62</t>
  </si>
  <si>
    <t>Verify if CID and PK changes with QR code refresh
 EX: {
 "cid": "1ejpu",
 "pk": "819176777955C098B78BAF949084A4484AEC5A769CED2307D59E46DC85A0F758"
 }
 connection id -CID
 public key</t>
  </si>
  <si>
    <t>Prerequisite (requesting device): Bluetooth enabled
 1. load qr code in device 1
 2. Install a qr code scanner in device 2
 2. scan the qr code more than 1 time from device to check if PK and CID is same for n number for connection</t>
  </si>
  <si>
    <t>PK and CID should be same until and unless we load new qr code for n number connection.</t>
  </si>
  <si>
    <t>TC_63</t>
  </si>
  <si>
    <t>Check whether Camera is launched when device is flight mode</t>
  </si>
  <si>
    <t>1.Launch app
 2.Set device to flight mode and enter "SCAN" screen.</t>
  </si>
  <si>
    <t>Camera should be accessible</t>
  </si>
  <si>
    <t>INJI- 41</t>
  </si>
  <si>
    <t>Enable a resident with just Application ID to use mobile app and download credential</t>
  </si>
  <si>
    <t>TC_64</t>
  </si>
  <si>
    <t>Verify if user can launch the app and get the UIN/VID by Application ID</t>
  </si>
  <si>
    <t>1. Unlock the app
 2. click on '+' icon and select a issuer "'Download via UIN,VID,AID"
 3. click on " Get it now".
 4. Enter the application ID given while registration.
 5. click on Get UIN/VID button</t>
  </si>
  <si>
    <t>Resident should receive the 6 digit otp for verification code, if otp entered is valid should get a message " Retrieving UIN" with loading line and UIN should be auto filled on Generate ID screen.</t>
  </si>
  <si>
    <t>TC_65</t>
  </si>
  <si>
    <t>Verify If user can get the UIN using Application ID</t>
  </si>
  <si>
    <t>1. Unlock the app
 2. click on download card button
 3. click on "Don't have your UIN ? Get it here".
 4. Enter the RID/ application ID given while registration.
 5. click on Get UIN button</t>
  </si>
  <si>
    <t>Resident should receive the 6 digit otp for verification code, if otp entered is valid should get a message " Retrieving UIN" with loading line and UIN should be autopopulated on Generate ID screen.</t>
  </si>
  <si>
    <t>TC_66</t>
  </si>
  <si>
    <t>Download VC by UIN which is retrieved from AID</t>
  </si>
  <si>
    <t>1. Unlock the app
 2. click on + icon and slect a issuer "download via UIN,VID,AID"
 3. click on "Don't have your UIN/VID ? Get it here".
 4. Enter the RID/ application ID given while registration.
 5. click on Get UIN/VID button
 6. UIN autopopulates on Generate ID screen.</t>
  </si>
  <si>
    <t>By entering the otp which is send to resident should be able to download VC</t>
  </si>
  <si>
    <t>TC_67</t>
  </si>
  <si>
    <t>Check the error message display when UIN is under Processing for requested Application ID</t>
  </si>
  <si>
    <t>Prerequisite : have a AID which is in under process
 1. Unlock the app
 2. click on download card button
 3. click on "Don't have your UIN/VID ? Get it here".
 4. Enter the RID/ application ID given while registration.
 5. click on Get UIN/VID button</t>
  </si>
  <si>
    <t>Should display the error message"Your application is still being processed. Please try again after a few days".</t>
  </si>
  <si>
    <t>TC_68</t>
  </si>
  <si>
    <t>Retrieve the UIN for the Application ID which was created using PRID sync in regclient</t>
  </si>
  <si>
    <t>1. Unlock the app
 2. click on download card button
 3. click on "Don't have your UIN/VID ? Get it here".
 4. Enter the RID/ application ID given while registration.
 5. click on Get UIN/VID button</t>
  </si>
  <si>
    <t>https://mosip.atlassian.net/browse/INJI-320</t>
  </si>
  <si>
    <t>TC_69</t>
  </si>
  <si>
    <t>Enter invalid Application number and retrieve UIN</t>
  </si>
  <si>
    <t>1. Unlock the app
 2. click on download card button
 3. click on "Don't have your UIN/VID ? Get it here".
 4. Enter a invalid RID/ application ID given while registration.
 5. click on Get UIN/VID button</t>
  </si>
  <si>
    <t>Should display the error message"the input format is incorrect".</t>
  </si>
  <si>
    <t>TC_70</t>
  </si>
  <si>
    <t>Retrieve VID for requested Application ID</t>
  </si>
  <si>
    <t>Steps:
 1. Unlock the app
 2. click on + icon and download the card with "Download card via UIN,VID,AID" issuer.
 3. click on "Don't have your UIN/VID ? Get it here".
 4. Enter the RID/ application ID given while registration.
 5. click on Get UIN/VID button</t>
  </si>
  <si>
    <t>Resident should receive the 6 digit otp for verification code, if otp entered is valid should get a message " Retrieving VID" with loading line and VID should be autopopulated on Generate ID screen. (perpectual VID)</t>
  </si>
  <si>
    <t>TC_71</t>
  </si>
  <si>
    <t>Download VC by VID which is retrieved</t>
  </si>
  <si>
    <t>1. Unlock the app
 2. click on '+' icon and download card
 3. click on "Don't have your UIN/VID ? Get it here".
 4. Enter the RID/ application ID given while registration.
 5. click on Get UIN/VID button
 6. VID autopopulates on Generate ID screen.</t>
  </si>
  <si>
    <t>TC_72</t>
  </si>
  <si>
    <t>Enter invalid Application number and retrieve VID</t>
  </si>
  <si>
    <t>1. Unlock the app
 2. click on download card button
 3. click on "Don't have your UIN ? Get it here".
 4. Enter the RID/ application ID given while registration.
 5. click on Get UIN/VID button</t>
  </si>
  <si>
    <t>INJI-44</t>
  </si>
  <si>
    <t>A resident should be able to setup biometric unlock feature on their app</t>
  </si>
  <si>
    <t>TC_73</t>
  </si>
  <si>
    <t>App Launch and setup using biometrics</t>
  </si>
  <si>
    <t>Prerequisite: fingerprint is registered on device settings page
 Steps:
 1. Open app freshly
 2. select the required language and head to "select unlock method" page
 3. Click "Get started" - should be taken to screen with choice between “Use biometrics” and “I’d rather use a passcode”
 4. Click “Use biometrics”
 5. Device popup window will be displayed and ask for scan of fingerprint, enter the fingerprint
 6. Enter a passcode - new screen should be displayed with text “Confirm your passcode”
 7. Enter different passcode - “Passcode did not match” error message is displayed.
 8. Enter correct passcode - you should be taken to “HOME” screen.</t>
  </si>
  <si>
    <t>Biometrics unlock setup is successfully</t>
  </si>
  <si>
    <t>TC_74</t>
  </si>
  <si>
    <t>Unlock the app using biometrics in subsequent launch.</t>
  </si>
  <si>
    <t>prerequisite: fingerprint is registered on device settings page
 biometric unlock is set on app
 Steps:
 1. open the app click on "Unlock application"
 2. Device popup window will be displayed and ask for scan of fingerprint,
 3. place the finger on sensor , if no match should display "Not recognised".
 4. If there is a match , we should land on HOME page</t>
  </si>
  <si>
    <t>app unlock with biometric is successful</t>
  </si>
  <si>
    <t>TC_75</t>
  </si>
  <si>
    <t>Disable the biometrics in settings page in subsequent launch</t>
  </si>
  <si>
    <t>prerequisite: fingerprint is registered on device settings page
 biometric unlock is set on app
 Steps:
 1. open the app click on "Unlock application"
 2. Device popup window will be displayed and ask for scan of fingerprint,
 3. place the finger on sensor , if no match should display "Not recognised".
 4. If their is a match , we should land on HOME page
 5. click on settings icon and disable the biometrics</t>
  </si>
  <si>
    <t>biometric unlock is disabled.</t>
  </si>
  <si>
    <t>TC_76</t>
  </si>
  <si>
    <t>Unlock the app after disabling the biometrics in settings page in subsequent launch.</t>
  </si>
  <si>
    <t>prerequisite : fingerprint is registered on device settings page
 biometric unlock is set on app and disabled in home screen
 Steps:
 1. open the app click on "Unlock application"
 2. Enter passcode screen displayed, enter the passcode
 3. should land on HOME page</t>
  </si>
  <si>
    <t>app unlock with passcode is successful</t>
  </si>
  <si>
    <t>TC_77</t>
  </si>
  <si>
    <t>Enable the biometric unlock in settings page in subsequent launch</t>
  </si>
  <si>
    <t>prerequisite: fingerprint is registered on device settings page
 biometric unlock is set on app and disabled in profile page
 Steps:
 1. open the app click on "Unlock application"
 2. Enter passcode screen displayed, enter the passcode
 3. should land on HOME page
 4. click on settings page and click on toggle button
 5. Device popup window will be displayed and ask for scan of fingerprint,
 6. place the finger on sensor , if no match should display "Not recognised".
 7. If Match "biometric unlock" is enabled</t>
  </si>
  <si>
    <t>biometrics should be enabled</t>
  </si>
  <si>
    <t>TC_78</t>
  </si>
  <si>
    <t>Unlock the app with "USE PATTERN" in subsequent launch.
 Note: Usage of PIN/ PATTERN depends on Device settings</t>
  </si>
  <si>
    <t>prerequisite : fingerprint is registered on device settings page
 biometric unlock is set on app
 Steps:
 1. open the app click on "Unlock application"
 2. Device popup window will be displayed and ask for scan of fingerprint,
 3. Click on "USE PATTERN", Displays the authentication screen to enter a pattern.
 4. If pattern not matched displayes "wrong pattern".
 7. If there is a match , we should land on HOME page</t>
  </si>
  <si>
    <t>app unlock with device pattern should be successful</t>
  </si>
  <si>
    <t>TC_79</t>
  </si>
  <si>
    <t>App Launch and setup using biometrics (Face)</t>
  </si>
  <si>
    <t>prerequisite: face is registered on device settings page
 Steps:
 1. Open app - popup displayed asking to access device location
 2. Click "While using the app" - should be taken to welcome screen with button "Get started".
 3. Click "Get started" - should be taken to screen with choice between “Use biometrics” and “I’d rather use a passcode”
 4. Click “Use biometrics”
 5. Device popup window will be displayed,
 6. Hold the phone to capture face - displays CANCEL &amp; CONFIRM OPTION,
 7. Click on CANCEL , should be back to previous screen with "unlock using biometric" button.
 8. Click on CONFIRM
 9. If No match, displays "not recognised".
 10. If their is a match displays screen to set passcode
 11. Enter a passcode - new screen should be displayed with text “Confirm your passcode”
 12. Enter different passcode - “Passcode did not match” error message is displayed.
 13. Enter correct passcode - you should be taken to “HOME” screen".</t>
  </si>
  <si>
    <t>app unlock using Face is successful</t>
  </si>
  <si>
    <t>TC_80</t>
  </si>
  <si>
    <t>Unlock the app using biometrics (Face) in subsequent launch.</t>
  </si>
  <si>
    <t>prerequisite: face is registered on device settings page
 Steps:
 1. Open app - click on "unlock application".
 2. Device popup window will be displayed,
 3. Hold the phone to capture face -displays CANCEL &amp; CONFIRM OPTION,
 4. Click on CANCEL , should be back to previous screen with "unlock using biometric" button.
 5. Click on CONFIRM
 6. If No match, displays "not recognised".
 7. If their is a match , should be landing on HOME page</t>
  </si>
  <si>
    <t>TC_81</t>
  </si>
  <si>
    <t>Set biometric lock when device does not have any biometrics captured in settings page [first launch]</t>
  </si>
  <si>
    <t>prerequisite: fingerprint is not registered on device settings page
 Steps:
 1. Click on INJI app icon
 2. Select the required language and hit save prefrence
 3. click next on the guide pages
 4. click use biometrics</t>
  </si>
  <si>
    <t>Should display error message "To use Biometrics, please enroll your fingerprint in your device settings".</t>
  </si>
  <si>
    <t>TC_82</t>
  </si>
  <si>
    <t>regression</t>
  </si>
  <si>
    <t>Enable the biometrics in setting page in subsequent launch (device does any have any biometrics captured in settings page)</t>
  </si>
  <si>
    <t>prerequisite: fingerprint is not registered on device settings page
 Steps:
 1. open the app click on "Unlock application"
 2. unlock the app using passcode, should be landing on HOME page
 3. click on settings icon
 4. click on toggle button to enable biometrics</t>
  </si>
  <si>
    <t>INJI-71</t>
  </si>
  <si>
    <t>Move styles and CSS elements to a common place for a theme based approach</t>
  </si>
  <si>
    <t>TC_83</t>
  </si>
  <si>
    <t>Switching from default theme to purple theme</t>
  </si>
  <si>
    <t>Prerequisite: switching from default theme to purple colour theme</t>
  </si>
  <si>
    <t>The purple colour should be applied to all the elements in the app and should not contain traces of old theme</t>
  </si>
  <si>
    <t>TC_84</t>
  </si>
  <si>
    <t>Switching back to default theme from purple theme</t>
  </si>
  <si>
    <t>Prerequisite: switching from purple colour theme to default theme</t>
  </si>
  <si>
    <t>the defualt theme should be applied back properly and should not contain traces of old theme</t>
  </si>
  <si>
    <t>TC_85</t>
  </si>
  <si>
    <t>Card layout in the first launch</t>
  </si>
  <si>
    <t>1. Open app
 2. Go to home page by setting the passcode
 3. click on '+' icon and download VC
 4. Go back to home</t>
  </si>
  <si>
    <t>the VC should be downloaded in card layout,with all the elements placed properly inside the card structure and should be colour matched with current theme</t>
  </si>
  <si>
    <t>TC_86</t>
  </si>
  <si>
    <t>Card layout in the subsequent launch</t>
  </si>
  <si>
    <t>1. Open app
 2. Go to home page by entering the passcode
 3. click on + icon and download the vc with any of the issuer
 4. Go back to home</t>
  </si>
  <si>
    <t>TC_87</t>
  </si>
  <si>
    <t>click on the card to view details</t>
  </si>
  <si>
    <t>1. Open app
 2. Go to home page by entering the passcode
 3. click on + icon and download vc with any of the issuer
 4. Go back to home
 5. click on the VC card</t>
  </si>
  <si>
    <t>VC should contain Fullname , photo, UIN/VID, generated on, status, gender, Date of birth, phone number, email ,Address,Credential Registry,ID Type</t>
  </si>
  <si>
    <t>TC_88</t>
  </si>
  <si>
    <t>Check the Mosip and e-signet logo</t>
  </si>
  <si>
    <t>1. Open app
 2. Go to home page by entering the passcode
 3. click on + icon and download card via Mosip and e-signet
 4. Go back to home
 5. click on the VC card</t>
  </si>
  <si>
    <t>Mosip or e-signet logo should be updated accordingly.</t>
  </si>
  <si>
    <t>TC_89</t>
  </si>
  <si>
    <t>check the edges of the photo</t>
  </si>
  <si>
    <t>1. Open app
 2. Go to home page by entering the passcode
 3. click on + icon and download the vc
 4. Go back to home
 5. click on the VC card</t>
  </si>
  <si>
    <t>photo should be rounded corners.</t>
  </si>
  <si>
    <t>TC_90</t>
  </si>
  <si>
    <t>Card layout in received VC section</t>
  </si>
  <si>
    <t>Prerequisite: Device A is sharing and Device B is requesting
 1.share VC from device A to device B
 2.In device B go to received IDs page</t>
  </si>
  <si>
    <t>The received VC should be in the card layout</t>
  </si>
  <si>
    <t>TC_91</t>
  </si>
  <si>
    <t>Demographic details in the card</t>
  </si>
  <si>
    <t>1. Open app and head to home page
 2. click on + icon and download the vc
 3. Go back to home
 4. Open the downloaded VC</t>
  </si>
  <si>
    <t>All detials should be displayed within the card layout</t>
  </si>
  <si>
    <t>TC_92</t>
  </si>
  <si>
    <t>idtype should be added</t>
  </si>
  <si>
    <t>1. Click “+” icon to download the vc by selcting any of the issuer
 2. Enter correct UIN code and click “Generate Card”.
 3. Enter otp which sent to a registered mobile number.
 4. VC card is downloaded.</t>
  </si>
  <si>
    <t>the VC card should contain IDtype attribute</t>
  </si>
  <si>
    <t>INJI-42</t>
  </si>
  <si>
    <t>A resident should be able to prove their presence using the verifier's phone</t>
  </si>
  <si>
    <t>TC_93</t>
  </si>
  <si>
    <t>Functional</t>
  </si>
  <si>
    <t>set up inji app</t>
  </si>
  <si>
    <t>1. Install the app
 2. click on Get started button and select the requied languga
 3. finish the guide page and set passcode and login</t>
  </si>
  <si>
    <t>Login should be successful</t>
  </si>
  <si>
    <t>TC_94</t>
  </si>
  <si>
    <t>download VC using UIN</t>
  </si>
  <si>
    <t>1. Install the app
 2. finish the setup and head to home page
 3. click on + icon and download via any of the issuer(either via MOSIP or e-signet)
 4. Enter UIN number and click on Get ID button
 5. Enter valid otp</t>
  </si>
  <si>
    <t>VC should be downloaded successfully for requested UIN</t>
  </si>
  <si>
    <t>TC_95</t>
  </si>
  <si>
    <t>Establishing the connection between Android devices and share VC with face auth</t>
  </si>
  <si>
    <t>Prerequiste: VC is downloaded and stored in sharing device and downloaded VC should contain photo of resident.
 Device A - Requesting device (Android)
 Device B - Sharing device (Android)
 steps:
 1. open qr code in Device A
 2. open scanner in Device B
 3. scan the qrcode from Device B
 4. select VC to share and click on "share with selfie".
 5.camera opens up - captures photo of resident
 6. If photo matches with the VC, sharing will be successful</t>
  </si>
  <si>
    <t>VC share should be successful</t>
  </si>
  <si>
    <t>TC_96</t>
  </si>
  <si>
    <t>download VC using VID number</t>
  </si>
  <si>
    <t>1. Install the app
 2. finish the setup and head to home page
 3. click on + icon and download card
 4. Enter VID number and click on Get ID button
 5. Enter valid otp</t>
  </si>
  <si>
    <t>VC should be downloaded successfully for requested VID</t>
  </si>
  <si>
    <t>TC_97</t>
  </si>
  <si>
    <t>Verify the history when sharing failed when photo match failed</t>
  </si>
  <si>
    <t>1. open qr code in Device A
 2. open scanner in Device B
 3. scan the qrcode from Device B
 4. select VC to share and click on "share with selfie".
 5. App brings up front camera - place camera to the face that does not Match with VC image.
 6. check history</t>
  </si>
  <si>
    <t>history should be captured for failed transation and should display message as "verification failed".</t>
  </si>
  <si>
    <t>TC_98</t>
  </si>
  <si>
    <t>Verify the history for successful share with selfie</t>
  </si>
  <si>
    <t>1. open qr code in Device A
 2. open scanner in Device B
 3. scan the qrcode from Device B
 4. select VC to share and click on "share with selife".
 5. App brings up front camera - captures photo of resident
 6. If photo matches with the VC ,then sharing gets successful
 7. check history in wallet devices</t>
  </si>
  <si>
    <t>history should be captured in wallet device for successful transaction with message "verified and shared".</t>
  </si>
  <si>
    <t>TC_99</t>
  </si>
  <si>
    <t>Verify the option on downloaded VC which can we used for Verification in detail view</t>
  </si>
  <si>
    <t>Prerequisite:
 1. VC is downloaded in inji app
 Steps:
 1. Login to inji app
 2. click on Download card
 3. Enter UIN
 4. download VC by entering the Otp
 5. view the card</t>
  </si>
  <si>
    <t>Downloaded VC should contain the activating VC for online login option in detial view of the card.</t>
  </si>
  <si>
    <t>TC_100</t>
  </si>
  <si>
    <t>Enable verification for a VC in card view with valid Otp</t>
  </si>
  <si>
    <t>Prerequisite:
 1. VC is downloaded in inji app
 Steps:
 1. unlock the app
 2. clicks on activating VC for online login
 3. Otp is prompted to enter
 4. enter received Otp -&gt; Otp matched</t>
  </si>
  <si>
    <t>Card should be enabled for online login</t>
  </si>
  <si>
    <t>TC_101</t>
  </si>
  <si>
    <t>Verify the history for successfully enabling VC verification</t>
  </si>
  <si>
    <t>Prerequisite:
 1. VC is downloaded in inji app (UIN)
 Steps:
 1. unlock the app
 2. clicks on activating VC for online login
 3. Otp is prompted to enter
 4. enter received Otp -&gt; Otp matched
 5. head to history</t>
  </si>
  <si>
    <t>Should have auditin Histry for verified VC as "UIN/VID Activation Successful".</t>
  </si>
  <si>
    <t>TC_102</t>
  </si>
  <si>
    <t>check if Verified VC is available for selection in Select ID screen</t>
  </si>
  <si>
    <t>Prerequisite:
 1. VC is downloaded in inji app
 Steps:
 1. unlock the app
 2. clicks on activating VC for online login
 3. Otp is prompted to enter
 4. enter received Otp -&gt; Otp matched
 5. VC verification is successful
 6. scan IDP portal's QR code from scan screen</t>
  </si>
  <si>
    <t>We should be able to select or unselect the VC which can be used for Login.</t>
  </si>
  <si>
    <t>TC_103</t>
  </si>
  <si>
    <t>Enable verification for a VC in card view with invalid Otp</t>
  </si>
  <si>
    <t>Prerequisite:
 1. VC is downloaded in inji app
 Steps:
 1. unlock the app
 2. clicks on activating VC for online login
 3. Otp is prompted to enter
 4. enter invalid Otp -&gt;Otp not matched</t>
  </si>
  <si>
    <t>Should display failure message with error "Something is went wrong.Please try again later! " with cancel button.</t>
  </si>
  <si>
    <t>TC_104</t>
  </si>
  <si>
    <t>Verify the history for failure while attempting to enabling VC verification</t>
  </si>
  <si>
    <t>Prerequisite:
 1. VC is downloaded in inji app (UIN)
 2. IDP is configured
 Steps:
 1. unlock the app
 2. clicks on activating VC for online login
 3. Otp is prompted to enter
 4. enter inalid Otp -&gt;Otp not matched
 5. click on History tab in HOME page</t>
  </si>
  <si>
    <t>Should have audit for failure as "activation failed".</t>
  </si>
  <si>
    <t>TC_105</t>
  </si>
  <si>
    <t>check VC which is not enabled for online login</t>
  </si>
  <si>
    <t>Prerequisite:
 1. VC is downloaded in inji app
 Steps:
 1. unlock the app
 2. click on scan
 3. scan IDP portal's QR code from scan screen</t>
  </si>
  <si>
    <t>VC which is not enabled for verification should not appear in select id screen</t>
  </si>
  <si>
    <t>TC_106</t>
  </si>
  <si>
    <t>Enable verification for a VC in detial view with valid Otp</t>
  </si>
  <si>
    <t>Prerequisite:
 1. VC is downloaded in inji app
 Steps:
 1. unlock the app
 2. clicks on activating VC for online login
 3. Otp is prompted to enter
 4. enter received Otp -&gt; Otp matched</t>
  </si>
  <si>
    <t>Vc should be enabled</t>
  </si>
  <si>
    <t>INJI-278</t>
  </si>
  <si>
    <t>Ability to activate a VC for online login on Inji</t>
  </si>
  <si>
    <t>TC_107</t>
  </si>
  <si>
    <t>Verify the history for successfully enabling VC verification in detail view of the card</t>
  </si>
  <si>
    <t>Prerequisite:
 1. VC is downloaded in inji app
 Steps:
 1. unlock the app
 2. clicks on activating VC for online login
 3. Otp is prompted to enter
 4. enter received Otp -&gt; Otp matched
 5. VC is enabled for verification
 6. click on history tab in the HOME page</t>
  </si>
  <si>
    <t>Should have audit for verified VC as "activation successful".</t>
  </si>
  <si>
    <t>TC_108</t>
  </si>
  <si>
    <t>check if enabled VC for online login is available for selection in Select ID screen</t>
  </si>
  <si>
    <t>TC_109</t>
  </si>
  <si>
    <t>Enable verification for a VC in detail view with invalid Otp</t>
  </si>
  <si>
    <t>Prerequisite:
 1. VC is downloaded in inji app
 Steps:
 1. unlock the app
 2. clicks on activating VC for online login
 3. Otp is prompted to enter
 4. enter received Otp -&gt;Otp not matched</t>
  </si>
  <si>
    <t>Should display failure message in Otp screen "Verifcation failed for this credential". And should have an option to navigate back While still VC in yellow tick mark on the verification icon</t>
  </si>
  <si>
    <t>NO</t>
  </si>
  <si>
    <t>https://mosip.atlassian.net/browse/INJIMOB-50</t>
  </si>
  <si>
    <t>TC_110</t>
  </si>
  <si>
    <t>Prerequisite:
 1. VC is downloaded in inji app
 Steps:
 1. unlock the app
 2. clicks on activating VC for online login link
 3. Otp is prompted to enter
 4. enter received Otp -&gt;Otp not matched
 5. click on History tab in HOME page</t>
  </si>
  <si>
    <t>TC_111</t>
  </si>
  <si>
    <t>check VC which is not verified in Select ID screen</t>
  </si>
  <si>
    <t>Prerequisite:
 1. VC is downloaded in inji app
 Steps:
 1. unlock the app
 2. scan IDP portal's QR code from scan screen</t>
  </si>
  <si>
    <t>VC which is not enabled for verification should be disabled for selection.</t>
  </si>
  <si>
    <t>TC_112</t>
  </si>
  <si>
    <t>Enable verification for a VC with valid Otp</t>
  </si>
  <si>
    <t>Should display success message in the app "profile is authenticated". With green tick mark on the verification icon</t>
  </si>
  <si>
    <t>TC_113</t>
  </si>
  <si>
    <t>Should have audit for verified VC as "UIN activation successful".</t>
  </si>
  <si>
    <t>TC_114</t>
  </si>
  <si>
    <t>TC_115</t>
  </si>
  <si>
    <t>Share activated VC</t>
  </si>
  <si>
    <t>Prerequisite:
 1. VC is downloaded in inji app
 Steps:
 1. unlock the app
 2. clicks on activating VC for online login
 3. Otp is prompted to enter
 4. enter received Otp -&gt; Otp matched
 5. VC verification is successful
 6. Establish connection between two device
 Device A: Requesting
 Device B: Sharing
 7. open qrcode in Device A
 8. open scanner in Device B
 9. scan qrcode from Device B
 10. Device B , select VC to share</t>
  </si>
  <si>
    <t>History should be captured on both devices
 Requesting Device -&gt; UIN number Shared.
 Sharing Device-&gt; UIN number received.</t>
  </si>
  <si>
    <t>TC_116</t>
  </si>
  <si>
    <t>verify that received VC does not have an option to Enable VC for verification</t>
  </si>
  <si>
    <t>Prerequisite:
 1. VC is downloaded in inji app
 Steps:
 1. unlock the app
 2. clicks on activating VC for online login link
 3. Otp is prompted to enter
 4. enter received Otp -&gt; Otp matched
 5. VC verification is successful
 6. Establish connection between two device
 Device A: Requesting
 Device B: Sharing
 7. open qrcode in Device A
 8. open scanner in Device B
 9. scan qrcode from Device B
 10. Device B , select VC to share
 11. click on Accept request and choose ID button</t>
  </si>
  <si>
    <t>Received cards should not get option to get enabled for online login .</t>
  </si>
  <si>
    <t>TC_117</t>
  </si>
  <si>
    <t>Download activated VC on same device</t>
  </si>
  <si>
    <t>Prerequisite:
 1. VC is downloaded in inji app
 Steps:
 1. unlock the app
 2. clicks on activating VC for online login
 3. Otp is prompted to enter
 4. enter received Otp -&gt; Otp matched
 5. VC verification is successful
 6. click on Add ID Enter UIN number for which VC verification was successful</t>
  </si>
  <si>
    <t>VC should be downloaded as activated VC</t>
  </si>
  <si>
    <t>TC_118</t>
  </si>
  <si>
    <t>Download activated VC in another device</t>
  </si>
  <si>
    <t>Prerequisite:
 1. VC is downloaded in inji app
 Steps:
 1. unlock the app
 2. clicks on activating VC for online login
 3. Otp is prompted to enter
 4. enter received Otp -&gt; Otp matched
 5. VC activation is successful-&gt; Assume to be Device A
 6. click on + icon to download vc for which activation was successful on another device and attempt to activate VC for online login -&gt; Assume Device B</t>
  </si>
  <si>
    <t>VC should be downloaded User should be able to activate VC for online login but qr code login should fail for VC that's on Device B.</t>
  </si>
  <si>
    <t>TC_119</t>
  </si>
  <si>
    <t>Enable VC verification without internet</t>
  </si>
  <si>
    <t>Prerequisite:
 1. VC is downloaded in inji app
 Steps:
 1. unlock the app
 2. clicks on activating VC for online login</t>
  </si>
  <si>
    <t>User should get error message as "something went wrong".User should enable the internet connection for activating the VC for online login</t>
  </si>
  <si>
    <t>TC_120</t>
  </si>
  <si>
    <t>Enable verification for VC in another device for which VC verification is already done</t>
  </si>
  <si>
    <t>Prerequisite:
 1. VC is downloaded in inji app
 Steps:
 1. unlock the app
 2. clicks on activating VC for online login
 3. Otp is prompted to enter
 4. enter received Otp -&gt; Otp matched
 5. VC verification is successful-&gt; Assume to be Device A
 6. click on Add ID Enter UIN number for which VC verification was successful on another device
 reapeat step -&gt; Assume Device B</t>
  </si>
  <si>
    <t>User should be able to activate VC for online login but qr code login should fail for VC that's on Device B.</t>
  </si>
  <si>
    <t>TC_121</t>
  </si>
  <si>
    <t>Enable verification for a VC in Select ID screen with valid Otp</t>
  </si>
  <si>
    <t>Prerequisite:
 1. VC is downloaded in inji app
 Steps:
 1. unlock the app
 2. open scanner
 3. scan the IDP qr code
 4. select vc for activating VC for online login
 4. enter received Otp -&gt; Otp matched</t>
  </si>
  <si>
    <t>Should display success message in the app "Verifcation has been enabled for this credential". With green tick mark on the verification icon</t>
  </si>
  <si>
    <t>TC_122</t>
  </si>
  <si>
    <t>Prerequisite:
 1. VC is downloaded in inji app
 Steps:
 1. unlock the app
 2. click on profile icon
 3. click on login with Qrcode
 4. select vc for activating VC for online login
 5. enter received Otp -&gt; Otp matched
 6. click on History tab in HOME page</t>
  </si>
  <si>
    <t>Should have audit for verified VC as "Verification was enabled for UIN number".</t>
  </si>
  <si>
    <t>TC_123</t>
  </si>
  <si>
    <t>Prerequisite:
 1. VC is downloaded in inji app
 Steps:
 1. unlock the app
 2. scan IDP portal's QR code from scan screen
 3. select vc for activating VC for online login
 4. enter received Otp -&gt; Otp matched
 5. select enabled VC</t>
  </si>
  <si>
    <t>TC_124</t>
  </si>
  <si>
    <t>Download the VID that belong to same UIN is downloaded and Activated for onine login on same device</t>
  </si>
  <si>
    <t>Prerequisite:
 1. VC is downloaded in inji app (UIN)
 2. IDP is configured
 Steps:
 1. unlock the app
 2. click on profile icon
 3. click on login with Qrcode
 4. select vc for activating VC for online login
 5. enter received Otp -&gt; Otp matched
 6. UIN number is activated for online login
 7. Get VID number for the same UIN
 8. Download VID</t>
  </si>
  <si>
    <t>VID number should be activated as we download</t>
  </si>
  <si>
    <t>INJI_257</t>
  </si>
  <si>
    <t>Ability to login to a digital service by using Inji</t>
  </si>
  <si>
    <t>TC_125</t>
  </si>
  <si>
    <t>login via inji</t>
  </si>
  <si>
    <t>prerequisite: inji app installed in the resident phone, with VC downloaded and actiavted for online login
 1.Open Inji app and authenticate it
 2.Open scanner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t>
  </si>
  <si>
    <t>The status page will project that you have successfully logged in to the Health service portal</t>
  </si>
  <si>
    <t>TC_126</t>
  </si>
  <si>
    <t>Scanning wrong service portal page</t>
  </si>
  <si>
    <t>prerequisite: inji app installed in the resident phone, with VC downloaded and authenticated
 1.Open Inji app and authenticate it
 2.Go to the "account" section, in the bottom right corner and click on the "QR login" button
 3.Camera will opened to scan QR, now scan any wrong QR code, apart from service portal's QR code</t>
  </si>
  <si>
    <t>The app should find that the scanned QR code is wrong</t>
  </si>
  <si>
    <t>TC_127</t>
  </si>
  <si>
    <t>manually
 confirming domain</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</si>
  <si>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is legit to share details</t>
  </si>
  <si>
    <t>This is the last page to verify the Domain, once it is confirmed you will be moved to selecting VC</t>
  </si>
  <si>
    <t>TC_128</t>
  </si>
  <si>
    <t>manually
 rejecting domain</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</si>
  <si>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click on cancel</t>
  </si>
  <si>
    <t>Once the confirmation is cancelled, the logging in will be stopped</t>
  </si>
  <si>
    <t>TC_129</t>
  </si>
  <si>
    <t>non actiavted VC</t>
  </si>
  <si>
    <t>prerequisite: inji app installed in the resident phone, with VC downloaded and as not authenticated
 1.Open Inji app and authenticate it
 2.scan IDP portal's QR code from scan screen
 3.Camera will opened to scan QR, now scan the QR code from required digital service portal page you want to login
 4. once the scanning is completed, manually verify and confirm the domain
 5.It will open select ID page</t>
  </si>
  <si>
    <t>in the select id page, if all the downloaded VC's are not authenticated it wont beshowed here</t>
  </si>
  <si>
    <t>TC_130</t>
  </si>
  <si>
    <t>selecting authenticated VC</t>
  </si>
  <si>
    <t>prerequisite: inji app installed in the resident phone, with VC downloaded and as authenticated
 1.Open Inji app and authenticate it
 2.Open the scan page
 3.Camera will opened to scan QR, now scan the QR code from required digital service portal page you want to login
 4. once the scanning is completed, manually verify and confirm the domain
 5.It will open select ID page</t>
  </si>
  <si>
    <t>in the select ID page, the downloaded and authenticated VC should be in selectable state</t>
  </si>
  <si>
    <t>TC_131</t>
  </si>
  <si>
    <t>Received VC's should not be present in the list</t>
  </si>
  <si>
    <t>in the select ID page, the received VC's should not be present</t>
  </si>
  <si>
    <t>TC_132</t>
  </si>
  <si>
    <t>Check face authentication with different face</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</si>
  <si>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7.Scan someone's face, whose face is not provided for the selected VC</t>
  </si>
  <si>
    <t>The face authentication should fail, and the logging in should be stopped</t>
  </si>
  <si>
    <t>TC_133</t>
  </si>
  <si>
    <t>face authentication pass</t>
  </si>
  <si>
    <t>prerequisite: inji app installed in the resident phone, with VC downloaded and activated for online login
 1.Open Inji app and activate the vc
 2.Open the scan page
 3.Camera will opened to scan QR, now scan the QR code from required digital service portal page you want to login
 4. once the scanning is completed, manually verify and confirm the domain
 5.select the required VC which are activated and click verify
 6.camera will be opened to facial authenticate the owner of the VC
 7.Scan the face which is provided for the selected VC, with right lightning and right distance</t>
  </si>
  <si>
    <t>if the face authentication is successful, it will open the consent page</t>
  </si>
  <si>
    <t>TC_134</t>
  </si>
  <si>
    <t>consent page content</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</si>
  <si>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it will take to consent page</t>
  </si>
  <si>
    <t>The consent page contains of the service portal logo along with essential and voluntary claims.</t>
  </si>
  <si>
    <t>TC_135</t>
  </si>
  <si>
    <t>consent page selecting attributes to share</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</si>
  <si>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it will take to consent page
 8.Select the attributes which want to be share and click on confirm</t>
  </si>
  <si>
    <t>only the selected attributes and default selected attributes will be shared with the service portal for login</t>
  </si>
  <si>
    <t>TC_136</t>
  </si>
  <si>
    <t>consent page default attributes</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</si>
  <si>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it will take to consent page
 8.try to deselect the already defaultly selected attributes</t>
  </si>
  <si>
    <t>the consent page will contain default selected attributes ,cant be edited.</t>
  </si>
  <si>
    <t>TC_137</t>
  </si>
  <si>
    <t>cancelling on consent page</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</si>
  <si>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cancel</t>
  </si>
  <si>
    <t>this will stop the login, this is the last place we should able to stop the logging in</t>
  </si>
  <si>
    <t>TC_138</t>
  </si>
  <si>
    <t>Status page</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</si>
  <si>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t>
  </si>
  <si>
    <t>once all the steps are done correctly, it will take to status page, with contain the domain photo and the photo of the resident from the UIN and will show the message, that "you have successfully logged in to"</t>
  </si>
  <si>
    <t>TC_139</t>
  </si>
  <si>
    <t>successful login logged in history</t>
  </si>
  <si>
    <t>prerequisite: inji app installed in the resident phone, with VC downloaded and authenticated
 1.Open Inji app and authenticate it
 2.Open the scan page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
 9.Click on OK in status screen and go to history page</t>
  </si>
  <si>
    <t>The login attempt should be logged in the history tab, as the VC name and the respective domain name which it was logged into</t>
  </si>
  <si>
    <t>TC_140</t>
  </si>
  <si>
    <t>unsuccessful login logged in history</t>
  </si>
  <si>
    <t>INJI_606</t>
  </si>
  <si>
    <t>Language selection in Inji</t>
  </si>
  <si>
    <t>TC_141</t>
  </si>
  <si>
    <t>language button</t>
  </si>
  <si>
    <t>remove language
 in home page</t>
  </si>
  <si>
    <t>1. Open app</t>
  </si>
  <si>
    <t>Remove the language selection option from the header section of the application.</t>
  </si>
  <si>
    <t>TC_142</t>
  </si>
  <si>
    <t>language settings in settings</t>
  </si>
  <si>
    <t>1. Open app
 2. Go to settings page</t>
  </si>
  <si>
    <t>Add a language logo in front of the language option.</t>
  </si>
  <si>
    <t>TC_143</t>
  </si>
  <si>
    <t>Languages should be in native languages</t>
  </si>
  <si>
    <t>1. Open app
 2. Go to settings page
 3. Click on language filter</t>
  </si>
  <si>
    <t>The language options shown in the list of languages should be in native languages example - Hindi should be represented in English.</t>
  </si>
  <si>
    <t>INJI_590</t>
  </si>
  <si>
    <t>Modify the credential selection process during credential share</t>
  </si>
  <si>
    <t>TC_144</t>
  </si>
  <si>
    <t>selection process</t>
  </si>
  <si>
    <t>auto selected</t>
  </si>
  <si>
    <t>1.Open the application
 2.Click on the QR code scanner
 3.Scan the verifier QR code to connect with the verifier application</t>
  </si>
  <si>
    <t>The first credential should be auto selected</t>
  </si>
  <si>
    <t>TC_145</t>
  </si>
  <si>
    <t>highlighted in green</t>
  </si>
  <si>
    <t>The selected credential should be highlighted in green (colour may change based on theme)</t>
  </si>
  <si>
    <t>TC_146</t>
  </si>
  <si>
    <t>Remove radio button</t>
  </si>
  <si>
    <t>The radio button from the credentials should be selected</t>
  </si>
  <si>
    <t>INJI_589</t>
  </si>
  <si>
    <t>Update the labels for buttons to "Share" and "Share with Selfie" in credential share screen</t>
  </si>
  <si>
    <t>TC_147</t>
  </si>
  <si>
    <t>label changes</t>
  </si>
  <si>
    <t>Share button change</t>
  </si>
  <si>
    <t>"Accept request and choose ID" to "Share"</t>
  </si>
  <si>
    <t>TC_148</t>
  </si>
  <si>
    <t>Face auth button change</t>
  </si>
  <si>
    <t>"Accept request and verify" to "Share with Selfie"</t>
  </si>
  <si>
    <t>INJI_576</t>
  </si>
  <si>
    <t>Show Tuvali commit or tag information in Profile screen</t>
  </si>
  <si>
    <t>TC_149</t>
  </si>
  <si>
    <t>Tuvali commit</t>
  </si>
  <si>
    <t>1. Open app
 2. Go to settings page
 3. click on about inji</t>
  </si>
  <si>
    <t>Tuvali commit should be present there</t>
  </si>
  <si>
    <t>inji_555</t>
  </si>
  <si>
    <t>VID support for INJI</t>
  </si>
  <si>
    <t>TC_150</t>
  </si>
  <si>
    <t>VID support in inji</t>
  </si>
  <si>
    <t>VID should be prensent in inji</t>
  </si>
  <si>
    <t>1. Open app
 2. Donwload a VC using VID</t>
  </si>
  <si>
    <t>VID should be shown in VC.</t>
  </si>
  <si>
    <t>inji_517</t>
  </si>
  <si>
    <t>Android: Able to see binding details in receiver's phone</t>
  </si>
  <si>
    <t>TC_151</t>
  </si>
  <si>
    <t>Able to see binding details in receiver's phone</t>
  </si>
  <si>
    <t>1.unlock the app
 2.download VC
 3.Activate VC for online login
 4.Share the activated VC</t>
  </si>
  <si>
    <t>Receiver should not know VC binding details.</t>
  </si>
  <si>
    <t>inji_512</t>
  </si>
  <si>
    <t>Android - We are able to activate received VCs</t>
  </si>
  <si>
    <t>TC_152</t>
  </si>
  <si>
    <t>We are able to activate received VC</t>
  </si>
  <si>
    <t>1.Authenticate the app and enter it
 2.Go to received id section, click on the received IDs
 3.select the received VC and bind it
 4.click on the scan page, and scan the idp portal
 5.manually verify the site and click on continue</t>
  </si>
  <si>
    <t>We should not able to bind received VCs and should not able to login with it</t>
  </si>
  <si>
    <t>injji_491</t>
  </si>
  <si>
    <t>Android - INJI app is not suportted multi tasking</t>
  </si>
  <si>
    <t>TC_153</t>
  </si>
  <si>
    <t>INJI app is not suportted multi tasking</t>
  </si>
  <si>
    <t>1.Authenticate app and enter it
 2.Now close the inji app and go work on other app
 3.Now close the other app and reopen INJI app</t>
  </si>
  <si>
    <t>The inji app should be capable for multi tasking</t>
  </si>
  <si>
    <t>inji_656</t>
  </si>
  <si>
    <t>Resident demographic data are not rendered in requested language</t>
  </si>
  <si>
    <t>TC_154</t>
  </si>
  <si>
    <t>Multi language</t>
  </si>
  <si>
    <t>Switch language to one of the inji supported language</t>
  </si>
  <si>
    <t>Prerequisite: Get UIN from Regclient (data entry should be done in all the environment supported language)
 1. Download the VC with VID in english login
 2. Navigate to settings page switch to arabic language
 3. Navigate back to HOME page and view VC</t>
  </si>
  <si>
    <t>Resident demographic detials are be rendered in arabic</t>
  </si>
  <si>
    <t>inji_607</t>
  </si>
  <si>
    <t>Changing profile section to settings</t>
  </si>
  <si>
    <t>TC_155</t>
  </si>
  <si>
    <t>Settings page</t>
  </si>
  <si>
    <t>Verify the settings option in inji app</t>
  </si>
  <si>
    <t>1. unlock the app
 2. click on settings option</t>
  </si>
  <si>
    <t>Profile should be renamed as settings,
 1.VC label should be changed to Card and option should be hidden
 2. Revoke VID option should be hidden
 3. unlock auth factor option should be hidden
 4. unlock biometrics option should be renamed as "unlock with biometrics"
 5. Credits and legal notice option should be removed</t>
  </si>
  <si>
    <t>inji_590</t>
  </si>
  <si>
    <t>TC_156</t>
  </si>
  <si>
    <t>Credential selection</t>
  </si>
  <si>
    <t>Verify the credential selection in sharing Card screen</t>
  </si>
  <si>
    <t>1. open scanner in wallet
 2. open qr code in verifier
 3. scan the qr code from the wallet</t>
  </si>
  <si>
    <t>1. The first credential should be auto selected
 2. The selected credential should be highlighted as per the theme.
 3. The radio button from the credentials should be removed</t>
  </si>
  <si>
    <t>inji_599</t>
  </si>
  <si>
    <t>Back button implementation on the consent screen</t>
  </si>
  <si>
    <t>TC_157</t>
  </si>
  <si>
    <t>Back button on consent page</t>
  </si>
  <si>
    <t>Verify back button in consent screen</t>
  </si>
  <si>
    <t>1. Back button should be removed from the app
 2. phone's back button should be disabled for navigations</t>
  </si>
  <si>
    <t>inji_ 660</t>
  </si>
  <si>
    <t>Back button Implementation on View VC screen of Verifier</t>
  </si>
  <si>
    <t>TC_158</t>
  </si>
  <si>
    <t>Back button on incoming VC screen</t>
  </si>
  <si>
    <t>Verify back button on incoming VC screen</t>
  </si>
  <si>
    <t>1. open scanner in wallet
 2. open qr code in verifier
 3. scan the qr code from the wallet
 4. select VC and share
 5. Check verifier device</t>
  </si>
  <si>
    <t>1. Click on request ID should open the qrcode
 2. when app back button is clicked qr code should be open
 3. when phone's back button is clicked qr code should be open</t>
  </si>
  <si>
    <t>inji_103</t>
  </si>
  <si>
    <t>inji app bundle is very large</t>
  </si>
  <si>
    <t>TC_159</t>
  </si>
  <si>
    <t>Verifying the size of the app while downloading VC and using inji app.</t>
  </si>
  <si>
    <t>1. Install INJI in the mobile
 2.Perform required action in inji
 3. go to inji app storage in mobile settings</t>
  </si>
  <si>
    <t>The app bundle size should be smaller than 100 MB so that it would be usable by a lot more people</t>
  </si>
  <si>
    <t>inji_92</t>
  </si>
  <si>
    <t>error label for downloading VC from deactivated VC is not proper</t>
  </si>
  <si>
    <t>TC_160</t>
  </si>
  <si>
    <t>Error labels for download VC</t>
  </si>
  <si>
    <t>1.unlock the app.
 2.Click on Add ID
 3.Enter a deactivated VID
 4.Click on "generate my card"</t>
  </si>
  <si>
    <t>the app should recognize that the VID is deactivated and should portray the proper message regarding</t>
  </si>
  <si>
    <t>inji_91</t>
  </si>
  <si>
    <t>we are not able to login through E-signet in specific device</t>
  </si>
  <si>
    <t>TC_161</t>
  </si>
  <si>
    <t>Login to e signet through various devices.</t>
  </si>
  <si>
    <t>1.Authenticate the app and get into it
 2.Go to the scanner page
 3.Scan the IDP portal</t>
  </si>
  <si>
    <t>We should be able login into and IDP portal on all devices successfully</t>
  </si>
  <si>
    <t>inji_68</t>
  </si>
  <si>
    <t>Pixel 6(Android 13) is not able to receive VCs from iOS devices</t>
  </si>
  <si>
    <t>TC_162</t>
  </si>
  <si>
    <t>Pixel 6- specific device issue for receiving VCs</t>
  </si>
  <si>
    <t>Steps to reproduce the behavior:
 1.Use an Android 13 phone acting as a Verifier
 2.Use any iPhone as a Wallet
 3.Initiate a VC transfer
 The Transfer Error message is shown</t>
  </si>
  <si>
    <t>VC Transfer should happen as expected</t>
  </si>
  <si>
    <t>inji_46</t>
  </si>
  <si>
    <t>App is getting crashed when we try to go back from the OTP screen while generating VID from AID</t>
  </si>
  <si>
    <t>TC_163</t>
  </si>
  <si>
    <t>Navigation from OTP screen using AID as the input.</t>
  </si>
  <si>
    <t>1.Unlock the app
 2.click on Plus button on the home page.
 3.Select "Download via UIN,VID,AID" option on "Add new card" screen.
 4.click on "Don't have your UIN/VID? Get it here " link.
 5.Enter AID
 6.click on Get UIN/VID button
 7.While entering OTP, click on back</t>
  </si>
  <si>
    <t>We should able to go back from the OTP screen</t>
  </si>
  <si>
    <t>inji_44</t>
  </si>
  <si>
    <t>TC_164</t>
  </si>
  <si>
    <t>Rendering resident data in requested language.</t>
  </si>
  <si>
    <t>1.Unlock the app
 2.Navigate to settings page
 3.change the Language to arabic
 4.click on Plus button on the home page.
 5.Select "Download via UIN,VID,AID" option on "Add new card" screen.
 6.Enter VID
 7.Download VC and view</t>
  </si>
  <si>
    <t>Download credential API in mimoto is returning back the response in two language, likewise app when VC download is requested in arabic language screen data of VC should also be in arabic.</t>
  </si>
  <si>
    <t>inji_38</t>
  </si>
  <si>
    <t>we cant download more than 29 VCs in the INJI app</t>
  </si>
  <si>
    <t>TC_165</t>
  </si>
  <si>
    <t>Downloading maximum number of VCs</t>
  </si>
  <si>
    <t>prerequisite : dowload 29 VCs in the app
 1.Authenticate and enter the app
 2.click on ADD ID and download a 30th VC</t>
  </si>
  <si>
    <t>Should able to download suucessfully or proper limit message should be said</t>
  </si>
  <si>
    <t>[Both IOS &amp; Android] Pass error codes on Error</t>
  </si>
  <si>
    <t>TC_166</t>
  </si>
  <si>
    <t>Pass error codes on Error</t>
  </si>
  <si>
    <t>Prerequiste: VC is downloaded and stored in sharing device
 Device A - verifier device
 Device B - wallet device
 steps:
 1.open qr code in Device A
 2.open scanner in Device B
 3.Fail the share</t>
  </si>
  <si>
    <t>Once the failed pop-up came it should come-up with</t>
  </si>
  <si>
    <t>https://mosip.atlassian.net/browse/INJI-71</t>
  </si>
  <si>
    <t>TC_167</t>
  </si>
  <si>
    <t>error codes alignement</t>
  </si>
  <si>
    <t>The error code should be at the bottom of the pop-up and font should be transpernt</t>
  </si>
  <si>
    <t>TC_168</t>
  </si>
  <si>
    <t>error codes documentation</t>
  </si>
  <si>
    <t>1. go to https://github.com/mosip/tuvali/blob/master/docs/error-handling.md#known-stage-error-codes</t>
  </si>
  <si>
    <t>All the error codes will be documented here with their reason for failing</t>
  </si>
  <si>
    <t>TC_169</t>
  </si>
  <si>
    <t>specific error codes for respective failure</t>
  </si>
  <si>
    <t>Prerequiste: VC is downloaded and stored in sharing device
 Device A - verifier device
 Device B - wallet device
 steps:
 1.open qr code in Device A
 2.open scanner in Device B
 3.Fail the share for specific senario
 4.Get the code
 5.go to error codes documentation and compare the reason</t>
  </si>
  <si>
    <t>The error code should be refer to the specific senario where it failed</t>
  </si>
  <si>
    <t>TC_170</t>
  </si>
  <si>
    <t>all error codes should be documented</t>
  </si>
  <si>
    <t>All the error codes should be documented fully in the documentation</t>
  </si>
  <si>
    <t>TC_171</t>
  </si>
  <si>
    <t>error codes should not be translated</t>
  </si>
  <si>
    <t>Prerequiste: VC is downloaded and stored in sharing device,
 translate the a pp into diffrent language
 Device A - verifier device
 Device B - wallet device
 steps:
 1.open qr code in Device A
 2.open scanner in Device B
 3.Fail the share for specific senario
 4.Get the code
 5.go to error codes documentation and compare the reason</t>
  </si>
  <si>
    <t>The error code shouldn’t be translated</t>
  </si>
  <si>
    <t>TC_172</t>
  </si>
  <si>
    <t>error code for crash</t>
  </si>
  <si>
    <t>Prerequiste: VC is downloaded and stored in sharing device
 Device A - verifier device
 Device B - wallet device
 steps:
 1.open qr code in Device A
 2.open scanner in Device B
 3.Fail the share for specific senario where app crashes
 4.open the app again</t>
  </si>
  <si>
    <t>Once the app opens it should project the error code for failing and crashing</t>
  </si>
  <si>
    <t>TC_173</t>
  </si>
  <si>
    <t>error code should not be present in success pop-up</t>
  </si>
  <si>
    <t>Prerequiste: VC is downloaded and stored in sharing device
 Device A - verifier device
 Device B - wallet device
 steps:
 1.open qr code in Device A
 2.open scanner in Device B
 3.select a VC and share</t>
  </si>
  <si>
    <t>The error code should not be present in the success message pop up</t>
  </si>
  <si>
    <t>INJI-133</t>
  </si>
  <si>
    <t>two wallets connecting to one verifier</t>
  </si>
  <si>
    <t>TC_174</t>
  </si>
  <si>
    <t>wo wallets connecting to one verifier</t>
  </si>
  <si>
    <t>Prerequisite:
 have VC downloaded in two different wallet devices
 1.open scanner on both wallet devices
 2.open the QR code in the verifier device
 3.scan the verifier at the same from the wallet device</t>
  </si>
  <si>
    <t>Only one device should be connected to the verifier at a timer, after that the QR code should be expired</t>
  </si>
  <si>
    <t>https://mosip.atlassian.net/browse/INJI-133</t>
  </si>
  <si>
    <t>inji-134</t>
  </si>
  <si>
    <t>New mosip logo is not updated in the inji app</t>
  </si>
  <si>
    <t>TC_175</t>
  </si>
  <si>
    <t>To reproduce :
 1.install the app
 2.observe the app completely</t>
  </si>
  <si>
    <t>All the pages in the Inji app have to be updated with the new logo</t>
  </si>
  <si>
    <t>INJI-148</t>
  </si>
  <si>
    <t>TC_176</t>
  </si>
  <si>
    <t>Prerequisite: have VCs downloaded in the wallet, and have the verifier connected to other Bluetooth devices like headphones
 Device A - verifier device
 Device B - wallet device
 steps:
 1.open qr code in Device A
 2.open scanner in Device B
 3.scan the QR code from Device B
 4.select the VC want to share
 6.and click on share</t>
  </si>
  <si>
    <t>Without any errors, we should be able to share VC</t>
  </si>
  <si>
    <t>https://mosip.atlassian.net/browse/INJI-148</t>
  </si>
  <si>
    <t>inji-156</t>
  </si>
  <si>
    <t>App couldn't recognise if the bluetooth is turned off while in connection state</t>
  </si>
  <si>
    <t>TC_177</t>
  </si>
  <si>
    <t>Prerequisite:
 device A - Android or IOS (wallet) --&gt; VC is downloaded and stored
 device B - Pixel 6 (verifier)
 Steps:
 1.open the QR code in the verifier
 2.open the scanner on the wallet and scan the verifier
 3.Once the phone is connected, turn off bluetooth in any one of the wallet</t>
  </si>
  <si>
    <t>The device is not recognizing the bluetooth turned off, and stuck in connected state, but the other device disconnects</t>
  </si>
  <si>
    <t>INJI-136</t>
  </si>
  <si>
    <t>Rename 'Mosip Resident' app to 'Inji'</t>
  </si>
  <si>
    <t>TC_178</t>
  </si>
  <si>
    <t>new app name</t>
  </si>
  <si>
    <t>1.Install the new apk
 2.Go the app section</t>
  </si>
  <si>
    <t>Should observe our renamed from mosip resident app to inji</t>
  </si>
  <si>
    <t>INJI-5</t>
  </si>
  <si>
    <t>Feature: As a resident, I should be able to remove an already existing card from my Inji- Resident App</t>
  </si>
  <si>
    <t>TC_179</t>
  </si>
  <si>
    <t>deleting downloaded VC</t>
  </si>
  <si>
    <t>Navigating to this feature</t>
  </si>
  <si>
    <t>1. Install the app and enter it
 2. Download a VC
 3. Click on the three button ellipses on the bottom corner of the VC card</t>
  </si>
  <si>
    <t>You should be navigated to the "remove from wallet" button</t>
  </si>
  <si>
    <t>TC_180</t>
  </si>
  <si>
    <t>Clickable button for "Remove from wallet"</t>
  </si>
  <si>
    <t>1. Install the app and enter it
 2. download a VC
 3. click on the three button ellipses on the bottom corner of the VC card
 4. click on "remove from wallet"</t>
  </si>
  <si>
    <t>The button should be clickable</t>
  </si>
  <si>
    <t>TC_181</t>
  </si>
  <si>
    <t>Deleting VC successfully</t>
  </si>
  <si>
    <t>1. Install the app and enter it
 2. download a VC
 3. click on the three button ellipses on the bottom corner of the VC card
 4. click on remove from wallet
 5. in the pop, click on "yes, I confirm" button</t>
  </si>
  <si>
    <t>The VC should be deleted from the wallet successfully</t>
  </si>
  <si>
    <t>TC_182</t>
  </si>
  <si>
    <t>cancelling the deletion</t>
  </si>
  <si>
    <t>1. Install the app and enter it
 2. download a VC
 3. click on the three button ellipses on the bottom corner of the VC card
 4. click on remove from wallet
 5. in the pop, click on "NO" button</t>
  </si>
  <si>
    <t>The deleting process should be stopped, the VC shouldn’t be deleted</t>
  </si>
  <si>
    <t>TC_183</t>
  </si>
  <si>
    <t>Deleting all the VC and observing the camera button</t>
  </si>
  <si>
    <t>1. Authenticate and login into the app
 2. Delete all the downloaded VC, using "remove from wallet" feature
 3. Go to scan screen</t>
  </si>
  <si>
    <t>The camera shouldn’t pop-up, "no VC should share" message should shown</t>
  </si>
  <si>
    <t>TC_184</t>
  </si>
  <si>
    <t>deleted VC audit</t>
  </si>
  <si>
    <t>1. Install the app and enter it
 2. download a VC
 3. click on the three button ellipses on the bottom corner of the VC card
 4. click on remove from wallet
 5. in the pop, click on "yes, I confirm" button
 6. navigating to history</t>
  </si>
  <si>
    <t>the deleting the VC process should be logged in the history</t>
  </si>
  <si>
    <t>TC_185</t>
  </si>
  <si>
    <t>going back from the ellipsis</t>
  </si>
  <si>
    <t>1. Install the app and enter it
 2. download a VC
 3. click on the three button ellipses on the bottom corner of the VC card
 4. click anywhere out of the pop-up</t>
  </si>
  <si>
    <t>the ellipsis should be closed</t>
  </si>
  <si>
    <t>TC_186</t>
  </si>
  <si>
    <t>Closing the 3 dots menu clicking on the close icon</t>
  </si>
  <si>
    <t>1. Install the app and enter it
 2. download a VC
 3. click on the three button ellipses on the bottom corner of the VC card
 4. click on the "X" on the top of the ellipsis</t>
  </si>
  <si>
    <t>TC_187</t>
  </si>
  <si>
    <t>Deleting in offline mode.</t>
  </si>
  <si>
    <t>1. Install the app and enter it
 2. download a VC
 3. Turn off the internet of the device
 4.click on the three button ellipses on the bottom corner of the VC card
 5. click on remove from wallet
 6. in the pop, click on "yes, I confirm" button</t>
  </si>
  <si>
    <t>The VC should be deleted without a internet connection</t>
  </si>
  <si>
    <t>TC_188</t>
  </si>
  <si>
    <t>Deleting in offline mode and checking the deleted VC in online mode.</t>
  </si>
  <si>
    <t>1. Install the app and enter it
 2. download a VC
 3. Turn off the internet of the device
 4.click on the three button ellipses on the bottom corner of the VC card
 5. click on remove from wallet
 6. in the pop, click on "yes, I confirm" button
 7. turn on the internet in the device
 8. verify the home page</t>
  </si>
  <si>
    <t>The VC which is deleted in the offline shouldn’t reappear back on online</t>
  </si>
  <si>
    <t>TC_189</t>
  </si>
  <si>
    <t>downloading the deleted VC</t>
  </si>
  <si>
    <t>1. Install the app and enter it
 2. download a VC
 3. click on the three button ellipses on the bottom corner of the VC card
 4. click on remove from wallet
 5. in the pop, click on "yes, I confirm" button
 6. again download the same deleted VC</t>
  </si>
  <si>
    <t>we should be able to download the deleted VC</t>
  </si>
  <si>
    <t>TC_190</t>
  </si>
  <si>
    <t>downloading 2 VC from same VID and deleting one</t>
  </si>
  <si>
    <t>1. Download 2 different VC from same VID
 2. select one VC and delete it
 3. the verify the other VC</t>
  </si>
  <si>
    <t>The other VC should be still exist</t>
  </si>
  <si>
    <t>INJI-21</t>
  </si>
  <si>
    <t>As a resident, I should be able to choose the language preference for the App at the time of first launch</t>
  </si>
  <si>
    <t>TC_191</t>
  </si>
  <si>
    <t>language selection</t>
  </si>
  <si>
    <t>navigating to language selection page</t>
  </si>
  <si>
    <t>1. install the inji app freshly
 2. open the app
 3. after the mosip logo is loading, the app should asked for language selection page</t>
  </si>
  <si>
    <t>language selection page should showed</t>
  </si>
  <si>
    <t>TC_192</t>
  </si>
  <si>
    <t>selecting the required language</t>
  </si>
  <si>
    <t>1. install the inji app freshly
 2. open the app
 3. after the mosip logo is loading, the app will asked for language selection page
 4. select the required language</t>
  </si>
  <si>
    <t>the selected language should be reflected in all over page</t>
  </si>
  <si>
    <t>TC_193</t>
  </si>
  <si>
    <t>language selection shouldn’t asked for second attempt of opening</t>
  </si>
  <si>
    <t>1. install the inji app freshly
 2. open the app
 3. after the mosip logo is loading, the app will asked for language selection page
 4. select the required language
 5. close the app and reopen it</t>
  </si>
  <si>
    <t>should be taken to the authentication page straight, app shouldn’t ask for this language selection feature, again after the first start</t>
  </si>
  <si>
    <t>TC_194</t>
  </si>
  <si>
    <t>Logging out</t>
  </si>
  <si>
    <t>1. install the inji app freshly
 2. open the app
 3. after the mosip logo is loading, the app will asked for language selection page
 4. select the required language
 5. go to settings and click on "log out"</t>
  </si>
  <si>
    <t>should took to the authentication page straight, app shouldn’t asked for this language selection feature, again after the first start</t>
  </si>
  <si>
    <t>TC_195</t>
  </si>
  <si>
    <t>Choosing preferred language should be a radio button</t>
  </si>
  <si>
    <t>The language selection should have radio button, only one button should be selectable</t>
  </si>
  <si>
    <t>TC_196</t>
  </si>
  <si>
    <t>default in app language on mobile</t>
  </si>
  <si>
    <t>1. set the mobile's language as any one of the 6 languages in the app
 2. install the inji app freshly
 3. open the app
 4. after the mosip logo is loading, the app will asked for language selection page</t>
  </si>
  <si>
    <t>the app should recoginse the mobile's language, and should keep that exact file as the default one</t>
  </si>
  <si>
    <t>TC_197</t>
  </si>
  <si>
    <t>default different language in mobile from inji's language</t>
  </si>
  <si>
    <t>1. set the mobile's language something else than the 6 languages in the app
 2. install the inji app freshly
 3. open the app
 4. after the mosip logo is loading, the app will asked for language selection page</t>
  </si>
  <si>
    <t>the app should recoginse the mobile's language, if the language is not exisiting in the inji, it should keep english as default</t>
  </si>
  <si>
    <t>TC_198</t>
  </si>
  <si>
    <t>updating the existing app</t>
  </si>
  <si>
    <t>1. install the inji app freshly
 2. open the app
 3. after the mosip logo is loading, the app will asked for language selection page
 4. select the required language and close the app
 5. update the app with a newer version</t>
  </si>
  <si>
    <t>The app not asked for new language selection again, should run with the same existing settings</t>
  </si>
  <si>
    <t>INJI-8</t>
  </si>
  <si>
    <t>Feature: As a resident, I should be able to expand a QR code of any of the existing cards in my wallet</t>
  </si>
  <si>
    <t>TC_199</t>
  </si>
  <si>
    <t>Virtual card qr code</t>
  </si>
  <si>
    <t>navigation to VC QR</t>
  </si>
  <si>
    <t>1. open the app
 2. download a VC
 3. open the downloaded VC in the detailed view</t>
  </si>
  <si>
    <t>we would able to see the QR code in the detailed view of the VC, under the VC holder's photo</t>
  </si>
  <si>
    <t>TC_200</t>
  </si>
  <si>
    <t>Clickable button for "QR code"</t>
  </si>
  <si>
    <t>1. open the app
 2. download a VC
 3. open the downloaded VC in the detailed view
 4. Click on the QR code</t>
  </si>
  <si>
    <t>the qr code should be clickable</t>
  </si>
  <si>
    <t>TC_201</t>
  </si>
  <si>
    <t>opening the "QR code"</t>
  </si>
  <si>
    <t>the QR code should be opened to a bigger image</t>
  </si>
  <si>
    <t>TC_202</t>
  </si>
  <si>
    <t>closing the "QR code" by back on screen</t>
  </si>
  <si>
    <t>1. open the app
 2. download a VC
 3. open the downloaded VC in the detailed view
 4. Click on the QR code
 5. once the QR code is opened, click on the back button on the top of the screen</t>
  </si>
  <si>
    <t>the QR code should be closed</t>
  </si>
  <si>
    <t>TC_203</t>
  </si>
  <si>
    <t>opening the "QR code" in offline</t>
  </si>
  <si>
    <t>1. open the app
 2. download a VC
 3. turn off the internet in the device
 4. open the downloaded VC in the detailed view
 5. Click on the QR code</t>
  </si>
  <si>
    <t>the QR code should be opened to a bigger image, in offline too</t>
  </si>
  <si>
    <t>TC_204</t>
  </si>
  <si>
    <t>closing the "QR code" by back button on the phone</t>
  </si>
  <si>
    <t>1. open the app
 2. download a VC
 3. open the downloaded VC in the detailed view
 4. Click on the QR code
 5. once the QR code is opened, click on the back button of the phone</t>
  </si>
  <si>
    <t>INJI-23</t>
  </si>
  <si>
    <t>As a resident, I should be able to go to a dedicated page for static content of "?" icon</t>
  </si>
  <si>
    <t>TC_205</t>
  </si>
  <si>
    <t>Help section</t>
  </si>
  <si>
    <t>navigating to help section</t>
  </si>
  <si>
    <t>1. authenticate the app and enter it
 2. head to home screen</t>
  </si>
  <si>
    <t>The help section should present in the top of the screen, with the "?" icon</t>
  </si>
  <si>
    <t>TC_206</t>
  </si>
  <si>
    <t>help button clickable</t>
  </si>
  <si>
    <t>1. authenticate the app and enter it
 2. head to home screen
 3. click on the "?" button</t>
  </si>
  <si>
    <t>The button should be clickable and should take to the help screen page</t>
  </si>
  <si>
    <t>TC_207</t>
  </si>
  <si>
    <t>valid context in the help page</t>
  </si>
  <si>
    <t>1. authenticate the app and enter it
 2. head to home screen
 3. click on the "?" button
 4. verify all the context on the screen</t>
  </si>
  <si>
    <t>The page should contain the all correct context</t>
  </si>
  <si>
    <t>TC_208</t>
  </si>
  <si>
    <t>accessing help page in offline</t>
  </si>
  <si>
    <t>We should be able to access help page during offline mode too</t>
  </si>
  <si>
    <t>TC_209</t>
  </si>
  <si>
    <t>scrolling the help page</t>
  </si>
  <si>
    <t>1. authenticate the app and enter it
 2. head to home screen
 3. click on the "?" button
 4. scroll through the page</t>
  </si>
  <si>
    <t>we should be able to read all the sentence, by scrolling the page, in all size of the phone display size</t>
  </si>
  <si>
    <t>TC_210</t>
  </si>
  <si>
    <t>closing with x button in the page</t>
  </si>
  <si>
    <t>1. authenticate the app and enter it
 2. head to home screen
 3. click on the "?" button
 4. click on the "X" button on the top of the screen</t>
  </si>
  <si>
    <t>we should be took out of the page, and navigated to home screen</t>
  </si>
  <si>
    <t>TC_211</t>
  </si>
  <si>
    <t>closing with mobile back button</t>
  </si>
  <si>
    <t>1. authenticate the app and enter it
 2. head to home screen
 3. click on the "?" button
 4. click on the back button of the mobile</t>
  </si>
  <si>
    <t>TC_212</t>
  </si>
  <si>
    <t>Check whether user is getting the Hyperlinks</t>
  </si>
  <si>
    <t>1. authenticate the app and enter it
 2.head to home screen
 3. click on the "?" button
 4. click on the back button of the mobile</t>
  </si>
  <si>
    <t>the Hyper linsks should be of the color as per the theme</t>
  </si>
  <si>
    <t>INJI-22</t>
  </si>
  <si>
    <t>As a resident, I should be able to access the Inji App in 6 languages</t>
  </si>
  <si>
    <t>TC_213</t>
  </si>
  <si>
    <t>language list</t>
  </si>
  <si>
    <t>list of language</t>
  </si>
  <si>
    <t>1. authenticate the app and enter it
 2. head to setting
 3. click on the language selection filter</t>
  </si>
  <si>
    <t>we should be able to see the below list of 6 language:
 1.English
 2.Filipino
 3.Arabic
 4.Hindi
 5.Kanada
 6.Tamil</t>
  </si>
  <si>
    <t>TC_214</t>
  </si>
  <si>
    <t>list of language on offline</t>
  </si>
  <si>
    <t>1. authenticate the app and enter it
 2. Turn off the internet
 2. head to setting
 3. click on the language selection filter</t>
  </si>
  <si>
    <t>The same list shown in the online, should be shown in the offline</t>
  </si>
  <si>
    <t>TC_215</t>
  </si>
  <si>
    <t>app should be compatible with all listed language</t>
  </si>
  <si>
    <t>1. authenticate the app and enter it
 2. head to setting
 3. click on the language selection filter
 4. select the required language.</t>
  </si>
  <si>
    <t>the app should be compatible with the all listed 6 language</t>
  </si>
  <si>
    <t>INJI-151</t>
  </si>
  <si>
    <t>Display disk full warning message when device space is &gt;= 5 MB</t>
  </si>
  <si>
    <t>TC_216</t>
  </si>
  <si>
    <t>minimum storage limit</t>
  </si>
  <si>
    <t>verifying key in property</t>
  </si>
  <si>
    <t>1. open https://github.com/mosip/mosip-config/blob/qatriple/inji-default.properties</t>
  </si>
  <si>
    <t>check wheatear the key "minStorageRequired" is available in "inji-default.properties"</t>
  </si>
  <si>
    <t>TC_217</t>
  </si>
  <si>
    <t>changing value of the property</t>
  </si>
  <si>
    <t>1. open https://github.com/mosip/mosip-config/blob/qatriple/inji-default.properties
 2. change the key value of "inji-default.properties" to 500 mb and restart mimoto
 3. fill the mobile storage below 500 mb
 4. install inji app newly and attempt to download VC</t>
  </si>
  <si>
    <t>we should not able to download VC, and app should prompt error saying "insufficient appdata"</t>
  </si>
  <si>
    <t>TC_218</t>
  </si>
  <si>
    <t>not filling storage and trying to download</t>
  </si>
  <si>
    <t>1. open https://github.com/mosip/mosip-config/blob/qatriple/inji-default.properties
 2. change the key value of "inji-default.properties" to 500 mb and restart mimoto
 3. don’t fill the storage, keep it more than 500 mb
 4. install inji app newly and attempt to download VC</t>
  </si>
  <si>
    <t>we should be able to download VC, with out any issues</t>
  </si>
  <si>
    <t>TC_219</t>
  </si>
  <si>
    <t>changing new value of the property with existing storage limit</t>
  </si>
  <si>
    <t>1. open https://github.com/mosip/mosip-config/blob/qatriple/inji-default.properties
 2. change the key value of "inji-default.properties" to 500 mb and restart mimoto
 3. fill the mobile storage below 500 mb
 4. install inji app newly and attempt to download VC
 5. change the key value of "inji-default.properties" to 400 mb and restart mimoto
 6. uninstall and reinstall inji
 7. and attempt to download VC</t>
  </si>
  <si>
    <t>TC_220</t>
  </si>
  <si>
    <t>changing new value of the property with previous storage limit.</t>
  </si>
  <si>
    <t>1. open https://github.com/mosip/mosip-config/blob/qatriple/inji-default.properties
 2. change the key value of "inji-default.properties" to 500 mb and restart mimoto
 3. install inji app newly and attempt to download VC
 4. change the key value of "inji-default.properties" to 400 mb and restart mimoto
 5. fill the mobile storage below 400 mb
 6. uninstall and reinstall inji
 7. and attempt to download VC</t>
  </si>
  <si>
    <t>INJI-171</t>
  </si>
  <si>
    <t>App crashes when clicked on profile Icon</t>
  </si>
  <si>
    <t>TC_221</t>
  </si>
  <si>
    <t>minimum storage space required for audit</t>
  </si>
  <si>
    <t>check wheatear the key "minStorageRequired" is available in "minStorageRequiredForAuditEntry"</t>
  </si>
  <si>
    <t>INJI-172</t>
  </si>
  <si>
    <t>Prevent VC sharing if audit logs are full</t>
  </si>
  <si>
    <t>TC_222</t>
  </si>
  <si>
    <t>1. open https://github.com/mosip/mosip-config/blob/qatriple/inji-default.properties
 2. change the key value of "minStorageRequiredForAuditEntry" to 500 mb
 3. fill the mobile storage below 500 mb
 4. and attempt receive or share VC</t>
  </si>
  <si>
    <t>sharing should be stopped
 should project a error saying "you cannot share cards since the appdata is full, clear appdata to proceed"</t>
  </si>
  <si>
    <t>TC_223</t>
  </si>
  <si>
    <t>1. open https://github.com/mosip/mosip-config/blob/qatriple/inji-default.properties
 2. change the key value of "minStorageRequiredForAuditEntry" to 500 mb
 3. don’t fill the storage, keep it more than 500 mb
 4. and attempt to share or receive VC</t>
  </si>
  <si>
    <t>the sharing should be successful, without any issues</t>
  </si>
  <si>
    <t>TC_224</t>
  </si>
  <si>
    <t>1. open https://github.com/mosip/mosip-config/blob/qatriple/inji-default.properties
 2. change the key value of "minStorageRequiredForAuditEntry" to 500 mb
 3. fill the mobile storage below 500 mb
 4. and attempt to receive or share VC
 5. change the key value of "minStorageRequiredForAuditEntry" to 400 mb again
 6. and attempt to receive or share VC</t>
  </si>
  <si>
    <t>TC_225</t>
  </si>
  <si>
    <t>changing new value of the property with new</t>
  </si>
  <si>
    <t>1. open https://github.com/mosip/mosip-config/blob/qatriple/inji-default.properties
 2.change the key value of "minStorageRequiredForAuditEntry" to 500 mb
 3. and attempt to receive or share VC
 4. change the key value of "minStorageRequiredForAuditEntry" to 400 mb again
 6. fill the mobile storage below 400 mb
 7. and attempt to download VC</t>
  </si>
  <si>
    <t>•Sharing should be stopped
 •Should project an error saying "you cannot share cards since the appdata is full, clear appdata to proceed".</t>
  </si>
  <si>
    <t>INJI-162</t>
  </si>
  <si>
    <t>Generate &amp; display App ID in INJI</t>
  </si>
  <si>
    <t>TC_226</t>
  </si>
  <si>
    <t>Generate &amp; display App ID</t>
  </si>
  <si>
    <t>navigating to app id</t>
  </si>
  <si>
    <t>1. authenticate the app and enter the app
 2. go to settings
 3. click on "about inji"</t>
  </si>
  <si>
    <t>we should able to see the unique appid in the top of the screen</t>
  </si>
  <si>
    <t>TC_227</t>
  </si>
  <si>
    <t>generating appID</t>
  </si>
  <si>
    <t>1.Install the apk
 2.authenticate the app and enter the app
 3. go to settings
 4. click on "about inji"</t>
  </si>
  <si>
    <t>For the every fresh install the app should generate new app id</t>
  </si>
  <si>
    <t>TC_228</t>
  </si>
  <si>
    <t>appID in second install</t>
  </si>
  <si>
    <t>1.Install the apk
 2.authenticate the app and enter the app
 3. go to settings
 4. click on "about inji"
 5. verify the appID
 6. close the app and reopen it
 7. verify the appID again</t>
  </si>
  <si>
    <t>The appID shouldn’t change after the first install of the app</t>
  </si>
  <si>
    <t>TC_229</t>
  </si>
  <si>
    <t>copying appID</t>
  </si>
  <si>
    <t>1. authenticate the app and enter the app
 2. go to settings
 3. click on "about inji"
 4. click on the "copy" button, on the top right</t>
  </si>
  <si>
    <t>The appID should be copied to the clipboard of the device,</t>
  </si>
  <si>
    <t>TC_230</t>
  </si>
  <si>
    <t>copy button changing to copied</t>
  </si>
  <si>
    <t>The content of "copy" button should change from "copy" to "copied"</t>
  </si>
  <si>
    <t>TC_231</t>
  </si>
  <si>
    <t>copy button changing to copy from copied</t>
  </si>
  <si>
    <t>1. authenticate the app and enter the app
 2. go to settings
 3. click on "about inji"
 4. click on the "copy" button, on the top right
 5. Go back to settings and and enter the "about Inji" page again</t>
  </si>
  <si>
    <t>The content of "copy" button should change from "copied" to "copy"</t>
  </si>
  <si>
    <t>TC_232</t>
  </si>
  <si>
    <t>updating the app</t>
  </si>
  <si>
    <t>1.Install the apk
 2.authenticate the app and enter the app
 3. go to settings
 4. click on "about inji"
 5. verify the appID
 6. Update the app with the new apk
 7. verify the appID again</t>
  </si>
  <si>
    <t>updating app shouldn’t affect the appid, it shouldn’t change</t>
  </si>
  <si>
    <t>INJI-161</t>
  </si>
  <si>
    <t>Read AppID from MIMOTO API calls and log it</t>
  </si>
  <si>
    <t>TC_233</t>
  </si>
  <si>
    <t>AppID logs MIMOTO API calls</t>
  </si>
  <si>
    <t>all properties api call</t>
  </si>
  <si>
    <t>1. Install the inji app freshly
 2. open the app with internet
 3. check the mimoto logs</t>
  </si>
  <si>
    <t>We should be able to see appID in the logs, when the app triggered "all_properties" api</t>
  </si>
  <si>
    <t>TC_234</t>
  </si>
  <si>
    <t>OTP Download VC api call</t>
  </si>
  <si>
    <t>1. open the app head to home page
 2. click on download button
 3. enter a VID and click on generate ID</t>
  </si>
  <si>
    <t>We should be able to see appID in the logs, when the app triggered OTP to Download VC api</t>
  </si>
  <si>
    <t>TC_235</t>
  </si>
  <si>
    <t>VC request status call</t>
  </si>
  <si>
    <t>1. open the app head to home page
 2. click on download button
 3. enter a VID and click on generate ID
 4. and enter the received OTP</t>
  </si>
  <si>
    <t>We should be able to see appID in the logs, when the app triggered VC request status api</t>
  </si>
  <si>
    <t>TC_236</t>
  </si>
  <si>
    <t>download VC api call</t>
  </si>
  <si>
    <t>TC_237</t>
  </si>
  <si>
    <t>binding VC OTP api call</t>
  </si>
  <si>
    <t>1. open the app head to home page
 2. download new VC
 3. open the VC in detailed view and click on activate VC</t>
  </si>
  <si>
    <t>We should be able to see appID in the logs, when the app triggered binding VC OTP api</t>
  </si>
  <si>
    <t>TC_238</t>
  </si>
  <si>
    <t>wallet binding VC api call</t>
  </si>
  <si>
    <t>1. open the app head to home page
 2. download new VC
 3. open the VC in detailed view and click on activate VC
 4. enter the received OTP</t>
  </si>
  <si>
    <t>TC_239</t>
  </si>
  <si>
    <t>get UIN/VID otp api call</t>
  </si>
  <si>
    <t>1. open the app head to home page
 2. click on download button
 3. Click on "don’t have UIN/VID? Get it now"
 4. enter the AID and click on "get UIN/VID"</t>
  </si>
  <si>
    <t>We should be able to see appID in the logs, when the app triggered aid otp api</t>
  </si>
  <si>
    <t>TC_240</t>
  </si>
  <si>
    <t>aid to get uin/vid api call</t>
  </si>
  <si>
    <t>1. open the app head to home page
 2. click on download button
 3. Click on "don’t have UIN/VID? Get it now"
 4. enter the AID and click on "get UIN/VID"
 5. enter the received OTP</t>
  </si>
  <si>
    <t>We should be able to see appID in the logs, when the app triggered aid to get uin/vid ap</t>
  </si>
  <si>
    <t>TC_241</t>
  </si>
  <si>
    <t>verifying the appID in the logs</t>
  </si>
  <si>
    <t>1. trigger any api's from inji app
 2. go to settings and verify the appID
 3. cross verify the appID in the logs</t>
  </si>
  <si>
    <t>the appID in the mobile and in the logs should match</t>
  </si>
  <si>
    <t>TC_242</t>
  </si>
  <si>
    <t>Triggering api manually</t>
  </si>
  <si>
    <t>1. trigger any mimoto api manually from postman
 2. verify the mimoto logs</t>
  </si>
  <si>
    <t>triggering the api manually from postman shouldn’t generate appID in logs, the value should be empty</t>
  </si>
  <si>
    <t>TC_243</t>
  </si>
  <si>
    <t>header for manual api</t>
  </si>
  <si>
    <t>1. go to api header
 2. set the key name as "X-Appid"
 3. set the value as required
 4. trigger VC API</t>
  </si>
  <si>
    <t>Check the logs in the mimoto, in the appid's value, the key value should reflect there</t>
  </si>
  <si>
    <t>INJI-139</t>
  </si>
  <si>
    <t>As a developer/ tester, I should be able to switch between the environments from Inji App itself</t>
  </si>
  <si>
    <t>TC_244</t>
  </si>
  <si>
    <t>credential
 registry</t>
  </si>
  <si>
    <t>navigation to credential
 registry</t>
  </si>
  <si>
    <t>1. Authenticate the app and get into it
 2. head to setting's page</t>
  </si>
  <si>
    <t>we can see the function named credential registry in the settings page</t>
  </si>
  <si>
    <t>TC_245</t>
  </si>
  <si>
    <t>Changing env of inji using change registry</t>
  </si>
  <si>
    <t>1. Authenticate the app and get into it
 2. head to setting's page
 3. click on the credential registry function
 4. Change the ENV as required
 5. and save it</t>
  </si>
  <si>
    <t>The env should be verified first and should saved</t>
  </si>
  <si>
    <t>TC_246</t>
  </si>
  <si>
    <t>Saving changed env</t>
  </si>
  <si>
    <t>1. Authenticate the app and enter it
 2. Go to settings and change the env
 3. Close the app and reopen it
 4. again go to settings</t>
  </si>
  <si>
    <t>The env should be saved as per the user changed and shouldn’t be changed to back</t>
  </si>
  <si>
    <t>TC_247</t>
  </si>
  <si>
    <t>cancelling env changes</t>
  </si>
  <si>
    <t>1. Authenticate the app and enter it
 2. Go to settings and change the env
 3. Click on cancel</t>
  </si>
  <si>
    <t>the env changes shouldn’t saved</t>
  </si>
  <si>
    <t>TC_248</t>
  </si>
  <si>
    <t>trying with invalid ENV</t>
  </si>
  <si>
    <t>1. Authenticate the app and get into it
 2. head to setting's page
 3. click on the credential registry function
 4. enter invalid ENV
 5. and save it</t>
  </si>
  <si>
    <t>app should project a appropriate error</t>
  </si>
  <si>
    <t>TC_249</t>
  </si>
  <si>
    <t>download VC on new env</t>
  </si>
  <si>
    <t>1. Authenticate the app and get into it
 2. head to setting's page
 3. click on the credential registry function
 4. Change the ENV as required
 5. and save it
 6. Go home page
 7. download the specific env VC</t>
  </si>
  <si>
    <t>Once the new env changed, we should be able to download VC on the specific env without any error</t>
  </si>
  <si>
    <t>TC_250</t>
  </si>
  <si>
    <t>download different env VC on new env</t>
  </si>
  <si>
    <t>1. Authenticate the app and get into it
 2. head to setting's page
 3. click on the credential registry function
 4. Change the ENV as required
 5. and save it
 6. Go home page
 7. download different env VC</t>
  </si>
  <si>
    <t>We shouldn’t be able to download VC and appropriate error should be shown</t>
  </si>
  <si>
    <t>TC_251</t>
  </si>
  <si>
    <t>retrieving VID/UIN of same ENV</t>
  </si>
  <si>
    <t>1. Authenticate the app and get into it
 2. head to setting's page
 3. click on the credential registry function
 4. Change the ENV as required
 5. and save it
 6. Go home page
 7. click on don’t have UIN/VID with the specific env AID
 8. retrieve UIN/VID</t>
  </si>
  <si>
    <t>we should be able to retrieve UIN/VID</t>
  </si>
  <si>
    <t>TC_252</t>
  </si>
  <si>
    <t>retrieving VID/AID of different ENV</t>
  </si>
  <si>
    <t>1. Authenticate the app and get into it
 2. head to setting's page
 3. click on the credential registry function
 4. Change the ENV as required
 5. and save it
 6. Go home page
 7. click on don’t have UIN/VID with a different env AID
 8. retrieve UIN/VID</t>
  </si>
  <si>
    <t>We should not able to retrieve VID/UIN, and a proper error message should be shown</t>
  </si>
  <si>
    <t>TC_253</t>
  </si>
  <si>
    <t>Binding specific env VC</t>
  </si>
  <si>
    <t>1. Authenticate the app and get into it
 2. head to setting's page
 3. click on the credential registry function
 4. Change the ENV as required
 5. and save it
 6. Go home page
 7. download the specific env VC
 8. try to bind it</t>
  </si>
  <si>
    <t>We should able to bind the VC without any error</t>
  </si>
  <si>
    <t>TC_254</t>
  </si>
  <si>
    <t>binding different env VC</t>
  </si>
  <si>
    <t>1. Authenticate the app and get into it
 2. head to setting's page
 3. click on the credential registry function
 4. Change the ENV as required
 5. and save it
 6. Go home page
 7. download the specific env VC
 8. again head to setting's page
 9. click on the credential registry function
 10. Change the ENV as required
 11. try to bind the downloaded VC</t>
  </si>
  <si>
    <t>we should not able to bind the VC, we should see appropriate error</t>
  </si>
  <si>
    <t>TC_255</t>
  </si>
  <si>
    <t>Trying qr code login new envy</t>
  </si>
  <si>
    <t>1. Authenticate the app and get into it
 2. head to setting's page
 3. click on the credential registry function
 4. Change the ENV as required
 5. and save it
 6. Go home page
 7. download the specific env VC
 8. try to bind it
 9. Attempt qr code login</t>
  </si>
  <si>
    <t>with out any error we should able to login in QR code</t>
  </si>
  <si>
    <t>TC_256</t>
  </si>
  <si>
    <t>Trying QR code login in new env with different env' VC</t>
  </si>
  <si>
    <t>1. Authenticate the app and get into it
 2. head to setting's page
 3. click on the credential registry function
 4. Change the ENV as required
 5. and save it
 6. Go home page
 7. download the specific env VC
 8. try to bind it
 9. again head to setting's page
 10. click on the credential registry function
 11. Change the ENV as required
 12. Attempt qr code login</t>
  </si>
  <si>
    <t>once the QR code is scanned, we should see a proper error message and QR code login should be stopped</t>
  </si>
  <si>
    <t>TC_257</t>
  </si>
  <si>
    <t>shouldn’t affect sharing</t>
  </si>
  <si>
    <t>l</t>
  </si>
  <si>
    <t>This feature shouldn’t affect the VC share</t>
  </si>
  <si>
    <t>TC_258</t>
  </si>
  <si>
    <t>VC should have env details attribute</t>
  </si>
  <si>
    <t>The downloaded VC should have the env attribute and the specific env as value</t>
  </si>
  <si>
    <t>TC_259</t>
  </si>
  <si>
    <t>We should see other env VC and details</t>
  </si>
  <si>
    <t>1. Authenticate the app and get into it
 2. head to setting's page
 3. click on the credential registry function
 4. Change the ENV as required
 5. and save it
 6. Go home page
 7. download the specific env VC
 8. Change the env again</t>
  </si>
  <si>
    <t>Once the env is changed, the other env VC and other details should be present</t>
  </si>
  <si>
    <t>INJI-189</t>
  </si>
  <si>
    <t>Android - Downloaded VC goes to loading state</t>
  </si>
  <si>
    <t>TC_260</t>
  </si>
  <si>
    <t>VC stuck in loading state</t>
  </si>
  <si>
    <t>1.Authenticate the app and enter into the app.
 2.Go to settings and select the credential registry
 3.Change the env to QA-Triple
 4.And download the VC from the specific env
 5.Open the VC in detailed View</t>
  </si>
  <si>
    <t>When we close the app and reopen it, the VC should be present</t>
  </si>
  <si>
    <t>TC_261</t>
  </si>
  <si>
    <t>attributes missing</t>
  </si>
  <si>
    <t>1.Authenticate the app and enter it
 2.Go to settings and select the credential registry
 3.Change the env to QA-Triple
 4.And download the VC from the specific env
 5.Open the VC in detailed View</t>
  </si>
  <si>
    <t>The VC should have the attribute value of from which env it is downloaded from and even if</t>
  </si>
  <si>
    <t>INJI-210</t>
  </si>
  <si>
    <t>Sprint 5 merge | After closing the VC share success status overlay, the sharing screen is displayed</t>
  </si>
  <si>
    <t>TC_262</t>
  </si>
  <si>
    <t>After closing the VC share success status overlay, the sharing screen is displayed</t>
  </si>
  <si>
    <t>1. share a VC from one device to another</t>
  </si>
  <si>
    <t>In the wallet, we should be taken to the home screen</t>
  </si>
  <si>
    <t>INJI-92</t>
  </si>
  <si>
    <t>TC_263</t>
  </si>
  <si>
    <t>Error label for invalid VID is not proper</t>
  </si>
  <si>
    <t>1.unlock the app.
 2.Click on the "+" icon and choose download VIA UIN/VID or AID
 3.Select the VID in the drop down
 4.Enter a invalid VID
 5.Click on "generate card "button</t>
  </si>
  <si>
    <t>The OTP should not be triggered, and this error message "Please enter valid AID" should be showed "</t>
  </si>
  <si>
    <t>TC_264</t>
  </si>
  <si>
    <t>Error label for invalid AID</t>
  </si>
  <si>
    <t>1.unlock the app.
 2.Click on the "+" icon and choose download VIA UIN/VID or AID
 3.Select the "get it now using AID"
 4.Enter a invalid AID
 5.Click on "get UIN/VID "button</t>
  </si>
  <si>
    <t>The OTP should not be triggered, and this error message "Please enter valid VID" should be showed</t>
  </si>
  <si>
    <t>TC_265</t>
  </si>
  <si>
    <t>the user doesn’t enter an ID</t>
  </si>
  <si>
    <t>1.unlock the app.
 2.Click on the "+" icon and choose download VIA UIN/VID or AID
 3.without entering id, click on generate card</t>
  </si>
  <si>
    <t>an inline error message “Please enter valid ID” should be shown.</t>
  </si>
  <si>
    <t>TC_266</t>
  </si>
  <si>
    <t>Error label for invalid UIN is not proper</t>
  </si>
  <si>
    <t>The OTP should not be triggered, and this error message should be showed " the entered UIN is deactivated/blocked. Please enter a valid UIN to proceed</t>
  </si>
  <si>
    <t>INJI-212</t>
  </si>
  <si>
    <t>Sprint 5 merge | After VC sharing, app page is still stuck in 'In progress'</t>
  </si>
  <si>
    <t>TC_267</t>
  </si>
  <si>
    <t>After VC sharing, app page is still stuck in 'In progress'</t>
  </si>
  <si>
    <t>The wallet shouldn’t be stuck in the sharing state, and should take you to home screen</t>
  </si>
  <si>
    <t>INJI-106</t>
  </si>
  <si>
    <t>Add Bluetooth permission and state handling to Android Wallet and Verifier</t>
  </si>
  <si>
    <t>TC_268</t>
  </si>
  <si>
    <t>bluetooth permissions</t>
  </si>
  <si>
    <t>Bluetooth permissions for all android device</t>
  </si>
  <si>
    <t>1.Install the new apk
 2.Set authentication and go inside the app
 3.Download a VC
 4.Go to scan page or request screen</t>
  </si>
  <si>
    <t>The app will ask prompt message saying Bluetooth state should be turned on</t>
  </si>
  <si>
    <t>TC_269</t>
  </si>
  <si>
    <t>location permission</t>
  </si>
  <si>
    <t>location permissions for device under Android 11 and under</t>
  </si>
  <si>
    <t>1.Install the new apk
 2.Set authentication and go inside the app
 3.Download a VC
 4.Go to scan page or request screen
 5.App will show a button for "allow permission", click it</t>
  </si>
  <si>
    <t>The button will take you to app setting, according each phones make we have to manually go to permission screen and should give location permission manually</t>
  </si>
  <si>
    <t>TC_270</t>
  </si>
  <si>
    <t>Android 11 and under devices should receive VC even without location permission</t>
  </si>
  <si>
    <t>1.Install the new apk
 2.Set authentication and go inside the app
 3.Dont permit location permission
 4.Go to request screen
 5.receive a VC</t>
  </si>
  <si>
    <t>Location permission should not affect while receiving VC, we should able to receive VC even when the location permission is denied</t>
  </si>
  <si>
    <t>TC_271</t>
  </si>
  <si>
    <t>camera permission</t>
  </si>
  <si>
    <t>camera permissions for device under Android 11 and under</t>
  </si>
  <si>
    <t>1.Install the new apk
 2.Set authentication and go inside the app
 3.Download a VC
 4.Go to scan page screen
 5.App will show a button for "allow permission", click it</t>
  </si>
  <si>
    <t>The button will take you to app setting, according each phones make we have to manually go to permission screen and should give camera permission manually</t>
  </si>
  <si>
    <t>TC_272</t>
  </si>
  <si>
    <t>near by permission</t>
  </si>
  <si>
    <t>near by permissions will be asked for device has Android 12 and upper</t>
  </si>
  <si>
    <t>The nearby permission of the app should be promted</t>
  </si>
  <si>
    <t>TC_273</t>
  </si>
  <si>
    <t>no location permission permissions will not be asked for device has Android 12 and upper</t>
  </si>
  <si>
    <t>no location permission required for device has android 12 and above</t>
  </si>
  <si>
    <t>INJI-325</t>
  </si>
  <si>
    <t>The history page is english is not proper</t>
  </si>
  <si>
    <t>TC_274</t>
  </si>
  <si>
    <t>1. Open the INJI app
 2. trigger any event, which logs in to audit</t>
  </si>
  <si>
    <t>The history page’s content should be proper and user-friendly</t>
  </si>
  <si>
    <t>INJI-324</t>
  </si>
  <si>
    <t>The Download pop-up should stay longer</t>
  </si>
  <si>
    <t>TC_275</t>
  </si>
  <si>
    <t>1. Open the Inji application.
 2. download a VC</t>
  </si>
  <si>
    <t>The Download green pop-up is not staying longer.</t>
  </si>
  <si>
    <t>INJI-323</t>
  </si>
  <si>
    <t>E-Mail OTP channel is not mentioned on the OTP verification page.</t>
  </si>
  <si>
    <t>TC_276</t>
  </si>
  <si>
    <t>1. Open the Inji application.
 2. Trigger any of the OTP events.</t>
  </si>
  <si>
    <t>The OTP Mail channel should be mentioned along with the phone channel on the OTP verification page.</t>
  </si>
  <si>
    <t>INJI-322</t>
  </si>
  <si>
    <t>Time stamp should be removed in OTP screen once it is expired</t>
  </si>
  <si>
    <t>TC_277</t>
  </si>
  <si>
    <t>1. Open the Inji application.
 2. Trigger the OTP.
 3. Wait till the OTP gets expired</t>
  </si>
  <si>
    <t>Timestamp should be removed once OTP expires like the other modules</t>
  </si>
  <si>
    <t>INJI-321</t>
  </si>
  <si>
    <t>label for Invalid UIN/VID is not proper.</t>
  </si>
  <si>
    <t>TC_278</t>
  </si>
  <si>
    <t>1. Open the Inji application.
 2. Click on the Download card.
 3. Enter an invalid UIN/VID
 4. Click on genrate crad button</t>
  </si>
  <si>
    <t>label for Invalid UIN/VID should be in proper english.</t>
  </si>
  <si>
    <t>https://mosip.atlassian.net/browse/INJI-321</t>
  </si>
  <si>
    <t>INJI-319</t>
  </si>
  <si>
    <t>Trusted digital Wallet page in the guide page is not update with the current sprint</t>
  </si>
  <si>
    <t>TC_279</t>
  </si>
  <si>
    <t>1. Install the Inji application freshly.
 2. choose the required language.
 3. Head to the second guide page</t>
  </si>
  <si>
    <t>The data on the tutorial page should be valid with current sprint</t>
  </si>
  <si>
    <t>https://mosip.atlassian.net/browse/INJI-319</t>
  </si>
  <si>
    <t>INJI-318</t>
  </si>
  <si>
    <t>The guide page's image content is not proper and and not translating to the required language</t>
  </si>
  <si>
    <t>TC_280</t>
  </si>
  <si>
    <t>1. Install the Inji application freshly.
 2. Select a required language.
 3. check the dummy guide page’s content.</t>
  </si>
  <si>
    <t>the content on the image should be translated and should have proper content</t>
  </si>
  <si>
    <t>https://mosip.atlassian.net/browse/INJI-318</t>
  </si>
  <si>
    <t>INJI-25</t>
  </si>
  <si>
    <t>As a resident, when I go to the "Inji tour guide" section, I should be taken to the (3-4) intro pages that appear on first launch</t>
  </si>
  <si>
    <t>TC_281</t>
  </si>
  <si>
    <t>Verify whether intro page is appearing in the first launch</t>
  </si>
  <si>
    <t>1. Install the inji apk freshly.
 2. Select your perferred language.
 3. Click on the save preference button.</t>
  </si>
  <si>
    <t>the resident should get the intro page.</t>
  </si>
  <si>
    <t>TC_282</t>
  </si>
  <si>
    <t>Check whether intro page is getting scrolled or not</t>
  </si>
  <si>
    <t>1. Install the inji apk freshly.
 2. Select your perferred language.
 3. Click on the save preference button.
 4.scroll the intro pages.</t>
  </si>
  <si>
    <t>Resident should be able to scroll the intro page right to left and let to right.</t>
  </si>
  <si>
    <t>TC_283</t>
  </si>
  <si>
    <t>Check whether intro page is getting skiped or not on clicking skip button</t>
  </si>
  <si>
    <t>1. Install the inji apk freshly.
 2. Select your perferred language.
 3. Click on the save preference button.
 4.Click the Skip button.</t>
  </si>
  <si>
    <t>The introduction pages should be skipped and the resident should navigate to the select app Unlock method page.</t>
  </si>
  <si>
    <t>TC_284</t>
  </si>
  <si>
    <t>Check wherther user is getting on next page on clicking next button.</t>
  </si>
  <si>
    <t>1. Install the inji apk freshly.
 2. Select your perferred language.
 3. Click on the save preference button.
 4.Click the next button.</t>
  </si>
  <si>
    <t>Resident should move the next page.</t>
  </si>
  <si>
    <t>TC_285</t>
  </si>
  <si>
    <t>Verify "get started" button displayed at the end of the intro page .</t>
  </si>
  <si>
    <t>1. Install the inji apk freshly.
 2. Select your perferred language.
 3. Click on the save preference button.
 4.Click the Get started button.</t>
  </si>
  <si>
    <t>Resident should navigate to the select app Unlock method page.</t>
  </si>
  <si>
    <t>TC_286</t>
  </si>
  <si>
    <t>App is already installed (not fresh) and try to get the intro page using setting page.</t>
  </si>
  <si>
    <t>1. Unlock the application.
 2. click the setting option .
 3. select the inji tour guide.</t>
  </si>
  <si>
    <t>User should be navigated to Intro slides</t>
  </si>
  <si>
    <t>TC_287</t>
  </si>
  <si>
    <t>Check the intro slide is getting 1 to 4 slide or not</t>
  </si>
  <si>
    <t>1. Unlock the application.
 2. click the setting option .
 3. select the inji tour guide.
 4. scroll the page.</t>
  </si>
  <si>
    <t>User should be get four intro slide pages with the names as "Welocme page","Trusted Digital wallet","secure sharing ","Hassel free authentication".</t>
  </si>
  <si>
    <t>TC_288</t>
  </si>
  <si>
    <t>Verify that User Can go back with clicking on “Goback” button.</t>
  </si>
  <si>
    <t>1. Unlock the application.
 2. click the setting option .
 3. select the inji tour guide.
 4.Click the Go Back Button.</t>
  </si>
  <si>
    <t>The user should nagivate to the home screen .</t>
  </si>
  <si>
    <t>TC_289</t>
  </si>
  <si>
    <t>Verify that User Can go back with clicking on the back button of the android/ios device.</t>
  </si>
  <si>
    <t>TC_290</t>
  </si>
  <si>
    <t>Verify relaunching the existing app and check intro page .</t>
  </si>
  <si>
    <t>1. open the Inja apk.</t>
  </si>
  <si>
    <t>The user should not be getting the intro page.</t>
  </si>
  <si>
    <t>TC_291</t>
  </si>
  <si>
    <t>Verifying whether app is not restarting while using tour guide.</t>
  </si>
  <si>
    <t>While using the tour guide, device restart should not happen.</t>
  </si>
  <si>
    <t>TC_292</t>
  </si>
  <si>
    <t>Verify whether while changing the languages the button exists or not</t>
  </si>
  <si>
    <t>1. Open the Inja app.
 2. Select the required language.</t>
  </si>
  <si>
    <t>While changing the languages, the button should not exist</t>
  </si>
  <si>
    <t>INJI-96</t>
  </si>
  <si>
    <t>As a verifier, I should be able to view the received cards</t>
  </si>
  <si>
    <t>TC_293</t>
  </si>
  <si>
    <t>Check whether the verifier is getting the received card option in the settings page online Mode</t>
  </si>
  <si>
    <t>Pre-requisites:Device download the Vc in Device A
 Step:
 1.Open the Qr code in device B .
 2.Scan the qr code from device A.
 3.Select the VC and share.
 4.Navigate to setting in device B .
 5. Click on the received card option.</t>
  </si>
  <si>
    <t>The verifier should be able to view the card inside the received cards .</t>
  </si>
  <si>
    <t>TC_294</t>
  </si>
  <si>
    <t>Check whether the verifier is getting the received card option in the settings page offline Mode</t>
  </si>
  <si>
    <t>Pre-requisites:Device download the Vc in Device A
 Step:
 1. Trun of the data in the verifier
 2.Open the Qr code in device B .
 3.Scan the qr code from device A.
 4.Select the VC and share.
 5.Head to setting in device B .
 6. Click on the recevid card option.</t>
  </si>
  <si>
    <t>TC_295</t>
  </si>
  <si>
    <t>Check the setting page for the received card oprtion.</t>
  </si>
  <si>
    <t>Pre-requisites:Device download the Vc in Device A
 Step:
 1.Open the inji app.
 2. Unlock the Application.
 3. Enter the Valid passcode.
 4. Navigate to the setting page.</t>
  </si>
  <si>
    <t>The verifier should be able to view the received cards option in the setting page.</t>
  </si>
  <si>
    <t>TC_296</t>
  </si>
  <si>
    <t>Check whether the received cards are under the resceived card section.</t>
  </si>
  <si>
    <t>The list of all the received cards should be display.</t>
  </si>
  <si>
    <t>TC_297</t>
  </si>
  <si>
    <t>Check if the received VC's are saved in the chronological order</t>
  </si>
  <si>
    <t>Pre-requisites:Device download few VC's in Device A
 Step:
 1.Open the Qr code in device B .
 2.Scan the qr code from device A.
 3.Select the VC and share.
 4.head to setting in device B .
 5. Click on the recevid card option.</t>
  </si>
  <si>
    <t>The VC's should be saved in chromological order (latest VC should be displayed at the top).</t>
  </si>
  <si>
    <t>TC_298</t>
  </si>
  <si>
    <t>Try to bind a received VC.</t>
  </si>
  <si>
    <t>Pre-requisites:Device download the Vc in Device A
 Step:
 1.Open the Qr code in device B .
 2.Scan the qr code from device A.
 3.Select the VC and share.
 4.head to setting in device B .
 5. Click on the recevid card option.</t>
  </si>
  <si>
    <t>After the VC is received, the user should not be able to bind the VC from the received cards page.</t>
  </si>
  <si>
    <t>TC_299</t>
  </si>
  <si>
    <t>Check the detail view of received cards</t>
  </si>
  <si>
    <t>Pre-requisites:Device download the Vc in Device A
 Step:
 1.Open the Qr code in device B .
 2.Scan the qr code from device A.
 3.Select the VC and share.
 4.head to setting in device B .
 5. Click on the recevid card option.
 6. Click recived card .</t>
  </si>
  <si>
    <t>After the VC is received the user should be able to view details ID page.</t>
  </si>
  <si>
    <t>TC_300</t>
  </si>
  <si>
    <t>Share the vc twice and verify received cards in received section</t>
  </si>
  <si>
    <t>Pre-requisites:Device download the Vc in Device A
 Step:
 1.Open the Qr code in device B .
 2.Scan the qr code from device A.
 3.Select the VC and share same Vc twice.
 4.head to setting in device B .
 5. Click on the recevid card option.
 6. Click recived card .</t>
  </si>
  <si>
    <t>Received cards page should only show in VC with out any duplicates.</t>
  </si>
  <si>
    <t>TC_301</t>
  </si>
  <si>
    <t>Share the VC and click on view received cards button in incomig card section of verifier app.</t>
  </si>
  <si>
    <t>Pre-requisites:Device download the Vc in Device A
 Step:
 1.Open the Qr code in device B .
 2.Scan the qr code from device A.
 3.Select the VC and share same Vc twice.
 4.head to setting in device B .
 5. Click on the recevid card option.
 6. Click recived card .</t>
  </si>
  <si>
    <t>After the verifier received the VC, it should show the received card button
 After user clicks on the button, it should navigate the user to received Cards page and all received VC's should be dispay.</t>
  </si>
  <si>
    <t>TC_302</t>
  </si>
  <si>
    <t>VC sharing is failing intermittently while using selfie with share.</t>
  </si>
  <si>
    <t>Pre-requisites:
 Device download the Vc in Device A
 Step:
 1. Open the QR code in device B.
 2. Scan the QR code from device A.
 3. Select the VC.
 4. Click on the share with selfie and share.</t>
  </si>
  <si>
    <t>The user should be able to share the VC using face authentication</t>
  </si>
  <si>
    <t>INJI-192</t>
  </si>
  <si>
    <t>Security | Error handling when VC retrieval fails due to mismatch HMAC</t>
  </si>
  <si>
    <t>TC_303</t>
  </si>
  <si>
    <t>Check whether correct message is getting display when the VC gets tampered</t>
  </si>
  <si>
    <t>Testable only with a rooted device.
 1.install the Adb in your system.
 2.install the android studio and open it.
 3.Click the Device explore.
 4.Go to this Path /data/data/io.mosip.residentapp/files/inji/VC
 5.Pull the VC file to tamper into your local machine.
 6. Make changes in the VC and push it back through adb.</t>
  </si>
  <si>
    <t>The user should be getting an appropriate error pop-up message In inji app with this error message.
 “Some identity proofs are tampered Affected files are removed, please re-download”.</t>
  </si>
  <si>
    <t>TC_304</t>
  </si>
  <si>
    <t>Check inji UI on clicking outside the error pop-up</t>
  </si>
  <si>
    <t>Test able only at root mobile
 1.Go to this Path /data/data/io.mosip.residentapp/files/inji/VC
 2.Select the Vc to tampered.
 3.Tampered VC.
 4.Open the app,head to home screen
 5.Observed the error popup, click back or outside the pop-up message.</t>
  </si>
  <si>
    <t>Error pop-up message should be closed and display the valid VC(s), if any
 AND the tampered VC(s) should be removed from the display.</t>
  </si>
  <si>
    <t>TC_305</t>
  </si>
  <si>
    <t>Check inji UI without tampering the Vc</t>
  </si>
  <si>
    <t>1.Go to this Path /data/data/io.mosip.residentapp/files/inji/VC
 2.Select the Vc to tampered.
 3.Open the app,head to home screen</t>
  </si>
  <si>
    <t>The user should not be getting any error pop-up message In inji app</t>
  </si>
  <si>
    <t>TC_306</t>
  </si>
  <si>
    <t>Check the error message when VC is empty.</t>
  </si>
  <si>
    <t>1.Delete the data in the VC.txt file and push it back to the devices.</t>
  </si>
  <si>
    <t>The user should get an appropriate error popup message as
 “Some identity proofs are tampered
 Affected files are removed, please re-download”.</t>
  </si>
  <si>
    <t>TC_307</t>
  </si>
  <si>
    <t>Check the error message when VC is not found.</t>
  </si>
  <si>
    <t>1. Delete the complete VC.txt file from the VC folder.
 2. Observe the Application</t>
  </si>
  <si>
    <t>TC_308</t>
  </si>
  <si>
    <t>Check the UI when closing the pop up message/</t>
  </si>
  <si>
    <t>1.Delete the data in the VC.txt file and push it back to the devices.
 2. Close the pop up and check the message.</t>
  </si>
  <si>
    <t>TC_309</t>
  </si>
  <si>
    <t>Try to check the VC without the MMKV default file.</t>
  </si>
  <si>
    <t>1. Delete the MMKV default file and try to check the downloaded VC's</t>
  </si>
  <si>
    <t>TC_310</t>
  </si>
  <si>
    <t>Verify errors popup message in the different languages as per the user changing the languages</t>
  </si>
  <si>
    <t>1. Open the inji application
 2. Go to the settings.
 3. Change the language.
 4. Try the all scenario of 192 story</t>
  </si>
  <si>
    <t>The user should get an appropriate error popup message as
 in the respective language.</t>
  </si>
  <si>
    <t>INJI-202</t>
  </si>
  <si>
    <t>Security | Store UIN / VID as hashed values in the Inji app</t>
  </si>
  <si>
    <t>TC_311</t>
  </si>
  <si>
    <t>UIN / VID as hashed values in the Inji app</t>
  </si>
  <si>
    <t>Verify whether downloaded UIN stored in hash form in VC file</t>
  </si>
  <si>
    <t>Pre-requisite:
 &gt;Tested can be done in rooted device.
 &gt;wallet device should be connected
 1.Launch the app
 2.Download the card with UIN
 Now,
 Connect device to laptop/pc
 Download and install adb
 Download and install Android studio
 Click on "Device File Explorer in Android studio"
 Navigate to "/" /data/data/io.mosip.residentapp/files/inji/VC</t>
  </si>
  <si>
    <t>VC should be stored in a file with UIN hash value in plain text format.
 eg:file name:-vc_UIN_{UIN hash value}_{requestedID}</t>
  </si>
  <si>
    <t>TC_312</t>
  </si>
  <si>
    <t>Extract the vc file and check whether data is encrypted</t>
  </si>
  <si>
    <t>Steps:
 1.Navigate to "/" /data/data/io.mosip.residentapp/files/inji/VC in Android studio
 2.Open the file</t>
  </si>
  <si>
    <t>Data present in plain text should be in encrypted form, it should not be readable.</t>
  </si>
  <si>
    <t>TC_313</t>
  </si>
  <si>
    <t>Check whether meta data of downloaded vc stored in MMKV folder</t>
  </si>
  <si>
    <t>Steps:
 1.Navigate to "/" /data/data/io.mosip.residentapp/files/inji/MMKV in Android studio
 2.Check default file timestamp as well as default file</t>
  </si>
  <si>
    <t>Downloaded card should be saved in default file with timestamp</t>
  </si>
  <si>
    <t>TC_314</t>
  </si>
  <si>
    <t>Check whether default file data is encrypted</t>
  </si>
  <si>
    <t>Steps:
 1.Navigate to "/" /data/data/io.mosip.residentapp/files/inji/MMKV in Android studio
 2.Check default file store timestamp as well as default file</t>
  </si>
  <si>
    <t>Data present in plain text should be in encrypted form, it should not be readable .</t>
  </si>
  <si>
    <t>TC_315</t>
  </si>
  <si>
    <t>Get the hash value of downloaded UIN and compare the hash got from VC file name</t>
  </si>
  <si>
    <t>Pre-requisite:
 &gt;Tested can be done in rooted device.
 &gt;wallet device should be connected
 1.Launch the app
 2.Download the card with UIN
 3.Get the hash value.</t>
  </si>
  <si>
    <t>hash value of UIN should be matched with hash value displayed in VC file name</t>
  </si>
  <si>
    <t>TC_316</t>
  </si>
  <si>
    <t>Verify whether hash value of downloaded UIN/VID (downloaded vc) is displayed on inji UI screen or not</t>
  </si>
  <si>
    <t>Hash value of downloaded vc should not appear on any of the INJI UI screen.</t>
  </si>
  <si>
    <t>TC_317</t>
  </si>
  <si>
    <t>Download vc with VID</t>
  </si>
  <si>
    <t>Pre-requisite:
 &gt;Tested can be done in rooted device.
 &gt;wallet device should be connected
 1.Launch the app
 2.Download the card with VID</t>
  </si>
  <si>
    <t>VC should be stored in a file with VID hash value in plain text format.</t>
  </si>
  <si>
    <t>TC_318</t>
  </si>
  <si>
    <t>Get the hash value of downloaded VID and compare the hash got from VC file name</t>
  </si>
  <si>
    <t>Pre-requisite:
 &gt;Tested can be done in rooted device.
 &gt;wallet device should be connected
 1.Launch the app
 2.Download the card with UIN
 3.Get the hash value file name</t>
  </si>
  <si>
    <t>hash value of VID should be matched with hash value displayed in VC file name</t>
  </si>
  <si>
    <t>TC_319</t>
  </si>
  <si>
    <t>Steps:
 1.Navigate to "/" /data/data/io.mosip.residentapp/files/inji/MMKV in Android studio
 2.Check default file timestamp and file</t>
  </si>
  <si>
    <t>Downloaded card meta information should be saved in default file with updated timestamp.
 [Additional default file should not be added on downloading multiple vc]</t>
  </si>
  <si>
    <t>TC_320</t>
  </si>
  <si>
    <t>TC_321</t>
  </si>
  <si>
    <t>Download around 30-40 VC with either UIN/VID</t>
  </si>
  <si>
    <t>Pre-requisite:Can be tested in rooted device.
 1.Launch the app
 2.Download the card with UIN/VID</t>
  </si>
  <si>
    <t>30-40 additional file should be added under VC folder with corresponding id type hash value and meta data of same should be updated in mmkvIdStore with updated timestamp.</t>
  </si>
  <si>
    <t>TC_322</t>
  </si>
  <si>
    <t>Share the same downloaded vc</t>
  </si>
  <si>
    <t>Pre-requisite:Can be tested in rooted device.
 Verifier device should be connected
 1.Launch the app
 2.Download the card with UIN
 3.Share the vc</t>
  </si>
  <si>
    <t>VC should be stored in a file with corresponding ID type and id type hash value in plain text format.
 eg:file name:-vc_UIN_{UIN hash value}_{requestedID}
 [when verifier is connected ]</t>
  </si>
  <si>
    <t>TC_323</t>
  </si>
  <si>
    <t>Data present in plain text should be in encrypted form and it should not be readable.</t>
  </si>
  <si>
    <t>TC_324</t>
  </si>
  <si>
    <t>Check meta data of received vc stored in MMKV folder</t>
  </si>
  <si>
    <t>received card's meta data should be saved in default with updated timestamp.
 [Additional default file should not be added on downloading multiple vc]</t>
  </si>
  <si>
    <t>TC_325</t>
  </si>
  <si>
    <t>Steps:
 1.Navigate to "/" /data/data/io.mosip.residentapp/files/inji/MMKV in Android studio
 2.Check default file</t>
  </si>
  <si>
    <t>TC_326</t>
  </si>
  <si>
    <t>Share different multiple vc's( around 30-40)</t>
  </si>
  <si>
    <t>Additional VC should be stored in a file with corresponding ID type and id type hash value in plain text format.
 eg:file name:-vc_UIN_{UIN hash value}_{requestedID}
 [when verifier is connected ].
 [If vc is already shared and if we are sharing the same vc again then timestamp should be updated for the received VC]</t>
  </si>
  <si>
    <t>INJI-214</t>
  </si>
  <si>
    <t>Security | Build a custom library to protect private key using Android hardware keystore</t>
  </si>
  <si>
    <t>TC_327</t>
  </si>
  <si>
    <t>End to end flow</t>
  </si>
  <si>
    <t>Verify whether end to end flow is working in inji
 [Vc download flow, QR login flow]</t>
  </si>
  <si>
    <t>1. Check the below test case all scenrioes it cover the end to end flow</t>
  </si>
  <si>
    <t>end to end flow should work</t>
  </si>
  <si>
    <t>TC_328</t>
  </si>
  <si>
    <t>VC tampering</t>
  </si>
  <si>
    <t>Check whether correct error pop up is getting displayed on inji UI when VC gets tampered</t>
  </si>
  <si>
    <t>Pre-requisite: Testing can be done only on rooted device.
 Steps on how to tamper the vc
 1.install the Adb in your system.
 2.install the android studio and open it.
 3.Click the Device explore.
 4.Go to this Path /data/data/io.mosip.residentapp/files/inji/VC
 5.Select the VC file to tamper.
 6.open the text file tamper the file content(provide some invalid text or value)
 7.Delete the original file (which we tampered )from Device explorer
 8.Add the tampered file in VC folder
 9.Re-open INJI UI</t>
  </si>
  <si>
    <t>The user should be getting error pop-up message in inji app .
 “Some identity proofs are tampered Affected files are removed, please re-download”</t>
  </si>
  <si>
    <t>TC_329</t>
  </si>
  <si>
    <t>Pre-requisite: Testing can be done on only rooted device.
 1.Tamper the VC.
 2.Open the app,head to home screen
 3.Click outside the error pop</t>
  </si>
  <si>
    <t>Error pop-up message should be closed and display the valid VC(s), if any
 AND the tampered VC(s) should be removed from the display</t>
  </si>
  <si>
    <t>INJI-381</t>
  </si>
  <si>
    <t>TC_330</t>
  </si>
  <si>
    <t>Check whether tampered VC is getting audited in History page or not</t>
  </si>
  <si>
    <t>Pre-requisite: Testing can be done on only rooted device.
 1.Tamper the VC.
 2.Open the app,head to home screen then user should get tampered error pop-up
 3.Click outside error pop up
 4. Click on HISTORY</t>
  </si>
  <si>
    <t>Tampered VC should be audited in History</t>
  </si>
  <si>
    <t>https://mosip.atlassian.net/browse/INJI-381</t>
  </si>
  <si>
    <t>TC_331</t>
  </si>
  <si>
    <t>1.Download the vc through UIN/VID
 2.Open the app and head to home screen</t>
  </si>
  <si>
    <t>The user should not get error pop-up message in inji app.</t>
  </si>
  <si>
    <t>INJI-95</t>
  </si>
  <si>
    <t>receive card in settings</t>
  </si>
  <si>
    <t>TC_332</t>
  </si>
  <si>
    <t>Verifying receive card in settings</t>
  </si>
  <si>
    <t>1. open the inji app
 2. head to settings
 3. observe the "receive card" button under "inji as verifier app" section</t>
  </si>
  <si>
    <t>The "receive card" button should be available under "inji as verifier app" section</t>
  </si>
  <si>
    <t>TC_333</t>
  </si>
  <si>
    <t>verifying QR code in the receive card section</t>
  </si>
  <si>
    <t>1. open the inji app
 2. head to settings
 3. click the "receive card" button under "inji as verifier app" section</t>
  </si>
  <si>
    <t>Once the button is clicked, the QR code should be opened</t>
  </si>
  <si>
    <t>TC_334</t>
  </si>
  <si>
    <t>verifying the receive card page</t>
  </si>
  <si>
    <t>The page header should named with "receive card" and the status below saying "waiting for connections"</t>
  </si>
  <si>
    <t>TC_335</t>
  </si>
  <si>
    <t>verifing the receive card in multi language</t>
  </si>
  <si>
    <t>1. open the inji app
 2. change the language to other language
 3. head to settings
 3. click the "receive card" button under "inji as verifier app" section</t>
  </si>
  <si>
    <t>The receive card page should reflect the changes as per the language</t>
  </si>
  <si>
    <t>TC_336</t>
  </si>
  <si>
    <t>verifing new QR code for each time</t>
  </si>
  <si>
    <t>1. open the inji app
 2. head to settings
 3. click the "receive card" button under "inji as verifier app" section
 4. observe the QR code
 5. go back to setings page and come back to the "receive card" page</t>
  </si>
  <si>
    <t>The QR code should be genrated newly, each time we enter the screen</t>
  </si>
  <si>
    <t>TC_337</t>
  </si>
  <si>
    <t>Verifing QR code in offline</t>
  </si>
  <si>
    <t>1. disable internet
 2. open the inji app
 3. head to settings
 4. click the "receive card" button under "inji as verifier app" section</t>
  </si>
  <si>
    <t>The QR code should be visible, even when the phone is without intenet, and should able to scanable from wallet</t>
  </si>
  <si>
    <t>INJI-238</t>
  </si>
  <si>
    <t>Invalidate key(s) when authenticating biometric is changed</t>
  </si>
  <si>
    <t>TC_338</t>
  </si>
  <si>
    <t>Biometrics asked for every 5 mins</t>
  </si>
  <si>
    <t>1. Enter the INJI app
 2. download a VC
 3. Access or keep inji idle for 5 mins</t>
  </si>
  <si>
    <t>The app should asked for biometics of the phone hollder</t>
  </si>
  <si>
    <t>TC_339</t>
  </si>
  <si>
    <t>Verifying biometrics for evrytime the app start</t>
  </si>
  <si>
    <t>1. Enter the INJI app
 2. download a VC
 3. close the app and reopen it</t>
  </si>
  <si>
    <t>for the every start of the app after the first open, the bio metrics of the user would be as mandatorly</t>
  </si>
  <si>
    <t>TC_340</t>
  </si>
  <si>
    <t>verifying when the bio metrics is updated</t>
  </si>
  <si>
    <t>1. install the inji app and download a car
 2. close the app and head to phone settings
 3. update the phone's biometrics with the ew one
 4. open the app again</t>
  </si>
  <si>
    <t>once the bio metrics is updated and the app is opened, the app's all VCs should deleted, with the a pop-up saying "Some Identity proof(s) are deleted due to security concerns. Please redownload"</t>
  </si>
  <si>
    <t>TC_341</t>
  </si>
  <si>
    <t>verifing when there is not bio metrics enrolled in the device</t>
  </si>
  <si>
    <t>Prerequisite : dont enroll biometrics in the device
 1. Enter the INJI app
 2. download a VC
 3. Access or keep inji idle for 5 mins</t>
  </si>
  <si>
    <t>The app should ask to enroll the user to add bio metrics</t>
  </si>
  <si>
    <t>TC_342</t>
  </si>
  <si>
    <t>verifing about this feature in help section</t>
  </si>
  <si>
    <t>1. Open the inji app
 2. head to help section "?"</t>
  </si>
  <si>
    <t>should able to see saying " The Android keystore holds important information like private keys for identity proofs. When you change your biometrics, old keys are no longer safe. To keep things secure, we remove identity proofs signed by those old keys. You can simply download your identity proofs again, and they will be signed with the latest, safer keys."</t>
  </si>
  <si>
    <t>TC_343</t>
  </si>
  <si>
    <t>verifing weather app is asked for bio metrics for each QR code login</t>
  </si>
  <si>
    <t>1. Open the INJI app
 2. download a VC and bind it
 3. do a QR code login</t>
  </si>
  <si>
    <t>for each QR code login the app should ask for a biometrics unlock</t>
  </si>
  <si>
    <t>INJI-175</t>
  </si>
  <si>
    <t>Security | Protect the Private key from tampering Using the hardware key store</t>
  </si>
  <si>
    <t>TC_344</t>
  </si>
  <si>
    <t>verifing device without a hardcore keystore</t>
  </si>
  <si>
    <t>Prerequisite : verify in device which dont have harware keystore
 1. Open the inji app</t>
  </si>
  <si>
    <t>the app should project a error saying "Secure Key Storage not found
 The key storage on your phone is not secured. Your keys could be leaked if phone is hacked”
 AND display option to close/acknowledge the warning ”OK”</t>
  </si>
  <si>
    <t>TC_345</t>
  </si>
  <si>
    <t>click on "OK," button, on the device without hardcorre keystore</t>
  </si>
  <si>
    <t>Prerequisite : verify in device which dont have harware keystore
 1. Open the inji app
 2. click on the ”OK, button</t>
  </si>
  <si>
    <t>We should be able to proceed once we clicked on the button</t>
  </si>
  <si>
    <t>TC_346</t>
  </si>
  <si>
    <t>trying with out clicking on the "OK, i will risk it" button, on the device without hardcorre keystore</t>
  </si>
  <si>
    <t>Prerequisite : verify in device which dont have harware keystore
 1. Open the inji app
 2. dont click on the ”OK” button</t>
  </si>
  <si>
    <t>we shouldnt be able to proceed without clicking on the "OK"</t>
  </si>
  <si>
    <t>TC_347</t>
  </si>
  <si>
    <t>verifing device with a hardcore keystore</t>
  </si>
  <si>
    <t>Prerequisite : verify in device which have harware keystore
 1. Open the inji app</t>
  </si>
  <si>
    <t>No pop-up should come, and the user should be able to proceed without any errors</t>
  </si>
  <si>
    <t>TC_348</t>
  </si>
  <si>
    <t>verifing on emlator</t>
  </si>
  <si>
    <t>1. Install the inji app in the emulator
 2. Open the app</t>
  </si>
  <si>
    <t>we should be able to see the pop-up
 saying "Secure Key Storage not found
 The key storage on your phone is not secured. Your keys could be leaked if phone is hacked”
 AND display option to close/acknowledge the warning ”OK, I’ll risk it”</t>
  </si>
  <si>
    <t>TC_349</t>
  </si>
  <si>
    <t>verifing on emlator- should not be able to continue with out clicking on "ok, I will risk it".</t>
  </si>
  <si>
    <t>1. Install the inji app in the emulator
 2. Open the app
 3. Dont click on the ”OK” button</t>
  </si>
  <si>
    <t>INJI-225</t>
  </si>
  <si>
    <t>TC_350</t>
  </si>
  <si>
    <t>Android - app crashed when we clicked on "click here" button on about INJI</t>
  </si>
  <si>
    <t>1. Authenticate the app and enter it
 2. Head to settings
 3. Click on “About INJI”
 4. Click on the “Click here” button</t>
  </si>
  <si>
    <t>app shouldnt crash</t>
  </si>
  <si>
    <t>INJI-228</t>
  </si>
  <si>
    <t>TC_351</t>
  </si>
  <si>
    <t>The app is restarting when click we on the request page on the first time</t>
  </si>
  <si>
    <t>1.Install the app freshly
 2.open the app and finish setting up the app
 3.go to the homepage of the app and download a VC
 4.then head to the scan page and allow all the permissions
 5.now click on the request page</t>
  </si>
  <si>
    <t>the app shouldnt restart, and should work fine</t>
  </si>
  <si>
    <t>INJI-285</t>
  </si>
  <si>
    <t>INJII - the flip camera buton is missing on the scan screen</t>
  </si>
  <si>
    <t>TC_352</t>
  </si>
  <si>
    <t>Flip Camera</t>
  </si>
  <si>
    <t>Check presence of flip camera functionality on the scan screen</t>
  </si>
  <si>
    <t>Steps:
 Open the Inji application.
 Download a VC
 head to scan page</t>
  </si>
  <si>
    <t>Flip camera button should be present</t>
  </si>
  <si>
    <t>TC_353</t>
  </si>
  <si>
    <t>Click on Flip camera</t>
  </si>
  <si>
    <t>Camera should be flipped from front to back and vice versa</t>
  </si>
  <si>
    <t>INJI-282</t>
  </si>
  <si>
    <t>Inji - Scan page's error message is not proper when the camera is disable</t>
  </si>
  <si>
    <t>TC_354</t>
  </si>
  <si>
    <t>Verify scan's page error message when camera is disabled</t>
  </si>
  <si>
    <t>Steps:
 Install the new Inji application.
 open the application.
 choose the scan option.
 Disable the camera permission.</t>
  </si>
  <si>
    <t>User should get proper error message as per the wireframe.</t>
  </si>
  <si>
    <t>INJI-270</t>
  </si>
  <si>
    <t>INJI - in arabic language few elements are still in english</t>
  </si>
  <si>
    <t>TC_355</t>
  </si>
  <si>
    <t>Multilanguage Support</t>
  </si>
  <si>
    <t>Verify INJI UI by changing language to arabic</t>
  </si>
  <si>
    <t>Steps:
 Change the app language to Arabic
 relogin into the app
 head to history</t>
  </si>
  <si>
    <t>All the elements of the app (all screens)should be translated into Arabic and should follow RTL format</t>
  </si>
  <si>
    <t>INJI-263</t>
  </si>
  <si>
    <t>INJI - camera is not opening in the scan screen if the VC is pinned</t>
  </si>
  <si>
    <t>TC_356</t>
  </si>
  <si>
    <t>Check whether camera is working fine when VC ig getting pinned</t>
  </si>
  <si>
    <t>Steps:
 Open the app and download only one VC
 Click on the three-dot ellipsis of the downloaded VC
 click on the pin button
 and go to the scan state</t>
  </si>
  <si>
    <t>Camera should be turned on,on the scan screen, if only one or multiple vc is pinned</t>
  </si>
  <si>
    <t>INJI-260</t>
  </si>
  <si>
    <t>INJI - The app is not aligned properly with the smaller display phone</t>
  </si>
  <si>
    <t>TC_357</t>
  </si>
  <si>
    <t>Check allignemet of text/screens/app on smaller devices in INJI UI</t>
  </si>
  <si>
    <t>Steps:
 install the new inji app
 open the app</t>
  </si>
  <si>
    <t>Allignment should be proper on INJI UI</t>
  </si>
  <si>
    <t>INJI-248</t>
  </si>
  <si>
    <t>INJI - deleting the VC is not logged in the history</t>
  </si>
  <si>
    <t>TC_358</t>
  </si>
  <si>
    <t>Verify History page in INJI-UI by deleting the vc</t>
  </si>
  <si>
    <t>Steps:
 1.Install the app
 2.download a VC
 3.click on the three button ellipses on the bottom corner of the VC card
 4.click on Remove from the wallet
 5.navigate to history</t>
  </si>
  <si>
    <t>The audit for deleting VC should be logged in History page</t>
  </si>
  <si>
    <t>INJI-249</t>
  </si>
  <si>
    <t>INJI - We are not able to go back from the ellipsis page back button on the mobile</t>
  </si>
  <si>
    <t>TC_359</t>
  </si>
  <si>
    <t>Verify by clicking on back arrow or clicking somewhere on screen other than ellispses screen</t>
  </si>
  <si>
    <t>Steps:
 1.Install the app and enter it
 2.download a VC
 3.click on the three button ellipses on the bottom corner of the VC card
 4.Click on the back button of the mobile or click on the other part of the display</t>
  </si>
  <si>
    <t>We should be able to go back from ellipses screen using the mobile back button or clicking on the other part of the screen</t>
  </si>
  <si>
    <t>INJI-477</t>
  </si>
  <si>
    <t>TC_360</t>
  </si>
  <si>
    <t>Verify front camera provide object/project natural output.</t>
  </si>
  <si>
    <t>Steps:
 1.open the app
 2.download a vc
 3.open the scan screen, flip the camera to front camera</t>
  </si>
  <si>
    <t>Front camera should project the output naturally</t>
  </si>
  <si>
    <t>https://mosip.atlassian.net/browse/INJI-477</t>
  </si>
  <si>
    <t>INJI-50</t>
  </si>
  <si>
    <t>TC_361</t>
  </si>
  <si>
    <t>Verify invalid OTP's error message while VC activation.</t>
  </si>
  <si>
    <t>Steps:
 1.Download a new VC
 2.Open it in detailed view
 3.Click on the activate button and click on "yes, i confirm"
 4.Enter a invalid OTP</t>
  </si>
  <si>
    <t>Should prompt an error message and should allow you to retry for another attempt.</t>
  </si>
  <si>
    <t>https://mosip.atlassian.net/browse/INJI-50</t>
  </si>
  <si>
    <t>INJI-348</t>
  </si>
  <si>
    <t>UI - the flip camera button is not sharp</t>
  </si>
  <si>
    <t>TC_362</t>
  </si>
  <si>
    <t>Flip camera button clarity</t>
  </si>
  <si>
    <t>Steps:
 1.open the INJI app
 2.download a VC
 3.open scanner page
 4.allow all the permissions</t>
  </si>
  <si>
    <t>The flip camera button should be sharp and clear.</t>
  </si>
  <si>
    <t>INJI-458</t>
  </si>
  <si>
    <t>OpenID4VC | User redirected to wrong screen intermittently</t>
  </si>
  <si>
    <t>TC_363</t>
  </si>
  <si>
    <t>Download VC card through eSignet portal.</t>
  </si>
  <si>
    <t>Steps:
 1.Open the INJI app and authenticate.
 2.Press plus button for download card.
 3.Select "Download via eSignet" and scan the QR code.
 4.In Inji app, enter VID and valid OTP.</t>
  </si>
  <si>
    <t>User should be directed to ‘Intermittent screen' to observe download progress and then to Home screen after VC is downloaded.</t>
  </si>
  <si>
    <t>INJI-444</t>
  </si>
  <si>
    <t>Inji- Green downloading your card comes while opening the app mistakenly</t>
  </si>
  <si>
    <t>TC_364</t>
  </si>
  <si>
    <t>Download your card message displayed while VC downloading.</t>
  </si>
  <si>
    <t>Steps:
 1.Open Inji app and authenticate.
 2.Go to homescreen.
 3.Press plus button for download card.
 4.Try to download VC card.</t>
  </si>
  <si>
    <t>Downloading your card message in green should comes in beetween VC downloading.</t>
  </si>
  <si>
    <t>INJI-357</t>
  </si>
  <si>
    <t>Inji- When the App is opened freshly without internet the download card button is not accessible</t>
  </si>
  <si>
    <t>TC_365</t>
  </si>
  <si>
    <t>Download VC without internet.</t>
  </si>
  <si>
    <t>Steps:
 1.Install the Inji application.
 2.Open the App without the internet.
 3.Click the Download card button.</t>
  </si>
  <si>
    <t>User should get a valid error message (Network request failed or No internet) while clicking on the Download card button.</t>
  </si>
  <si>
    <t>INJI-443</t>
  </si>
  <si>
    <t>Three dots(ellipsis) is actionable in QR login flow</t>
  </si>
  <si>
    <t>TC_366</t>
  </si>
  <si>
    <t>Verify Ellipsis in VC card after QR code scan.</t>
  </si>
  <si>
    <t>Prerequisite:
 1.VC is downloaded and activated
 2.eSigned is configured and has an option to login with Inji
 Steps:
 1.Open Esignet healthservice portal
 2.select login with Inji
 3.Open Inji App and click on Scan tab
 4.Scan QR available on healthservice portal
 5.See the VC list</t>
  </si>
  <si>
    <t>Ellipsis should not visible in VC cards after scanning the eSignet QR code..</t>
  </si>
  <si>
    <t>INJI-439</t>
  </si>
  <si>
    <t>TC_367</t>
  </si>
  <si>
    <t>VC card aligned in all languages.</t>
  </si>
  <si>
    <t>Steps:
 1.Open the Inji application.
 2.Download the VC
 3.Select the setting option and change the language.</t>
  </si>
  <si>
    <t>VC should be aligned properly for all languages.</t>
  </si>
  <si>
    <t>https://mosip.atlassian.net/browse/INJI-439</t>
  </si>
  <si>
    <t>INJI-388</t>
  </si>
  <si>
    <t>The error pop-up are not user friendly and not matching the UI</t>
  </si>
  <si>
    <t>TC_368</t>
  </si>
  <si>
    <t>Proper error poup for respective scenario.</t>
  </si>
  <si>
    <t>Steps:
 1.Open Inji app and authenticate.
 2.Check all error messages for different scenarios.</t>
  </si>
  <si>
    <t>User should get repective error popup for respective scenario.</t>
  </si>
  <si>
    <t>INJI-349</t>
  </si>
  <si>
    <t>INJI - receiver page is empty when the VC is successfully received</t>
  </si>
  <si>
    <t>TC_369</t>
  </si>
  <si>
    <t>Verify VC shared and stored in requesting device.</t>
  </si>
  <si>
    <t>Prerequisite: VC is downloaded and stored in sharing device
 Device A - Requesting device
 Device B - Sharing device
 Steps :
 1.open qr code in Device A
 2.open scanner in Device B
 3.scan the qrcode from Device B
 4.select a VC and share
 5.once the VC is shared successfully, click back on the successful pop-up</t>
  </si>
  <si>
    <t>Once the back button is clicked, we should be taken to the received card detailed page.</t>
  </si>
  <si>
    <t>INJI-295</t>
  </si>
  <si>
    <t>VC sharing is failing intermittently on Android</t>
  </si>
  <si>
    <t>TC_370</t>
  </si>
  <si>
    <t>Sharing VC between android devices.</t>
  </si>
  <si>
    <t>Prerequisite: VC is downloaded and stored in sharing device
 Device A - Requesting device
 Device B - Sharing device
 Steps :
 1.open qr code in Device A
 2.open scanner in Device B
 3.scan the qrcode from Device B
 4.select a VC and share</t>
  </si>
  <si>
    <t>User should share VC to all devices.</t>
  </si>
  <si>
    <t>INJI-253</t>
  </si>
  <si>
    <t>INJI - QR-code login is not working while it is binded from the elipses</t>
  </si>
  <si>
    <t>TC_371</t>
  </si>
  <si>
    <t>QR code login after binded VC</t>
  </si>
  <si>
    <t>1.Download a VC
 2.Click on three ellipses and bind the VC
 3.Go to the scanner page
 4.Scan the IDP portal
 5.select the credentials and give consent</t>
  </si>
  <si>
    <t>Should able to login through QR code by binded VC.</t>
  </si>
  <si>
    <t>INJI-385</t>
  </si>
  <si>
    <t>We are able to open received cards in detailed view</t>
  </si>
  <si>
    <t>TC_372</t>
  </si>
  <si>
    <t>Detailed view of received cards</t>
  </si>
  <si>
    <t>1.Open the QR code in device B.
 2.Scan the QR code from device A.
 3.Select the VC.
 4.Click on the share with selfie and share.
 5.Go to the received cards page and click on the received VC</t>
  </si>
  <si>
    <t>User is able to view the detailed view of the card from the received card</t>
  </si>
  <si>
    <t>INJI-382</t>
  </si>
  <si>
    <t>Tampered VC error pop up is not providing details about tampered VC in inji UI</t>
  </si>
  <si>
    <t>TC_373</t>
  </si>
  <si>
    <t>Getting valid error popup for tempered VC.</t>
  </si>
  <si>
    <t>1.Launch Inji app
 2.Download VC
 3.Tamper the downloaded vc
 4.Re-open inji app
 5.User gets error pop up.</t>
  </si>
  <si>
    <t>Appropriate error pop up should provide with valid details about tampered VC in inji UI.</t>
  </si>
  <si>
    <t>INJI-378</t>
  </si>
  <si>
    <t>The error pop-up for the device doesn’t support hardware keystore is not proper on the emulator</t>
  </si>
  <si>
    <t>TC_374</t>
  </si>
  <si>
    <t>In emulator getting valid error pop up for device doesn’t support hardware keystore .</t>
  </si>
  <si>
    <t>1.Install the inji app on the emulator
 2.open the inji app and head to home</t>
  </si>
  <si>
    <t>Should project valid error pop up for device doesn’t support hardware keystore in emulator.</t>
  </si>
  <si>
    <t>INJI-370</t>
  </si>
  <si>
    <t>mmkvIDStore timestamp is not getting updated with recently downloaded or shared vc's timestamp.</t>
  </si>
  <si>
    <t>TC_375</t>
  </si>
  <si>
    <t>mmkvIDStore timestamp updated for downloaded/shared VC.</t>
  </si>
  <si>
    <t>1.Download multiple vc.
 (Example: Download two vc --&gt;vc1 and vc2 and check timestamp of both downloaded vc in INJI folder("/" /data/data/io.mosip.residentapp/files/inji/VC))
 2. Navigate to "/" /data/data/io.mosip.residentapp/files/inji/mmkv/mmkvIDStore in “Device file explorer“ of Android studio.</t>
  </si>
  <si>
    <t>mmkvIDStore timestamp should get updated with recently downloaded or shared vc timestamp.
 [Example: mmkvIDStore timestamp should be updated with vc2 timestamp]</t>
  </si>
  <si>
    <t>INJI-291</t>
  </si>
  <si>
    <t>Inji- The sharing successful page is not proper</t>
  </si>
  <si>
    <t>TC_376</t>
  </si>
  <si>
    <t>proper success message after VC shared.</t>
  </si>
  <si>
    <t>User should get appropriate success pop up message after VC shared.</t>
  </si>
  <si>
    <t>INJI-290</t>
  </si>
  <si>
    <t>Inji- the "stay on the screen" button is missing in the sharing page</t>
  </si>
  <si>
    <t>TC_377</t>
  </si>
  <si>
    <t>"Stay-on-the-screen" message while VC shareing taking time.</t>
  </si>
  <si>
    <t>In the sharing page there should be a button saying “stay-on-the-screen"</t>
  </si>
  <si>
    <t>INJI-289</t>
  </si>
  <si>
    <t>Inji- the face authentication layout is different from the UI/UX</t>
  </si>
  <si>
    <t>TC_378</t>
  </si>
  <si>
    <t>Layout of face authentication</t>
  </si>
  <si>
    <t>1.Open the Inji application.
 2.Open the scanner and scan the verifier OR code.
 3.Choose the sharing VC card to share.
 4.Click the share with a selfie.</t>
  </si>
  <si>
    <t>Face authentication layout should match with wireframe.</t>
  </si>
  <si>
    <t>INJI-265</t>
  </si>
  <si>
    <t>Inji - Restart the wallet and share the VC in redmi 7A it is getting an inappropriate error message.</t>
  </si>
  <si>
    <t>TC_379</t>
  </si>
  <si>
    <t>Try to share VC after restart wallet redmi 7A device.</t>
  </si>
  <si>
    <t>1.Open the app and download only one VC.
 2.Restart the wallet in readme 7A.
 3.Click the request.</t>
  </si>
  <si>
    <t>Restart the wallet in redmi7A and click the request for QRCode app is requesting for Bluetooth status via pop-up message</t>
  </si>
  <si>
    <t>INJI-227</t>
  </si>
  <si>
    <t>2nd VC sharing fails if rejected first time</t>
  </si>
  <si>
    <t>TC_380</t>
  </si>
  <si>
    <t>Try to share VC again, after reject first time</t>
  </si>
  <si>
    <t>1.Download a VC in the wallet
 2. Scan the QR code of the verifier and start the VC share
 3. Click on “Reject” button in the sharing VC screen. The wallet should be disconnected from the verifier
 4. Start the VC transfer again and click on “Share” button in the sharing VC screen
 5. We are getting GCM decrypt error on the verifier side as the shared secret keys(weak keys) generated on both the sides are not matching</t>
  </si>
  <si>
    <t>Even if we reject the current VC share and proceed with next VC share wallet should be able to successfully share the VC to the verifier</t>
  </si>
  <si>
    <t>INJI-371</t>
  </si>
  <si>
    <t>The hash value of downloaded UIN/VID (downloaded vc) is shown on top of the "view activity log" screen in inji UI</t>
  </si>
  <si>
    <t>TC_381</t>
  </si>
  <si>
    <t>UIN/VID number of the respective VC card display on top of the "view activity log" screen in inji UI.</t>
  </si>
  <si>
    <t>1.Lanuch inji app
 2.Download vc
 3.Click on three dots ellipsis displayed on the right bottom of a VC.
 4. Click on View Activity Log displayed under More Options screen.</t>
  </si>
  <si>
    <t>UIN/VID number of the respective VC card should display on top of the "view activity log" screen in inji UI.</t>
  </si>
  <si>
    <t>INJI-369</t>
  </si>
  <si>
    <t>TC_382</t>
  </si>
  <si>
    <t>Verify all buttons after language change.</t>
  </si>
  <si>
    <t>1.Open the Inji app.
 2.Select a different required language.</t>
  </si>
  <si>
    <t>After changing the languages, the button name should be displayed properly.</t>
  </si>
  <si>
    <t>https://mosip.atlassian.net/browse/INJI-369</t>
  </si>
  <si>
    <t>INJI-284</t>
  </si>
  <si>
    <t>INJI - while sharing the loading bar is not loading</t>
  </si>
  <si>
    <t>TC_383</t>
  </si>
  <si>
    <t>Share VC between devices</t>
  </si>
  <si>
    <t>1.open qr code in Device A
 2.open scanner in Device B
 3.scan the qrcode from Device B
 4.select a VC and share</t>
  </si>
  <si>
    <t>loading dots while sharing should load, without being stuck</t>
  </si>
  <si>
    <t>INJI-268</t>
  </si>
  <si>
    <t>TC_384</t>
  </si>
  <si>
    <t>Verify all headers in different language.</t>
  </si>
  <si>
    <t>1.authenticate the app and enter it
 2.Download VC by using the UIN/VID of the respective environment
 3.Click on three dots in the bottom corner of VC, also check in setting page</t>
  </si>
  <si>
    <t>All headers should be aligned propery in all language.</t>
  </si>
  <si>
    <t>https://mosip.atlassian.net/browse/INJI-268</t>
  </si>
  <si>
    <t>INJI-247</t>
  </si>
  <si>
    <t>INJI - The VC's three dots elipsise layout is not proper</t>
  </si>
  <si>
    <t>TC_385</t>
  </si>
  <si>
    <t>Verify VC's elipsis page layout</t>
  </si>
  <si>
    <t>1.Authenticate the app and enter it
 2.Download a VC and click three dots of the VC</t>
  </si>
  <si>
    <t>layout of the page should be aligned properly</t>
  </si>
  <si>
    <t>INJI-234</t>
  </si>
  <si>
    <t>INJI - unable to download VC from apk</t>
  </si>
  <si>
    <t>TC_386</t>
  </si>
  <si>
    <t>Download VC</t>
  </si>
  <si>
    <t>1.unlock the app.
 2.Click on Add ID
 3.Enter VID
 4.Click on "generate my card"</t>
  </si>
  <si>
    <t>OTP should be triggered, VC should be downloaded</t>
  </si>
  <si>
    <t>INJI-486</t>
  </si>
  <si>
    <t>Kannada language is showing wrong Home and Scan values</t>
  </si>
  <si>
    <t>TC_387</t>
  </si>
  <si>
    <t>Verify all values in application after change to different language.</t>
  </si>
  <si>
    <t>1.Open the Inji app.
 2.Select a different required language.
 3.Check all over app.</t>
  </si>
  <si>
    <t>All values should correctly and properly aligned.</t>
  </si>
  <si>
    <t>INJI-471</t>
  </si>
  <si>
    <t>Content of the demo screens is incorrect</t>
  </si>
  <si>
    <t>TC_388</t>
  </si>
  <si>
    <t>Contents of all demo screens.</t>
  </si>
  <si>
    <t>1.Open the Inji app.
 2.Select a different required language.
 3.Check all contents od demo screen.</t>
  </si>
  <si>
    <t>All contents should be proper manner in demo screen.</t>
  </si>
  <si>
    <t>INJI-457</t>
  </si>
  <si>
    <t>TC_389</t>
  </si>
  <si>
    <t>Download duplicate VC</t>
  </si>
  <si>
    <t>Steps:
 1.Open the Inji application.
 2.Select required language and enter passcode.
 3.In home page, click on Download the VC.
 4.Download more duplicate/ new VC.</t>
  </si>
  <si>
    <t>All duplicate/ new VC's should be downloaded successfully.</t>
  </si>
  <si>
    <t>https://mosip.atlassian.net/browse/INJIMOB-457</t>
  </si>
  <si>
    <t>INJI-306</t>
  </si>
  <si>
    <t>TC_390</t>
  </si>
  <si>
    <t>Share VC between VIVO y73 and Pixel 6 device.</t>
  </si>
  <si>
    <t>Prerequisite: Download VC in the wallet
 1.Open scaner in the verifier.
 2.Scan the QR code from the wallet.
 3.Select the VC and share.</t>
  </si>
  <si>
    <t>Both phones should be able to share VC with each other.</t>
  </si>
  <si>
    <t>https://mosip.atlassian.net/browse/INJI-306</t>
  </si>
  <si>
    <t>INJI-269</t>
  </si>
  <si>
    <t>Android - Redmi 6A is not connecting with any android devices</t>
  </si>
  <si>
    <t>TC_391</t>
  </si>
  <si>
    <t>Sharing VC from redmi 6A to other android device.</t>
  </si>
  <si>
    <t>"Prerequisite: VC is downloaded and stored in sharing device
 Device A - Requesting device
 Device B - Sharing device
 steps :
 1.open qr code in Device A
 2.open scanner in Device B
 3.scan the qrcode from Device B"</t>
  </si>
  <si>
    <t>VC should be successfully shared between Redmi 6A to to all android devices.</t>
  </si>
  <si>
    <t>INJI-384</t>
  </si>
  <si>
    <t>TC_392</t>
  </si>
  <si>
    <t>Download multiple VC in redmi 6A device.</t>
  </si>
  <si>
    <t>1.Open the Inji application.
 2.Download multiple VC.
 3.reopen the app</t>
  </si>
  <si>
    <t>Downloaded VC should not be stuck in the loading state.</t>
  </si>
  <si>
    <t>https://mosip.atlassian.net/browse/INJI-384</t>
  </si>
  <si>
    <t>INJI-299</t>
  </si>
  <si>
    <t>Inji- There is no popup to cancel the download card.</t>
  </si>
  <si>
    <t>TC_393</t>
  </si>
  <si>
    <t>Try to cancel download card inji app.</t>
  </si>
  <si>
    <t>1.Open the Inji application.
 2.Click the on-download cad button.
 3.Enter the UIN/VID and Click the generated card.
 4.Navigate to the Otp verification screen and click on the cross button.</t>
  </si>
  <si>
    <t>After entering the OTP There should be a popup to cancel the download as per the wireframe</t>
  </si>
  <si>
    <t>INJI-273</t>
  </si>
  <si>
    <t>TC_394</t>
  </si>
  <si>
    <t>Verify all OTP page algnment.</t>
  </si>
  <si>
    <t>1.Open inji app.
 2.Select language and try to download VC.</t>
  </si>
  <si>
    <t>All OTP page should aligned properly.</t>
  </si>
  <si>
    <t>https://mosip.atlassian.net/browse/INJI-273</t>
  </si>
  <si>
    <t>INJI-262</t>
  </si>
  <si>
    <t>INJI - pinned VC's audit logs are missing</t>
  </si>
  <si>
    <t>TC_395</t>
  </si>
  <si>
    <t>All activity of pinned VC stored in activity log.</t>
  </si>
  <si>
    <t>1.Open the app and download a VC
 2.Click on the three-dot ellipsis of the downloaded VC
 3.click on the pin button and click on “view activity log”</t>
  </si>
  <si>
    <t>“View activity log” should have the logs of the pinned the VC.</t>
  </si>
  <si>
    <t>INJI-261</t>
  </si>
  <si>
    <t>INJI - there are few elements still in orange in the purple theme</t>
  </si>
  <si>
    <t>TC_396</t>
  </si>
  <si>
    <t>Check whole app content's in purple theme.</t>
  </si>
  <si>
    <t>1.Download an install the purple theme
 2.go throgh the whole app</t>
  </si>
  <si>
    <t>The whole app’s element should be in purple</t>
  </si>
  <si>
    <t>INJI-259</t>
  </si>
  <si>
    <t>INJI - the back button is not working on few places of the app</t>
  </si>
  <si>
    <t>TC_397</t>
  </si>
  <si>
    <t>Verify back and close button working or not.</t>
  </si>
  <si>
    <t>1.Install the inji app
 2.set it up and head to the home screen
 3.click on the download card and click on “get it now button”
 4.Click on “X” button</t>
  </si>
  <si>
    <t>Back button and close button should work properly.</t>
  </si>
  <si>
    <t>INJI-383</t>
  </si>
  <si>
    <t>TC_398</t>
  </si>
  <si>
    <t>Check label of received card and received cards.</t>
  </si>
  <si>
    <t>1.open the INJI app
 2.head to settings</t>
  </si>
  <si>
    <t>label headers should be user-friendly</t>
  </si>
  <si>
    <t>https://mosip.atlassian.net/browse/INJI-383</t>
  </si>
  <si>
    <t>INJI-279</t>
  </si>
  <si>
    <t>TC_399</t>
  </si>
  <si>
    <t>Verify loading screen after unlock inji application.</t>
  </si>
  <si>
    <t>1.install the application newly
 2. Open the app
 3.click on the unlock application.</t>
  </si>
  <si>
    <t>should be able to see loading screen with the Inji logo as per mentioned in the wireframe</t>
  </si>
  <si>
    <t>https://mosip.atlassian.net/browse/INJI-279</t>
  </si>
  <si>
    <t>INJI-280</t>
  </si>
  <si>
    <t>TC_400</t>
  </si>
  <si>
    <t>Verify "Secure key storage not found page" in inji application.</t>
  </si>
  <si>
    <t>1.Install the new Inji application.
 2.open the application.
 3.language selection page.</t>
  </si>
  <si>
    <t>There should be a "secure key storage not found page" before the language selection screen in the Inji application as per the wireframe.</t>
  </si>
  <si>
    <t>https://mosip.atlassian.net/browse/INJI-280</t>
  </si>
  <si>
    <t>INJI-277</t>
  </si>
  <si>
    <t>OpenID4VC | Error handling when issuers list fails to load</t>
  </si>
  <si>
    <t>TC_401</t>
  </si>
  <si>
    <t>Check whether without internet connection and try click on the '+' icon home screen</t>
  </si>
  <si>
    <t>1. Open the inji app freshly
 2.Turn off the internet connection.
 3.Click on the '+' icon home screen</t>
  </si>
  <si>
    <t>The user should display error screen saying "no internet connection" and display option to retry and display option to go back</t>
  </si>
  <si>
    <t>TC_402</t>
  </si>
  <si>
    <t>Checking by clicking on the try again button</t>
  </si>
  <si>
    <t>1. Open the inji app freshly
 2.Turn off the internet connection.
 3. Click on the '+' icon home screen
 4.The no internet connection screen and click the try again button</t>
  </si>
  <si>
    <t>The user should redirect to the no internet connection error screen</t>
  </si>
  <si>
    <t>TC_403</t>
  </si>
  <si>
    <t>Check whether user click the try Agian button with internet connection</t>
  </si>
  <si>
    <t>1. Open the inji app freshly
 2.Turn ON the internet connection.
 3. Click on the '+' icon home screen
 4.The no internet connection screen and click the try again button</t>
  </si>
  <si>
    <t>The user should redirect to the direct user to the ‘Add new card’ screen</t>
  </si>
  <si>
    <t>TC_404</t>
  </si>
  <si>
    <t>Checking by clicking back button</t>
  </si>
  <si>
    <t>1. Open the inji app Freshly
 2.Turn off the internet connection.
 3. Click on the '+' icon home screen
 4.The no internet connection screen and click on the back button</t>
  </si>
  <si>
    <t>The User should redirect user to the previous screen.</t>
  </si>
  <si>
    <t>TC_405</t>
  </si>
  <si>
    <t>checking add card button during inji pods are down</t>
  </si>
  <si>
    <t>1. Open the inji app.
 2. Bring inji pods(mimoto) Down.
 3. Click on the '+' icon home screen</t>
  </si>
  <si>
    <t>The User should direct user to the error screen suggesting user "something went wrong"</t>
  </si>
  <si>
    <t>TC_406</t>
  </si>
  <si>
    <t>check whether user gets "time out" during adding card</t>
  </si>
  <si>
    <t>1. Open the inji app.
 2. attempt with poor network
 3.Click on the '+' icon home screen</t>
  </si>
  <si>
    <t>The User should redirect to the error screen suggesting user "something went wrong"</t>
  </si>
  <si>
    <t>TC_407</t>
  </si>
  <si>
    <t>clicking on the back button</t>
  </si>
  <si>
    <t>1. Open the inji app.
 2.Turn off the internet connection.
 3.Click on the '+' icon home screen
 4. Click on the back button</t>
  </si>
  <si>
    <t>the user should be direct user to the previous screen</t>
  </si>
  <si>
    <t>TC_408</t>
  </si>
  <si>
    <t>clicking on the retry agian button</t>
  </si>
  <si>
    <t>1. Open the inji app.
 2.Turn off the internet connection.
 3.Click on the '+' icon home screen
 4. Select retry again button.</t>
  </si>
  <si>
    <t>The user should redirect to the home page .</t>
  </si>
  <si>
    <t>TC_409</t>
  </si>
  <si>
    <t>Verify error message in the different languages as per the user changing the languages</t>
  </si>
  <si>
    <t>1. Open the inji application
 2.Change the language.
 3.Turn off the internet connection
 4.Click on the '+' icon home screen
 6. Try the all scenario of 277 story"</t>
  </si>
  <si>
    <t>The user should get an appropriate error message as in the respective language.</t>
  </si>
  <si>
    <t>INJI-275</t>
  </si>
  <si>
    <t>OpenID4VC | Display downloaded VC in INJI</t>
  </si>
  <si>
    <t>TC_410</t>
  </si>
  <si>
    <t>Download the card and check whether user is getting esignet logo on the vc or not</t>
  </si>
  <si>
    <t>1.Open the Inji application
 2.Click on the "+" icon home screen
 3. User select Download Via a esignet
 4. Download the card.
 5.The VC is downloaded and displayed on the Home screen</t>
  </si>
  <si>
    <t>The user should be able to verify exhaustive list of information provided by issuer is displayed on VCANDVC issuer’s logo is displayed on the VC</t>
  </si>
  <si>
    <t>TC_411</t>
  </si>
  <si>
    <t>Verfiy in Detail view whether the VC is getting esignet logo or not</t>
  </si>
  <si>
    <t>1.Open the Inji application
 2.Click on the "+" icon home screen
 3.User select Download Via a esignet
 4.Download the card.
 5.The VC is downloaded and displayed on the Home screen.
 6. Click on the Detail view of the downloaded card.</t>
  </si>
  <si>
    <t>The user should be get the esignet Logo on the VC</t>
  </si>
  <si>
    <t>TC_412</t>
  </si>
  <si>
    <t>Check after sharing the Vc and user is getting the esignet logo on the recived VC or not.</t>
  </si>
  <si>
    <t>1.Launch the app
 2.User select Download Via a esignet
 3.Download the card with UIN/VID
 4.Share the vc and the Vc is recived
 5.Click on the received cards section</t>
  </si>
  <si>
    <t>The user should be get the esignet Logo on the Received VC .</t>
  </si>
  <si>
    <t>TC_413</t>
  </si>
  <si>
    <t>After binding VC check esginet logo is appering in Vc or Not</t>
  </si>
  <si>
    <t>1.Open the Inji application
 2.Click on the "+" icon home screenUser 3.select Download Via a esignet
 4.Download the card.
 5. Click on the Detail view of the downloaded card.
 6.Binding the VC</t>
  </si>
  <si>
    <t>The user should be get the esigent logo on the right side of the Vc</t>
  </si>
  <si>
    <t>TC_414</t>
  </si>
  <si>
    <t>Check After scaning the esigent qr code select an ID page under Vc is getting the logo or not</t>
  </si>
  <si>
    <t>1.Open the Inji application
 2.Click on the "+" icon home screen
 3.User select Download Via a esignet
 4.Download the card.
 5. Click on the Detail view of the downloaded card.
 6.Binding the VC
 7.Scan the Qrcode
 8.Select an Id Under the Vc.</t>
  </si>
  <si>
    <t>The user should be get the esignet logo on the right side of the Vc</t>
  </si>
  <si>
    <t>INJI-274</t>
  </si>
  <si>
    <t>OpenID4VC | Display list of VC issuer</t>
  </si>
  <si>
    <t>TC_415</t>
  </si>
  <si>
    <t>Check whether user is getting the floating + icon On the Home screen or not</t>
  </si>
  <si>
    <t>1.Open the inji application.
 2.Enter the passcode
 3.Navigate to home screen</t>
  </si>
  <si>
    <t>The uer should get Floting "+" on the home screen.</t>
  </si>
  <si>
    <t>TC_416</t>
  </si>
  <si>
    <t>Check whether the user is click on + icon the user is redirect to the next page or not</t>
  </si>
  <si>
    <t>1.Open the inji application.
 2.Enter the passcode
 3.Navigate to home screen
 4.Click on the "+" icon in home screen</t>
  </si>
  <si>
    <t>The user should redirect to the new screen - ‘Add new card’</t>
  </si>
  <si>
    <t>TC_417</t>
  </si>
  <si>
    <t>Check whether user add new card page under 2 option or not</t>
  </si>
  <si>
    <t>The user should be get two option with the names as "download VC via E-signet" &amp; "download VC via UID/VIN/AID|"</t>
  </si>
  <si>
    <t>TC_418</t>
  </si>
  <si>
    <t>Check whether user is getting instruntion under the add new card page or not</t>
  </si>
  <si>
    <t>The user should getting this message "Please select the a preffered from the below to add a new card.</t>
  </si>
  <si>
    <t>TC_419</t>
  </si>
  <si>
    <t>Check whether user able to download the Vc through "Download via VID,UIN,AID".</t>
  </si>
  <si>
    <t>1.Open the inji application.
 2.Enter the passcode
 3.Navigate to home screen
 4.Click on the "+" icon in home screen
 5. select the download via VID,UIN,AID</t>
  </si>
  <si>
    <t>The user should be direct user to the existing flow of downloading VC using VID</t>
  </si>
  <si>
    <t>TC_420</t>
  </si>
  <si>
    <t>Check whether user is getting the popup message along with 2 button are not</t>
  </si>
  <si>
    <t>1. Open the inji application.
 2.Navigate to home screen .
 3.Click on the "+" icon in home screen.
 4.Select the download via E-signet option.</t>
  </si>
  <si>
    <t>The user should be get this popup message"inji" want to use "mosip.net "to sign in this allows the app and website to share information about you along with Cancel button and continue button</t>
  </si>
  <si>
    <t>TC_421</t>
  </si>
  <si>
    <t>Check After getting the poupup message user is clicking the cancle button user not able to sign in or not</t>
  </si>
  <si>
    <t>1. Open the inji application.
 2.Navigate to home screen .
 3.Click on the "+" icon in home screen.
 4.Select the download via E-signet option.
 5. press the cancel button on popup message.</t>
  </si>
  <si>
    <t>The user should not able to sing in</t>
  </si>
  <si>
    <t>TC_422</t>
  </si>
  <si>
    <t>Check After getting the poupup message user is clicking continue button user not able to sign in</t>
  </si>
  <si>
    <t>1.Open the inji application.
 2.Navigate to home screen .
 3.Click on the "+" icon in home screen.
 4.Select the download via E-signet option.
 5. press the continue button on popup message.</t>
  </si>
  <si>
    <t>The user should able to sing in and allows the app and website to share information about you</t>
  </si>
  <si>
    <t>TC_423</t>
  </si>
  <si>
    <t>Check whether user able to download the Vc through "Download via E-signet".</t>
  </si>
  <si>
    <t>1.Open the inji application.
 2.Navigate to home screen .
 3.Click on the "+" icon in home screen.
 4.Select the download via E-signet option.
 5.press the continue button on popup message.
 6.nagvigate to esigent login page through website
 7.Enter The VID / UIN and click the captcha
 8. Enter the OTP and loading page under downloading the credential</t>
  </si>
  <si>
    <t>The user should able to download Vc through Download via esignet option</t>
  </si>
  <si>
    <t>TC_424</t>
  </si>
  <si>
    <t>Check after login to esignet website the user is redirect to the inj application or not</t>
  </si>
  <si>
    <t>1.Open the inji application.
 2.Navigate to home screen .
 3.Click on the "+" icon in home screen.
 4.Select the download via E-signet option.
 5.press the continue button on popup message.
 6.nagvigate to esigent login page through website
 7.Enter The VID / UIN and click the captcha
 8. Enter the OTP.</t>
  </si>
  <si>
    <t>The used should be redirect to the inji application</t>
  </si>
  <si>
    <t>TC_425</t>
  </si>
  <si>
    <t>Check whether user is getting loading screen with setting up header message after clicking on verify</t>
  </si>
  <si>
    <t>1.Open the inji application.
 2.Navigate to home screen .
 3.Click on the "+" icon in home screen.
 4.Select the download via E-signet option.
 5.press the continue button on popup message.
 6.nagvigate to esigent login page through website
 7.Enter The VID / UIN and click the captcha
 8. Enter the OTP.
 9.click on verify</t>
  </si>
  <si>
    <t>The user should get this setting up meassge under loading screen</t>
  </si>
  <si>
    <t>TC_426</t>
  </si>
  <si>
    <t>Check whether message is changing to " downloading credentials" after "setting up" message under loading screen</t>
  </si>
  <si>
    <t>1.Open the inji application.
 2.Navigate to home screen .
 3.Click on the "+" icon in home screen.
 4.Select the download via E-signet option.
 5.press the continue button on popup message.
 6.nagvigate to esigent login page through website
 7.Enter The VID / UIN and click the captcha
 8. Enter the OTP.
 9.loading page is getting downloading credentials</t>
  </si>
  <si>
    <t>The user should be able to download the VC</t>
  </si>
  <si>
    <t>TC_427</t>
  </si>
  <si>
    <t>Verify after downloaded VC is getting E-signet logo or not</t>
  </si>
  <si>
    <t>1.Open the Inji app.
 2.Click on the "+" icon in home screen.
 3.Select the download via E-signet option
 4. Download the Vc</t>
  </si>
  <si>
    <t>The user should be get the esignet Logo on the right side of the VC</t>
  </si>
  <si>
    <t>INJI-343</t>
  </si>
  <si>
    <t>INJI-493</t>
  </si>
  <si>
    <t>UI/ UX enhancement | Update the error messages displayed in the app</t>
  </si>
  <si>
    <t>TC_428</t>
  </si>
  <si>
    <t>Verify After changing the device bimetric face scan.</t>
  </si>
  <si>
    <t>prerequisite: download the VC on the device
 1 .Open the inji application
 2. Enable Unlock with biometric
 3. Change the device’s biometric face scan
 4. close and open the Inji app</t>
  </si>
  <si>
    <t>The user should get App is rest and this error poup message "Due to the fingerprint / facial recognition update, app security was impacted, and downloaded cards were removed.Please download again" ok button.</t>
  </si>
  <si>
    <t>https://mosip.atlassian.net/browse/INJIMOB-493</t>
  </si>
  <si>
    <t>TC_429</t>
  </si>
  <si>
    <t>Verify after change the device bimetric finger</t>
  </si>
  <si>
    <t>prerequisite: download the VC on the device
 1 .Open the inji application
 2. Enable Unlock with biometric
 3. Change the device’s biometric finger
 4. close and open the Inji app</t>
  </si>
  <si>
    <t>TC_430</t>
  </si>
  <si>
    <t>click ok to error pop-up</t>
  </si>
  <si>
    <t>The ok button should be clickable.
 and should able to continue</t>
  </si>
  <si>
    <t>TC_431</t>
  </si>
  <si>
    <t>TC_432</t>
  </si>
  <si>
    <t>Check whether user is launched INJI app for the first time after download getting error popup message or not</t>
  </si>
  <si>
    <t>please check this in andriod below 9 version or emulator
 1.launched INJI app for the first time.</t>
  </si>
  <si>
    <t>The user should be an error popup messge on home screen l "Some security features will be unavailableYour current device does not support all the security features".[Ok] - button</t>
  </si>
  <si>
    <t>TC_433</t>
  </si>
  <si>
    <t>Check wherther Vc is tampered user is getting an error popup message in home screen or not</t>
  </si>
  <si>
    <t>1. Tampered the VC
 2. reopening the appliction.</t>
  </si>
  <si>
    <t>The user should be get this error popup messge on home screen "Cards removed due to malicious activity Tampered cards detected and removed for security reasons.Please download again" ok button</t>
  </si>
  <si>
    <t>TC_434</t>
  </si>
  <si>
    <t>Check without tampering Vc and try user is gettting error popup message in home screen or not</t>
  </si>
  <si>
    <t>1. Try without Tampered the VC
 2. reopening the appliction.</t>
  </si>
  <si>
    <t>The user should not get an error popup message.</t>
  </si>
  <si>
    <t>TC_435</t>
  </si>
  <si>
    <t>Verify user getting valid error popup message or not while face is recogination is faild .</t>
  </si>
  <si>
    <t>1.Open the Inji application.
 2.Share the Vc and select share with selfie.
 3.click on the capture button</t>
  </si>
  <si>
    <t>The user should get warring erro popup message
 "Face recognition failedThe scanned face does not match with the photo on the card. Please try again. [Cancel] [Try again]"</t>
  </si>
  <si>
    <t>TC_436</t>
  </si>
  <si>
    <t>verify without internet connection try to 'add new card ' user getting error messgae or not</t>
  </si>
  <si>
    <t>1.Open the Inji application.
 2. Turn off the internet connection.
 3. Click on the + icon
 4.Select the issuser</t>
  </si>
  <si>
    <t>The user should get warning error popup message like this
 "No internet connection Please check your connection and retry. [Try again]"</t>
  </si>
  <si>
    <t>TC_437</t>
  </si>
  <si>
    <t>Verify without internet connection try to download VC from the web view of the VC issuer</t>
  </si>
  <si>
    <t>1.Open the Inji application freshly
 2.Turn off the internet connection.
 3.Click on add new card.
 4.Select the download via esignet.</t>
  </si>
  <si>
    <t>The user should get warring error popup message like this
 "No internet connection
 Please check your connection and retry.
 [Try again]"</t>
  </si>
  <si>
    <t>TC_438</t>
  </si>
  <si>
    <t>Check whether try again button is clickable or not in the error message</t>
  </si>
  <si>
    <t>1.Open the Inji application freshly
 2.Trun off the internet connection.
 3.Click on add new card.
 4.Select the download via esignet.
 5.Click the try again button on error error popup message</t>
  </si>
  <si>
    <t>The try again button should be clickable.</t>
  </si>
  <si>
    <t>TC_439</t>
  </si>
  <si>
    <t>Check whether the user is clicking try again button</t>
  </si>
  <si>
    <t>1.Open the Inji application freshly
 2.Turn off the internet connection.
 3.Click on add new card.
 4.Select the download via esignet.
 5.Click the try again button on error error popup message</t>
  </si>
  <si>
    <t>The user should be check the internet connection again
 AND if connection is active, direct user to the ‘Add new card’ screen</t>
  </si>
  <si>
    <t>TC_440</t>
  </si>
  <si>
    <t>Verify without internet connection try to download VC from download via UIN AID or VID</t>
  </si>
  <si>
    <t>1.Open the Inji application freshly
 2.Trun off the internet connection.
 3.Click on add new card.
 4.Select the download via esignet.</t>
  </si>
  <si>
    <t>TC_441</t>
  </si>
  <si>
    <t>Verify Download fails
 AND user is getting the
 Generic error screen is displayed or not</t>
  </si>
  <si>
    <t>1.Open the Inji application.
 2.Click on add new card.
 3.Select the download via esignet.
 4.Enter the UIN/VID
 5.Enter the OTP
 6.Submit
 7. Turn off the internet connection</t>
  </si>
  <si>
    <t>The user should get Something went wrong!
 We are having some trouble with your request. Please try again.
 [Try again]</t>
  </si>
  <si>
    <t>TC_442</t>
  </si>
  <si>
    <t>Check whether the user click on try agian button on the something went worng error screen</t>
  </si>
  <si>
    <t>1.Open the Inji application.
 2.Click on add new card.
 3.Select the download via esignet.
 4.Enter the UIN/VID
 5.Enter the OTP
 6.Submit
 7. Turn off the internet connection
 8.try again button.</t>
  </si>
  <si>
    <t>The used should be redirect to esignet web page</t>
  </si>
  <si>
    <t>INJI-372</t>
  </si>
  <si>
    <t>UI/ UX enhancement | Update the VC sharing flow</t>
  </si>
  <si>
    <t>TC_443</t>
  </si>
  <si>
    <t>Updated VC UI flow</t>
  </si>
  <si>
    <t>Verifing "sharing in prcess" feild in wallet</t>
  </si>
  <si>
    <t>Pre-requisites:Device download the Vc in Device A
 Step:
 1.Open the Qr code in device B .
 2.Scan the qr code from device A.
 3.Select the VC and share.</t>
  </si>
  <si>
    <t>The page title should say - “Sharing in progress“ in device A</t>
  </si>
  <si>
    <t>TC_444</t>
  </si>
  <si>
    <t>Verifing the animater loader in wallet</t>
  </si>
  <si>
    <t>the loader should be animated and loading</t>
  </si>
  <si>
    <t>TC_445</t>
  </si>
  <si>
    <t>Verifying cross button during sharing button in wallet</t>
  </si>
  <si>
    <t>the cross button should be precent while sharing in the both phones</t>
  </si>
  <si>
    <t>TC_446</t>
  </si>
  <si>
    <t>clicking on cross button during sharing button in wallet</t>
  </si>
  <si>
    <t>Pre-requisites:Device download the Vc in Device A
 Step:
 1.Open the Qr code in device B .
 2.Scan the qr code from device A.
 3.Select the VC and share.
 4. Click the cross button to cancel sharing on any phone</t>
  </si>
  <si>
    <t>The user should be navigate to the home page</t>
  </si>
  <si>
    <t>TC_447</t>
  </si>
  <si>
    <t>Verifing staying long in the screen in wallet</t>
  </si>
  <si>
    <t>Once the sharing taked longer, the below list should be shown
 ”Sharing is delayed, possibly due to a connection issue.”
 [Stay on the screen]
 [Retry]</t>
  </si>
  <si>
    <t>TC_448</t>
  </si>
  <si>
    <t>clicking on "stay on screen" in wallet</t>
  </si>
  <si>
    <t>Pre-requisites:Device download the Vc in Device A
 Step:
 1.Open the Qr code in device B .
 2.Scan the qr code from device A.
 3.Select the VC and share.
 4. Click on "stay on the screen button"</t>
  </si>
  <si>
    <t>The user should be remove the prompt</t>
  </si>
  <si>
    <t>TC_449</t>
  </si>
  <si>
    <t>Clicking on "retry" in wallet</t>
  </si>
  <si>
    <t>Pre-requisites:Device download the Vc in Device A
 Step:
 1.Open the Qr code in device B .
 2.Scan the qr code from device A.
 3.Select the VC and share.
 4. Click on "retry option"</t>
  </si>
  <si>
    <t>The user should be redirect user to the scan screen</t>
  </si>
  <si>
    <t>TC_450</t>
  </si>
  <si>
    <t>verifing failed sharing screen in wallet</t>
  </si>
  <si>
    <t>Pre-requisites:Device download the Vc in Device A
 Step:
 1.Open the Qr code in device B .
 2.Scan the qr code from device A.
 3.Select the VC and share.
 4. fail the transfer</t>
  </si>
  <si>
    <t>The scree should project :
 ”Failed to transfer
 Something went wrong. Please try again. “
 [Retry]</t>
  </si>
  <si>
    <t>TC_451</t>
  </si>
  <si>
    <t>verifing clicking on the "X" button on the failed screen in wallet</t>
  </si>
  <si>
    <t>Pre-requisites:Device download the Vc in Device A
 Step:
 1.Open the Qr code in device B .
 2.Scan the qr code from device A.
 3.Select the VC and share.
 4.Click the cross button to cancle</t>
  </si>
  <si>
    <t>The cross button is clickable and user should be redirect user to the ‘Home’ screen</t>
  </si>
  <si>
    <t>TC_452</t>
  </si>
  <si>
    <t>clicking on the retring button in failed screen in wallet</t>
  </si>
  <si>
    <t>Pre-requisites:Device download the Vc in Device A
 Step:
 1.Open the Qr code in device B .
 2.Scan the qr code from device A.
 3.Select the VC and share.
 4.Click the retry button.</t>
  </si>
  <si>
    <t>The user should redirect user to the scan screen</t>
  </si>
  <si>
    <t>TC_453</t>
  </si>
  <si>
    <t>Verifing "sharing in prcess" feild in verifier</t>
  </si>
  <si>
    <t>The page title should be alinged centre - “Sharing in progress“</t>
  </si>
  <si>
    <t>TC_454</t>
  </si>
  <si>
    <t>Verify the sharing page animated loader in verifier</t>
  </si>
  <si>
    <t>The animated loader should be loading</t>
  </si>
  <si>
    <t>TC_455</t>
  </si>
  <si>
    <t>clicking on cross button during sharing button in verifier</t>
  </si>
  <si>
    <t>Pre-requisites:Device download the Vc in Device A
 Step:
 1.Open the Qr code in device B .
 2.Scan the qr code from device A.
 3.Select the VC and share.
 4.Selects the cross button to cancel sharing</t>
  </si>
  <si>
    <t>The user should redirect user to 'Receive card screen and display QR code</t>
  </si>
  <si>
    <t>TC_456</t>
  </si>
  <si>
    <t>Check Sharing failed for verifier</t>
  </si>
  <si>
    <t>The user get failed screen saying :
 ”Failed to transfer
 Something went wrong. Please try again. “
 [Retry]</t>
  </si>
  <si>
    <t>TC_457</t>
  </si>
  <si>
    <t>verifing clicking on the "X" button on the failed screen in verifier</t>
  </si>
  <si>
    <t>Pre-requisites:Device download the Vc in Device A
 Step:
 1.Open the Qr code in device B .
 2.Scan the qr code from device A.
 3.Select the VC and share.
 4. click on the X button</t>
  </si>
  <si>
    <t>The user should be redirect user to the ‘Home’ screen</t>
  </si>
  <si>
    <t>TC_458</t>
  </si>
  <si>
    <t>clicking on the retring button in failed screen in verifier</t>
  </si>
  <si>
    <t>Pre-requisites:Device download the Vc in Device A
 Step:
 1.Open the Qr code in device B .
 2.Scan the qr code from device A.
 3.Select the VC and share.
 4. Click on the retry button</t>
  </si>
  <si>
    <t>The user should redirect to the 'Receive card screen and display QR code</t>
  </si>
  <si>
    <t>TC_459</t>
  </si>
  <si>
    <t>Verifing connection failed screen in wallet</t>
  </si>
  <si>
    <t>Pre-requisites:Device download the Vc in Device A
 Step:
 1.Trun off the bluetooth
 2.Open the Qr code in device B .
 3.Scan the qr code from device A.
 4.the user is on the loading screen
 5. Click on the retry button</t>
  </si>
  <si>
    <t>The user would get error message in wallet saying
 “Connection failed”
 ”The connection was interrupted. Please try again.”
 [Retry]</t>
  </si>
  <si>
    <t>TC_460</t>
  </si>
  <si>
    <t>Clicking on the "X" button during connection failed screen in wallet</t>
  </si>
  <si>
    <t>Pre-requisites:Device download the Vc in Device A
 Step:
 1.Trun off the bluetooth
 2.Open the Qr code in device B .
 3.Scan the qr code from device A.
 4.the user is on the loading screen
 5. Click on "X" button</t>
  </si>
  <si>
    <t>TC_461</t>
  </si>
  <si>
    <t>Clicking on the "retry" button during connection failed screen in wallet</t>
  </si>
  <si>
    <t>Pre-requisites:Device download the Vc in Device A
 Step:
 1.Trun off the bluetooth
 2.Open the Qr code in device B .
 3.Scan the qr code from device A.
 4.the user is on the loading screen.
 5. Click on retry option</t>
  </si>
  <si>
    <t>TC_462</t>
  </si>
  <si>
    <t>Establishing connection failed for Verifier</t>
  </si>
  <si>
    <t>Pre-requisites:Device download the Vc in Device A
 Step:
 1. Trun off the bluetooth
 2.Open the Qr code in device B .
 3.Scan the qr code from device A.
 4.the user is on the loading screen
 5 Click on the cross button in wallet device.
 5. Click on the retry button</t>
  </si>
  <si>
    <t>INJI-364</t>
  </si>
  <si>
    <t>UI/ UX enhancement | Update the Success messages &amp; implementation in the app</t>
  </si>
  <si>
    <t>TC_463</t>
  </si>
  <si>
    <t>Returning from the error screen</t>
  </si>
  <si>
    <t>Check whether User is turn off the internet conection user is getting the error screen or not</t>
  </si>
  <si>
    <t>Pre-requisite: when there are no vc
 1.Open the inji app
 2. Trun off the internet connection
 2.click on the '+' icon home screen</t>
  </si>
  <si>
    <t>The user should get this error saying no internet
 AND display option to retry</t>
  </si>
  <si>
    <t>TC_464</t>
  </si>
  <si>
    <t>Check after getting the error screen and internet is now active the user Clicking retry button</t>
  </si>
  <si>
    <t>1.Open the inji app
 2.Click on the '+' icon home screen
 3.trun on the internet connection
 5. Click on the retry button</t>
  </si>
  <si>
    <t>The user should be redirect user to Retrieve your Id page</t>
  </si>
  <si>
    <t>TC_465</t>
  </si>
  <si>
    <t>check the user click the retry button user is getting the error screen or not</t>
  </si>
  <si>
    <t>The user should redirct to the loading screenwith the text prompt ‘Loading..’</t>
  </si>
  <si>
    <t>TC_466</t>
  </si>
  <si>
    <t>Click on Retry button when internet is OFF</t>
  </si>
  <si>
    <t>1.Open the inji app
 2.Click on the '+' icon home screen
 3.trun off the internet connection
 5. Click on the retry button</t>
  </si>
  <si>
    <t>User should be landed on the same page with same error</t>
  </si>
  <si>
    <t>TC_467</t>
  </si>
  <si>
    <t>User has requested to view list of VC issuers</t>
  </si>
  <si>
    <t>Check whether User has clicked on the '+' icon home screen user is getting add new screen card or not</t>
  </si>
  <si>
    <t>1.Open the inji app
 2.Click on the '+' icon home screen.</t>
  </si>
  <si>
    <t>display the loading screenwith the text prompt ‘Loading..’AND the user should be direct user to the ‘Add new card’ screen when ready</t>
  </si>
  <si>
    <t>TC_468</t>
  </si>
  <si>
    <t>check after click the '+" the user is get the loading screen or not</t>
  </si>
  <si>
    <t>The user should be get the loading screen</t>
  </si>
  <si>
    <t>TC_469</t>
  </si>
  <si>
    <t>1. Open the inji application
 2.Change the language.
 3.Trun off the internet connection
 4.Click on the '+' icon home screen
 6. Try the all scenario of 364 story"</t>
  </si>
  <si>
    <t>"The user should get an appropriate error screen as
 in the respective language."</t>
  </si>
  <si>
    <t>TC_470</t>
  </si>
  <si>
    <t>Check multiple language on Add new card screen</t>
  </si>
  <si>
    <t>1. Open the inji application
 2.Change the language.
 3.Click on the '+' icon home screen</t>
  </si>
  <si>
    <t>Language of all the attributes displayed on screen should change.</t>
  </si>
  <si>
    <t>INJI-344</t>
  </si>
  <si>
    <t>UI/ UX enhancement | Enhance VC Key and Pin Feature</t>
  </si>
  <si>
    <t>TC_471</t>
  </si>
  <si>
    <t>Pin Feature</t>
  </si>
  <si>
    <t>pining VC should be faster now</t>
  </si>
  <si>
    <t>1.Open the app and download a VC
 2.Click on the three-dot ellipsis of the downloaded VC
 3.click on the pin button</t>
  </si>
  <si>
    <t>the pining should be faster and seemless</t>
  </si>
  <si>
    <t>TC_472</t>
  </si>
  <si>
    <t>navigating to the feature</t>
  </si>
  <si>
    <t>1. download a VC
 2. click on the 3 dots elipsis</t>
  </si>
  <si>
    <t>we should able to see the pining feature</t>
  </si>
  <si>
    <t>TC_473</t>
  </si>
  <si>
    <t>pining a VC</t>
  </si>
  <si>
    <t>1. download a VC
 2. click on the 3 dots elipsis
 3. click on the pin card</t>
  </si>
  <si>
    <t>the VC should pinned to the top of the screen with a pinned logo in the left corner</t>
  </si>
  <si>
    <t>TC_474</t>
  </si>
  <si>
    <t>verifing pinned VC stacking on the top</t>
  </si>
  <si>
    <t>1. download multiple VC
 2. select a VC and pin it</t>
  </si>
  <si>
    <t>the pinned VC should be pinned to the top, and the other VC should be listed down</t>
  </si>
  <si>
    <t>TC_475</t>
  </si>
  <si>
    <t>verifing downloading a new VC</t>
  </si>
  <si>
    <t>1. pin a VC
 2. download a new VC</t>
  </si>
  <si>
    <t>the new downloaded VC should be stacked below the pinned VC, and the pinned VC should stay on the top only</t>
  </si>
  <si>
    <t>TC_476</t>
  </si>
  <si>
    <t>unpining a VC</t>
  </si>
  <si>
    <t>1. download a VC
 2. pin a VC
 3. click on the three dots elipsis on the pinned VC
 4. click on unpin VC</t>
  </si>
  <si>
    <t>The VC should get unpinned from the top, and should moved to its orginal spot</t>
  </si>
  <si>
    <t>TC_477</t>
  </si>
  <si>
    <t>pining in offline</t>
  </si>
  <si>
    <t>1. download a vc
 2. turn off the network on the device
 3. pin a VC</t>
  </si>
  <si>
    <t>the pinning feature should work without network</t>
  </si>
  <si>
    <t>TC_478</t>
  </si>
  <si>
    <t>unpining a VC in offline</t>
  </si>
  <si>
    <t>1. download a vc
 2. pin a VC
 3. turn off the network on the device
 4. unpin the VC</t>
  </si>
  <si>
    <t>the unpinning feature should work without network</t>
  </si>
  <si>
    <t>INJI-245</t>
  </si>
  <si>
    <t>OpenID4VC | Enable VC download using E-signet</t>
  </si>
  <si>
    <t>TC_479</t>
  </si>
  <si>
    <t>Enable user to download VC via Esignet</t>
  </si>
  <si>
    <t>Vefify the user selects E-Signet to download VC user is redirect to the esignet web page are not</t>
  </si>
  <si>
    <t>1. Open the inji app
 3.Click on the '+' icon home screen
 4.Select the download via esignet option</t>
  </si>
  <si>
    <t>The user should be direct user to new next screen - web view
 AND display the webpage of E-signet in the web view</t>
  </si>
  <si>
    <t>TC_480</t>
  </si>
  <si>
    <t>Display intermittent screen when downloading VC</t>
  </si>
  <si>
    <t>check user trigger event to download VC from the webpage user is getting the download Id screen or not</t>
  </si>
  <si>
    <t>The user should get download Id screen</t>
  </si>
  <si>
    <t>TC_481</t>
  </si>
  <si>
    <t>check user trigger event to download VC from the webpage user is getting the Validating ID screen or not</t>
  </si>
  <si>
    <t>The user should get Validating ID screen</t>
  </si>
  <si>
    <t>TC_482</t>
  </si>
  <si>
    <t>check user trigger event to download VC from the webpage user is getting Preparing ID for display or not</t>
  </si>
  <si>
    <t>The perparing Id should be displayed</t>
  </si>
  <si>
    <t>TC_483</t>
  </si>
  <si>
    <t>vefify the VC is downloaded
 AND validated completed user is redirect home screen and user able to view the VC or not</t>
  </si>
  <si>
    <t>The user should be direct user to the Home screen
 AND display VC in default view (existing VC format)</t>
  </si>
  <si>
    <t>INJI-205</t>
  </si>
  <si>
    <t>OpenID4VC | Error handling for downloading VC</t>
  </si>
  <si>
    <t>TC_484</t>
  </si>
  <si>
    <t>Error handling - no internet connection when launching web page</t>
  </si>
  <si>
    <t>Check without internet connection and try selected E-signet issuer to download VC</t>
  </si>
  <si>
    <t>1. Open the inji app
 2.Trun off the internet connection.
 3.Click on the '+' icon home screen
 4.Select the download via esignet option</t>
  </si>
  <si>
    <t>The user should be get display error screen suggesting no internet connection
 AND display option to retry
 AND display option to go back</t>
  </si>
  <si>
    <t>TC_485</t>
  </si>
  <si>
    <t>Check with internet connection and try selected E-signet issuer to download VC</t>
  </si>
  <si>
    <t>The user should be able to download Vc.</t>
  </si>
  <si>
    <t>TC_486</t>
  </si>
  <si>
    <t>Check whether the user clicks on the Retry button the user getting error message or not</t>
  </si>
  <si>
    <t>1. Open the inji app
 2.Trun off the internet connection.
 3.Click on the '+' icon home screen
 4.Select the download via esignet option
 5.Click on Retry button</t>
  </si>
  <si>
    <t>the user should get this error check the internet connection again
 AND if connection is active, direct user to the web view</t>
  </si>
  <si>
    <t>TC_487</t>
  </si>
  <si>
    <t>Check the user click on the back button is redirect to previous screen or not</t>
  </si>
  <si>
    <t>1. Open the inji app
 2.Trun off the internet connection.
 3.Click on the '+' icon home screen
 4.Select the download via esignet option
 5.Click on back button</t>
  </si>
  <si>
    <t>The user should be redirect user to the previous screen</t>
  </si>
  <si>
    <t>TC_488</t>
  </si>
  <si>
    <t>check whether the user’s device loses active internet connection while click download the card</t>
  </si>
  <si>
    <t>The user should get no internet connection
 AND display option to retry
 AND display option to go back</t>
  </si>
  <si>
    <t>TC_489</t>
  </si>
  <si>
    <t>check the user is viewing the no internet connection screen and the user clicks on the retry button</t>
  </si>
  <si>
    <t>1. Open the inji app
 2.Trun off the internet connection.
 3.Click on the '+' icon home screen
 4.Select the download via esignet option
 5.click on the retry button</t>
  </si>
  <si>
    <t>the user should get this message check the internet connection again
 AND if connection is active, direct user to the web view</t>
  </si>
  <si>
    <t>TC_490</t>
  </si>
  <si>
    <t>check the user clicks on the back button</t>
  </si>
  <si>
    <t>1. Open the inji app
 2.Trun off the internet connection.
 3.Click on the '+' icon home screen
 4.Select the download via esignet option
 5.click on the back button</t>
  </si>
  <si>
    <t>The use should be redirect user to the previous screen</t>
  </si>
  <si>
    <t>TC_491</t>
  </si>
  <si>
    <t>Error handling - invalid/ broken URL/ URL missing</t>
  </si>
  <si>
    <t>Check whether URL is broken the User has selected E-signet issuer to download VC</t>
  </si>
  <si>
    <t>make configuration change delete the URL 1.Open the inji app
 2.click on the '+' icon home screen
 3.Select the download via esignet option
 4. invalid link</t>
  </si>
  <si>
    <t>The user should get "something went wrong
 AND display option to retry"</t>
  </si>
  <si>
    <t>TC_492</t>
  </si>
  <si>
    <t>Check the error screen user Select the retry option it rediert or not</t>
  </si>
  <si>
    <t>1.Open the inji app
 2.click on the '+' icon home screen
 3.Select the download via esignet option</t>
  </si>
  <si>
    <t>The user should be redirect user to the ‘Add new card’ screen</t>
  </si>
  <si>
    <t>TC_493</t>
  </si>
  <si>
    <t>Error handling - timeout errors</t>
  </si>
  <si>
    <t>Check the user is on the intermittent screen</t>
  </si>
  <si>
    <t>1.Open the inji app
 2.click on the '+' icon home screen
 3.Select the download via esignet option
 4.user is waiting on a milestone for more than 30 seconds</t>
  </si>
  <si>
    <t>the user should get something went wrong
 AND display option to retry</t>
  </si>
  <si>
    <t>TC_494</t>
  </si>
  <si>
    <t>1.Open the inji app
 2.click on the '+' icon home screen
 3.Select the download via esignet option
 4.user is waiting on a milestone for more than 30 seconds
 5. click on retry button</t>
  </si>
  <si>
    <t>TC_495</t>
  </si>
  <si>
    <t>1. Open the inji application
 2.Change the language.
 4.Click on the '+' icon home screen.
 5. Select the download via esignet option
 6. Try the all scenario of 205 story"</t>
  </si>
  <si>
    <t>INJI-398</t>
  </si>
  <si>
    <t>PEN Testing | Rectify issues discovered in Pen testing for Android</t>
  </si>
  <si>
    <t>TC_496</t>
  </si>
  <si>
    <t>Check whether user is able to paste the passcode or not</t>
  </si>
  <si>
    <t>1.Open the inji app
 2.Copy the passcode and past</t>
  </si>
  <si>
    <t>the screen should not allow pasting or 3D menu</t>
  </si>
  <si>
    <t>TC_497</t>
  </si>
  <si>
    <t>Check whether user is able to past the otp or not</t>
  </si>
  <si>
    <t>1.Open the inji app
 2.Click on the '+' icon home screen.
 3.Select Download via UIN/VID MOSIP option
 4. Enter the UIN/VID
 5.OTP screen and paste</t>
  </si>
  <si>
    <t>TC_498</t>
  </si>
  <si>
    <t>Check whethe user is able to past the opt while activate the VC</t>
  </si>
  <si>
    <t>Pre-requisites: download the Vc.
 Step:
 1.Open the inji app
 2.Click on the '+' icon home screen.
 3.Select Download via UIN/VID MOSIP option
 4. activate the VC and try paste the OTP</t>
  </si>
  <si>
    <t>the User screen should not allow pasting or 3D menu</t>
  </si>
  <si>
    <t>INJI-391</t>
  </si>
  <si>
    <t>Verify all the app configs sourced via API are cached</t>
  </si>
  <si>
    <t>TC_499</t>
  </si>
  <si>
    <t>Check whether use is able to sharing the vc in offline mode</t>
  </si>
  <si>
    <t>"Pre-requisites:Device download the Vc in Device A
 Step:
 1.Trunoff the internet connection
 1.Open the Qr code in device B .
 2.Scan the qr code from device A.
 3.Select the VC and share.</t>
  </si>
  <si>
    <t>The user should be able to share the vc via Bluetooth</t>
  </si>
  <si>
    <t>TC_500</t>
  </si>
  <si>
    <t>Check whether use is able to sharing the vc without buletooth.</t>
  </si>
  <si>
    <t>The user should be not able to share the Vc</t>
  </si>
  <si>
    <t>TC_501</t>
  </si>
  <si>
    <t>Check whether user is able to view the Loading list of VC issuers</t>
  </si>
  <si>
    <t>The user should be able to view the list of Vc issuer</t>
  </si>
  <si>
    <t>TC_502</t>
  </si>
  <si>
    <t>1.Open the inji app
 2.Trun off the internet conetion
 3.click on the '+' icon home screen
 4.Select the download via esignet option</t>
  </si>
  <si>
    <t>TC_503</t>
  </si>
  <si>
    <t>1.Open the inji app
 2.Trun off the internet conetion
 3.click on the '+' icon home screen
 4.Select the download via UIN/VID option option</t>
  </si>
  <si>
    <t>TC_504</t>
  </si>
  <si>
    <t>Check whether user is click on the back button user is redirect to the reterive you Id screen or not</t>
  </si>
  <si>
    <t>1.Open the inji app
 2.Trun off the internet conetion
 3.click on the '+' icon home screen
 4.Select the download via UIN/VID option option
 5.click on the backbutton</t>
  </si>
  <si>
    <t>The user should be redirect user to Retrieve your Id screen</t>
  </si>
  <si>
    <t>TC_505</t>
  </si>
  <si>
    <t>1.Open the inji app
 2.click on the '+' icon home screen
 3.Select the download via UIN/VID option</t>
  </si>
  <si>
    <t>TC_506</t>
  </si>
  <si>
    <t>Users should be able to exchange VC without the internet as information on minimum space required to share is cached.</t>
  </si>
  <si>
    <t>Check whether the user does not have active internet
 And required space in the device</t>
  </si>
  <si>
    <t>Step:
 1. Open the inji application
 2.Trunoff the internet connection
 3.the user clicks on the ‘Receive Card’ in the setting</t>
  </si>
  <si>
    <t>The user should be able to see the QR code</t>
  </si>
  <si>
    <t>TC_507</t>
  </si>
  <si>
    <t>User should be able to share VC without the internet.</t>
  </si>
  <si>
    <t>"Pre-requisites: download the Vc in Device
 Step:
 1. Open the inji application
 2.Trunoff the internet connection
 3.the user clicks on the ‘'Scan' on the navigation panel</t>
  </si>
  <si>
    <t>The user should be able to scan the QR code</t>
  </si>
  <si>
    <t>TC_508</t>
  </si>
  <si>
    <t>User should be able to view list of VC issuers, even when there is no internet</t>
  </si>
  <si>
    <t>Check whether the user is able to view the list of Vc in offline.</t>
  </si>
  <si>
    <t>Step:
 1. Open the inji application
 2.Trunoff the internet connection</t>
  </si>
  <si>
    <t>The user should be get the list of all Vc</t>
  </si>
  <si>
    <t>INJI-416</t>
  </si>
  <si>
    <t>OpenID4VC | Refactoring implementation for optimal user experience</t>
  </si>
  <si>
    <t>TC_509</t>
  </si>
  <si>
    <t>Check whether user is able to download vc via e-signet with valid UIN</t>
  </si>
  <si>
    <t>1.Launch inji app and unlock
 2.click on '+' icon
 3.click on "Download via e-Signet"(User should get a pop up :
 "Inji" wants to use mosip.net to sign in"
 4.Click on login with otp and provide UIN
 5.Then click on get OTP and provide valid OTP on OTP screen
 6.Then click on Verify button</t>
  </si>
  <si>
    <t>VC should be downloaded and should be displayed under vc list</t>
  </si>
  <si>
    <t>TC_510</t>
  </si>
  <si>
    <t>Check whether user is able to download vc via e-signet with valid VID</t>
  </si>
  <si>
    <t>TC_511</t>
  </si>
  <si>
    <t>Check whether eisgnet logo displayed on downloaded vc on downloading vc via e-signet through UIN</t>
  </si>
  <si>
    <t>1.Launch inji app and unlock
 2.click on '+' icon
 3.click on "Download via e-Signet"(User should get a pop up :
 "Inji" wants to use mosip.net to sign in"
 4.Click on login with otp and provide UIN
 5.Then click on get OTP and provide valid OTP on OTP screen
 6.Then click on Verify button
 7.Check vc displayed under vc list</t>
  </si>
  <si>
    <t>e-signet logo should be displayed on downloaded vc via e-signet</t>
  </si>
  <si>
    <t>TC_512</t>
  </si>
  <si>
    <t>Check whether eisgnet logo displayed on downloaded vc on downloading vc via e-signet through VID</t>
  </si>
  <si>
    <t>TC_513</t>
  </si>
  <si>
    <t>Check history tab on downloading vc via UIN</t>
  </si>
  <si>
    <t>1.Download the vc via e-signet withUIN
 2.check the history tab</t>
  </si>
  <si>
    <t>Downloaded VC should be audited in history</t>
  </si>
  <si>
    <t>TC_514</t>
  </si>
  <si>
    <t>Check history tab on downloading vc via VID</t>
  </si>
  <si>
    <t>1.Download the vc via e-signet with VID
 2.check the history tab</t>
  </si>
  <si>
    <t>TC_515</t>
  </si>
  <si>
    <t>Check history tab on sharing vc</t>
  </si>
  <si>
    <t>History tab should be updated when vc is shared</t>
  </si>
  <si>
    <t>TC_516</t>
  </si>
  <si>
    <t>Check history tab on deleting VC</t>
  </si>
  <si>
    <t>1.Download and delete the vc
 2.Check the history tab on deleting</t>
  </si>
  <si>
    <t>Deleted VC should be audited in history yab</t>
  </si>
  <si>
    <t>TC_517</t>
  </si>
  <si>
    <t>Check history tab on activating vc</t>
  </si>
  <si>
    <t>1.Activate the vc
 2.Check the History tab on activating</t>
  </si>
  <si>
    <t>History tab should be updated when vc is getting activated</t>
  </si>
  <si>
    <t>TC_518</t>
  </si>
  <si>
    <t>Check whether user is able to share VC offline (turn off data and enable blutooth)</t>
  </si>
  <si>
    <t>1.Download the vc via e-signet(online)
 2. Turn off mobile data/turn off wifi, blutooth should be enabled.
 3. and then share the vc.</t>
  </si>
  <si>
    <t>User should be able to share vc on offline mode of sharing</t>
  </si>
  <si>
    <t>TC_519</t>
  </si>
  <si>
    <t>Check whether esignet logo displayed on shared vc (verifier side)</t>
  </si>
  <si>
    <t>1.Download the vc
 2.share the vc to verifier
 3.check eisgnet logo on received vc</t>
  </si>
  <si>
    <t>e-signet logo should be displayed on received vc on verifier side(incoming card section and received cards section)</t>
  </si>
  <si>
    <t>TC_520</t>
  </si>
  <si>
    <t>Activate vc downloaded through UIN and try to perform qr code login</t>
  </si>
  <si>
    <t>1.Download the vc via e-signet
 2.Activate the vc for online login
 3.Launch helath portal and get the qr code
 4.scan the qr code through mobile wallet device</t>
  </si>
  <si>
    <t>User should be able to login through qr-code successfully</t>
  </si>
  <si>
    <t>TC_521</t>
  </si>
  <si>
    <t>Activate vc downloaded through VID and try to perform qr code login</t>
  </si>
  <si>
    <t>TC_522</t>
  </si>
  <si>
    <t>Perform qr code login without activating vc</t>
  </si>
  <si>
    <t>1.Download the vc via e-signet
 2.Dont activate the vc
 3.Launch helath portal and get the qr code
 4.scan the qr code through mobile wallet device</t>
  </si>
  <si>
    <t>User should get valid error message on scanning the qr code as there is no vc activated for online login.</t>
  </si>
  <si>
    <t>INJI-431</t>
  </si>
  <si>
    <t>INJI UI should support all the screen sizes</t>
  </si>
  <si>
    <t>TC_523</t>
  </si>
  <si>
    <t>Check whether inji UI rendering properly in Unlock screen with "Unlock Application" button.</t>
  </si>
  <si>
    <t>Steps:
 1.launch inji app</t>
  </si>
  <si>
    <t>&gt; User should get "Unlock Application" button
 &gt;Button text should be case sensitive
 &gt;Text should be proper
 &gt;ui component should not be overlapped
 &gt; ui component should not be hidden
 &gt;Button text should not go out of the screen</t>
  </si>
  <si>
    <t>TC_524</t>
  </si>
  <si>
    <t>Check whether inji UI rendering properly on welcome screen</t>
  </si>
  <si>
    <t>Steps:
 Install and launch inji app</t>
  </si>
  <si>
    <t>&gt;User should get language preference page
 &gt; User should get "Get Started" button
 &gt;Button text should be case sensitive
 &gt;Text should be proper
 &gt;ui component should not be overlapped
 &gt; ui component should not be hidden
 &gt;Button text should not go out of the screen</t>
  </si>
  <si>
    <t>https://mosip.atlassian.net/browse/INJIMOB-543</t>
  </si>
  <si>
    <t>TC_525</t>
  </si>
  <si>
    <t>Verify scan screen when no cards are available for share</t>
  </si>
  <si>
    <t>Steps:
 1.Install and launch inji app
 2.click on scan</t>
  </si>
  <si>
    <t>User should get "No shareable cards are available" text on the screen</t>
  </si>
  <si>
    <t>TC_526</t>
  </si>
  <si>
    <t>Verify scan screen when no cards are available for share with different screen size of devices</t>
  </si>
  <si>
    <t>User should get "No shareable cards are available" text on the screen and text should not get hidden or should not be overlapped or text should not go out of the screen.</t>
  </si>
  <si>
    <t>TC_527</t>
  </si>
  <si>
    <t>Check whether + icon (download icon) displayed properly on differnet sizes of screen</t>
  </si>
  <si>
    <t>Steps:
 1.Install and launch inji app</t>
  </si>
  <si>
    <t>https://mosip.atlassian.net/browse/INJIMOB-547</t>
  </si>
  <si>
    <t>TC_528</t>
  </si>
  <si>
    <t>Check whether alignement is proper in consent screen or not.</t>
  </si>
  <si>
    <t>Steps:
 1.Launch inji app
 2.Download some vc's
 3.enable vc for qr code login
 4.scan the qr code from mock relying party portal , perform the authentication and provide consent</t>
  </si>
  <si>
    <t>elements present in consent screen should be aligned properly</t>
  </si>
  <si>
    <t>TC_529</t>
  </si>
  <si>
    <t>Verify qr code login message upon successful login</t>
  </si>
  <si>
    <t>Steps:
 1.Launch inji app
 2.Download some vc's
 3.enable vc for qr code login
 4.scan the qr code from mock relying party portal , perform the authentication and provide consent
 5. Click on allow/continue</t>
  </si>
  <si>
    <t>User should get "You are successfully logged in to " text after successful login.</t>
  </si>
  <si>
    <t>TC_530</t>
  </si>
  <si>
    <t>Verify qr code login successful text on differnet screen sizes</t>
  </si>
  <si>
    <t>User should get ""You are successfully logged in to "" text on the screen and text should not get hidden or should not be overlapped or text should not go out of the screen.</t>
  </si>
  <si>
    <t>TC_531</t>
  </si>
  <si>
    <t>Check whether user gets "OK" button on qr code login successful page</t>
  </si>
  <si>
    <t>User should get "OK" instead of "okay" button on the bottom of the screen</t>
  </si>
  <si>
    <t>TC_532</t>
  </si>
  <si>
    <t>Verify Home screen,ID details page,Retrieve your Id,scan page on different screens</t>
  </si>
  <si>
    <t>Steps:
 1.Launch inji app
 2.Download some vc's</t>
  </si>
  <si>
    <t>All the screen should render properly.</t>
  </si>
  <si>
    <t>TC_533</t>
  </si>
  <si>
    <t>Check whether alignment is proper or not in folded device</t>
  </si>
  <si>
    <t>pre-requisite: set the emulator as folded device
 launch inji app and check alignment in all the screen</t>
  </si>
  <si>
    <t>Alignment should be proper.</t>
  </si>
  <si>
    <t>https://mosip.atlassian.net/browse/INJIMOB-553</t>
  </si>
  <si>
    <t>INJI-408</t>
  </si>
  <si>
    <t>Display error message after exhausting 10 retries for downloading VC</t>
  </si>
  <si>
    <t>TC_534</t>
  </si>
  <si>
    <t>Check whether user receives error pop up when vc download fails on downloading with UIN after exhausting maximum number of retries configured</t>
  </si>
  <si>
    <t>Steps:
 1.Configure mosip.inji.vcDownloadMaxRetry=10 in inji default property
 2.Bring down the crdential service
 3.User requested to download vc.
 &gt;Launch inji app
 &gt;download vc via UIN
 4.User is onHOME screen waiting for VC to download.</t>
  </si>
  <si>
    <t>Display error pop-up on Home screen suggesting user VC download has failed along with vc.
 "There was an issue downloading following cards. Please try again.
 UIN: {{value}} "</t>
  </si>
  <si>
    <t>TC_535</t>
  </si>
  <si>
    <t>Check whether vc is in downloading state with error pop up</t>
  </si>
  <si>
    <t>Vc should not be downloaded completely</t>
  </si>
  <si>
    <t>TC_536</t>
  </si>
  <si>
    <t>check whether vc which is stuck in downloading getting removed on clicking Ok button displayed on error pop</t>
  </si>
  <si>
    <t>VC which is downloading in background should be removed.</t>
  </si>
  <si>
    <t>TC_537</t>
  </si>
  <si>
    <t>Verify error pop up when downloading fails for multiple vc</t>
  </si>
  <si>
    <t>Steps:
 1.Configure mosip.inji.vcDownloadMaxRetry=10 in inji default property
 2.Bring down the crdential service
 3.User requested to download vc.
 &gt;Launch inji app
 &gt;download vc via UIN
 &gt;when vc is in downloading state then click on + icon and download other vc
 4.User is onHOME screen waiting for VC to download.</t>
  </si>
  <si>
    <t>The error overlay popup should be shown with the list of UIN failed to download.</t>
  </si>
  <si>
    <t>TC_538</t>
  </si>
  <si>
    <t>Check whether user receives error pop up when vc download fails on downloading with VID after exhausting maximum number of retries configured</t>
  </si>
  <si>
    <t>Steps:
 1.Configure mosip.inji.vcDownloadMaxRetry=10 in inji default property
 2.Bring down the crdential service
 3.User requested to download vc.
 &gt;Launch inji app
 &gt;download vc via VID
 4.User is onHOME screen waiting for VC to download.</t>
  </si>
  <si>
    <t>Display error pop-up on Home screen suggesting user VC download has failed along with vc.
 "There was an issue downloading following cards. Please try again.
 VID: {{value}} "</t>
  </si>
  <si>
    <t>TC_539</t>
  </si>
  <si>
    <t>Check whether user receives error pop up when vc download fails on downloading with Aid after exhausting maximum number of retries configured</t>
  </si>
  <si>
    <t>Steps:
 1.Configure mosip.inji.vcDownloadMaxRetry=10 in inji default property
 2.Bring down the crdential service
 3.User requested to download vc.
 &gt;Launch inji app
 &gt;download vc via Aid
 4.User is onHOME screen waiting for VC to download.</t>
  </si>
  <si>
    <t>Display error pop-up on Home screen suggesting user VC download has failed along with vc.
 "There was an issue downloading following cards. Please try again.
 AID: {{value}} "</t>
  </si>
  <si>
    <t>TC_540</t>
  </si>
  <si>
    <t>Check whether user receives error pop up when vc download fails on downloading with e-signet after exhausting maximum number of retries configured</t>
  </si>
  <si>
    <t>TC_541</t>
  </si>
  <si>
    <t>Request to download vc and move away from home screen</t>
  </si>
  <si>
    <t>Check whether user gets error pop up once returns to HOME screen after VC downloads fails and on exhausting maximum number of retries configured</t>
  </si>
  <si>
    <t>Steps:
 1.Configure mosip.inji.vcDownloadMaxRetry=10 in inji default property
 2.Bring down the crdential service
 3.User requested to download vc.
 &gt;Launch inji app
 &gt;download vc via UIN
 4.Immediately move away from HOME screen (either on histry or on scan page)
 5.Then return back on home screen</t>
  </si>
  <si>
    <t>TC_542</t>
  </si>
  <si>
    <t>Check whether vc download fails and user gets proper error pop up when download max retry is set to '0'</t>
  </si>
  <si>
    <t>Steps:
 1.Configure mosip.inji.vcDownloadMaxRetry=10 in inji default property
 2.User requested to download vc.
 &gt;Launch inji app
 &gt;download vc via UIN
 3.User is onHOME screen waiting for VC to download.</t>
  </si>
  <si>
    <t>User should get error pop on the screen when downloading 1st vc</t>
  </si>
  <si>
    <t>INJI-411</t>
  </si>
  <si>
    <t>API optimisation during VC download userflow</t>
  </si>
  <si>
    <t>TC_543</t>
  </si>
  <si>
    <t>VC download</t>
  </si>
  <si>
    <t>Download a vc via UIN/VID/Aid and via e-signet</t>
  </si>
  <si>
    <t>1.Launch inji app.
 2.Download vc via e-signet or via uin</t>
  </si>
  <si>
    <t>User should be able to download vc seamlessly</t>
  </si>
  <si>
    <t>TC_544</t>
  </si>
  <si>
    <t>Check whether downloaded vc's(downloaded via UIN/VID/AID) loads quickly on home screen.</t>
  </si>
  <si>
    <t>1.Launch inji app
 2.Download 8-10 vc's
 3.kill the app and re-open</t>
  </si>
  <si>
    <t>Loading time of vc should significantally reduce(Less than a second or a second).Loading vc should not take much time</t>
  </si>
  <si>
    <t>TC_545</t>
  </si>
  <si>
    <t>Check whether downloaded vc's via e-signet loads quickly on home screen.</t>
  </si>
  <si>
    <t>INJI-472</t>
  </si>
  <si>
    <t>OpenID4VC | Update content displayed in the OpenID for VC userflow</t>
  </si>
  <si>
    <t>TC_546</t>
  </si>
  <si>
    <t>openID4VC</t>
  </si>
  <si>
    <t>content in add new screen</t>
  </si>
  <si>
    <t>1. open the inji app
 2. click on the "+" symbol</t>
  </si>
  <si>
    <t>The user should be able to view the following in the page's description
 “Please choose your preferred issuer from the options below to add a new card.”</t>
  </si>
  <si>
    <t>TC_547</t>
  </si>
  <si>
    <t>content in issuer description</t>
  </si>
  <si>
    <t>The listed issuer should have the discription saying
 ”Enter your national ID to download your card.”</t>
  </si>
  <si>
    <t>TC_548</t>
  </si>
  <si>
    <t>other issuer intermittent screen discription</t>
  </si>
  <si>
    <t>1. open the inji app
 2. click on the "+" symbol
 3. click other issuers other than inji</t>
  </si>
  <si>
    <t>Once the other issuer is clicked, the intermittent screen should have "loading" a header and a discription saying "setting up".</t>
  </si>
  <si>
    <t>INJI-403, 402</t>
  </si>
  <si>
    <t>Telemetry | Share Download VC user flow data with Telemetry library</t>
  </si>
  <si>
    <t>TC_549</t>
  </si>
  <si>
    <t>Telemetry</t>
  </si>
  <si>
    <t>event audit in DB</t>
  </si>
  <si>
    <t>1. perform 5 events</t>
  </si>
  <si>
    <t>once you performed 5 events, inji should send the audits as a jason file to the server by a api</t>
  </si>
  <si>
    <t>https://mosip.atlassian.net/browse/INJIMOB-686</t>
  </si>
  <si>
    <t>TC_550</t>
  </si>
  <si>
    <t>checking the audit in DB</t>
  </si>
  <si>
    <t>1. perform 5 or more events in inji
 2. open " https://druid.obsrv.mosip.net/unified-console.html#workbench"
 3. run "SELECT * FROM "mosip-datasource" WHERE "appid" = '&lt;app id from the application&gt;'"</t>
  </si>
  <si>
    <t>should able to see all the audits in the DB</t>
  </si>
  <si>
    <t>TC_551</t>
  </si>
  <si>
    <t>offline auditing</t>
  </si>
  <si>
    <t>1. Turn off internet
 2. perform 5 or more events in inji
 3. observe the DB
 4. kill and reopen</t>
  </si>
  <si>
    <t>the events shouldn’t be audited in the DB</t>
  </si>
  <si>
    <t>TC_552</t>
  </si>
  <si>
    <t>sending offline audits to the DB</t>
  </si>
  <si>
    <t>1. Turn off internet
 2. perform 5 or more events in inji
 3. turn on internet and perform more events
 4. kill and reopen</t>
  </si>
  <si>
    <t>once the device gets internet all offline events should be uploaded to the DB</t>
  </si>
  <si>
    <t>TC_553</t>
  </si>
  <si>
    <t>verifing end point</t>
  </si>
  <si>
    <t>1. head to "https://dataset-api.obsrv.mosip.net/obsrv/v1/data/mosip-dataset"
 2. change the MID value each time
 3. try to push a junk event jason
 4. observe the DB</t>
  </si>
  <si>
    <t>we should able to see the event on the DB</t>
  </si>
  <si>
    <t>TC_554</t>
  </si>
  <si>
    <t>error event</t>
  </si>
  <si>
    <t>1. perform a error event (ex: hardware keystore pop-up)
 2. observe DB</t>
  </si>
  <si>
    <t>the error event should be logged, as only as end event, error events should only have end event.</t>
  </si>
  <si>
    <t>TC_555</t>
  </si>
  <si>
    <t>end event</t>
  </si>
  <si>
    <t>1. perform a event
 2. observe the DB</t>
  </si>
  <si>
    <t>all the end audit of the events should be audited</t>
  </si>
  <si>
    <t>TC_556</t>
  </si>
  <si>
    <t>verifing events audit</t>
  </si>
  <si>
    <t>for each success event the audit should logged with four status
 1. start
 2. intract
 3. impression
 4. end</t>
  </si>
  <si>
    <t>TC_557</t>
  </si>
  <si>
    <t>verifing events type</t>
  </si>
  <si>
    <t>1. perform a specific event
 2. observe the DB</t>
  </si>
  <si>
    <t>for that specifc event verify the columns edata_type, edata_subtype values for the events type</t>
  </si>
  <si>
    <t>TC_558</t>
  </si>
  <si>
    <t>appinfo event</t>
  </si>
  <si>
    <t>1. open inji app and enter it
 2. observe the DB</t>
  </si>
  <si>
    <t>The app shis</t>
  </si>
  <si>
    <t>INJI-451</t>
  </si>
  <si>
    <t>OpenID4VC | Remove feature toggle</t>
  </si>
  <si>
    <t>TC_559</t>
  </si>
  <si>
    <t>openID for VC</t>
  </si>
  <si>
    <t>Check whether user is able to get '+' icon on Home screen when no vc is downloaded.</t>
  </si>
  <si>
    <t>1.Install and Launch inji app and unlock the app</t>
  </si>
  <si>
    <t>User should get '+' icon at bottom right of Home screen</t>
  </si>
  <si>
    <t>TC_560</t>
  </si>
  <si>
    <t>Check whether user is able to get '+' icon on Home screen when there are some vc on home screen.</t>
  </si>
  <si>
    <t>1. Launch inji app and unlock the app</t>
  </si>
  <si>
    <t>User should get '+' icon on the Home screen</t>
  </si>
  <si>
    <t>TC_561</t>
  </si>
  <si>
    <t>Check whether '+' icon is clickable or not</t>
  </si>
  <si>
    <t>1.Launch inji app and unlock the app
 2.Click on '+' icon</t>
  </si>
  <si>
    <t>icon should be clickable and responsive.</t>
  </si>
  <si>
    <t>TC_562</t>
  </si>
  <si>
    <t>Verify on clicking '+' icon</t>
  </si>
  <si>
    <t>User should get loading screen with 'Fetching Issuers'' header and should land on 'Add new card" screen</t>
  </si>
  <si>
    <t>TC_563</t>
  </si>
  <si>
    <t>Check whether user gets option to download vc post clicking '+' icon</t>
  </si>
  <si>
    <t>User should be able to download vc with any of the two issuers</t>
  </si>
  <si>
    <t>INJI-366</t>
  </si>
  <si>
    <t>OpenID4VC | Integrate v2 api for link transaction</t>
  </si>
  <si>
    <t>TC_564</t>
  </si>
  <si>
    <t>Translating the relaying party name in the concent page</t>
  </si>
  <si>
    <t>1. change the language as required
 2. download a VC and bind it
 3. scan a esignet QR code
 4. head to concent page</t>
  </si>
  <si>
    <t>The relaying party should be translated to the selected language</t>
  </si>
  <si>
    <t>INJI-503</t>
  </si>
  <si>
    <t>OpenID4VC | Enable issuer description to be configurable</t>
  </si>
  <si>
    <t>TC_565</t>
  </si>
  <si>
    <t>changing description of issuers-config</t>
  </si>
  <si>
    <t>checking the issuer description is available in the config or not</t>
  </si>
  <si>
    <t>1. open this config https://github.com/mosip/mosip-config/blob/dev-integration/mimoto-issuers-config.json
 2. verify the issuer atrributes are precent</t>
  </si>
  <si>
    <t>the issuers attribute should be present</t>
  </si>
  <si>
    <t>TC_566</t>
  </si>
  <si>
    <t>verifying the issuers content after updating</t>
  </si>
  <si>
    <t>1. open the config
 2. edit the the attribute as required
 3. restart the mimoto and restart the app
 4. open the issuers and verify</t>
  </si>
  <si>
    <t>the issuers attribute should be updated as new requirement</t>
  </si>
  <si>
    <t>TC_567</t>
  </si>
  <si>
    <t>verifying if the changed discription is reflecting in diffrent languages</t>
  </si>
  <si>
    <t>1. change the language of the app
 2. verify the changed discription</t>
  </si>
  <si>
    <t>if the changed language is in the config, the discription should match it, if the language is not precent in the description, it should stay in englsih</t>
  </si>
  <si>
    <t>TC_568</t>
  </si>
  <si>
    <t>API optimisation</t>
  </si>
  <si>
    <t>app should load faster</t>
  </si>
  <si>
    <t>1. download multiple VCs
 2. close the app and reopen it
 3. once the home page is loaded, the downloaded VC's should be loaded faster</t>
  </si>
  <si>
    <t>the VC should be loaded faster as soon as home page opened</t>
  </si>
  <si>
    <t>INJI-502</t>
  </si>
  <si>
    <t>OpenID4VC | Enable user to search issuer from the list</t>
  </si>
  <si>
    <t>TC_569</t>
  </si>
  <si>
    <t>Check whether user is able to view the search bar in the ‘Add new card’ screen.</t>
  </si>
  <si>
    <t>1.Open the inji application.
 2.Enter the passcode
 3.Click on the "+" icon.</t>
  </si>
  <si>
    <t>The user should able view the search bar in the add new card screen</t>
  </si>
  <si>
    <t>TC_570</t>
  </si>
  <si>
    <t>Check whether user is able to search by issuer's name in search bar</t>
  </si>
  <si>
    <t>1.Open the inji application.
 2.Enter the passcode
 3.Click on the "+" icon.
 4.Enter the issuer's name on the search bar.</t>
  </si>
  <si>
    <t>the user should be “Search by Issuer’s name“</t>
  </si>
  <si>
    <t>TC_571</t>
  </si>
  <si>
    <t>check whether user has not entered any value in the search bar</t>
  </si>
  <si>
    <t>1.Open the inji application.
 2.Enter the passcode
 3.Click on the "+" icon.
 4.Enter the In Name of the issuer in the search bar</t>
  </si>
  <si>
    <t>the user should be able to type in the text box</t>
  </si>
  <si>
    <t>TC_572</t>
  </si>
  <si>
    <t>Check the user has entered the full name of the issuer in the search bar</t>
  </si>
  <si>
    <t>1.Open the inji application.
 2.Enter the passcode
 3.Click on the "+" icon.
 4.Enter the exact name of the issuer in the search bar</t>
  </si>
  <si>
    <t>should be filter the list of issuers matching the name entered in the search bar</t>
  </si>
  <si>
    <t>TC_573</t>
  </si>
  <si>
    <t>Check whether user has entered the resembling Name of the issuer in the search bar</t>
  </si>
  <si>
    <t>1.Open the inji application.
 2.Enter the passcode
 3.Click on the "+" icon.
 4.Enter the resembling Name of the issuer in the search bar</t>
  </si>
  <si>
    <t>should be filter the list of issuers matching the string of letters entered in the search bar</t>
  </si>
  <si>
    <t>TC_574</t>
  </si>
  <si>
    <t>Check whether user has entered the Incomplete name of the issuer in the search bar</t>
  </si>
  <si>
    <t>1.Open the inji application.
 2.Enter the passcode
 3.Click on the "+" icon.
 4.Enter the In incomplete Name of the issuer in the search bar</t>
  </si>
  <si>
    <t>TC_575</t>
  </si>
  <si>
    <t>Verify the search bar in the different languages as per the user changing the languages</t>
  </si>
  <si>
    <t>1. Open the inji application
 2.Change the language.
 3.Click on the '+' icon home screen
 6. Try the all scenario of 502 story</t>
  </si>
  <si>
    <t>The user should get an as per the search of issuer name in the search bard as in the respective language.</t>
  </si>
  <si>
    <t>INJI-438</t>
  </si>
  <si>
    <t>Display consent page based on response from /authenticate api</t>
  </si>
  <si>
    <t>TC_576</t>
  </si>
  <si>
    <t>check whether after scan esigent QR code user is getting the concent page or not</t>
  </si>
  <si>
    <t>1.Open the Inji application.
 2.Download the VC via mosip UIN/VID or Aid flow.
 3.Activate the VC
 4. Scan the e-sigent Qrcode
 5. choose the activated Vc click verify button
 6. Do the face authentication
 7.choose the mandatory attributes on the consent screen</t>
  </si>
  <si>
    <t>Use should get the concent page</t>
  </si>
  <si>
    <t>TC_577</t>
  </si>
  <si>
    <t>The user is trying to login into a website via E-signet</t>
  </si>
  <si>
    <t>the user should be able to login in to the website</t>
  </si>
  <si>
    <t>TC_578</t>
  </si>
  <si>
    <t>Check whether User has completed login via Esignet
 AND have used MOSIP ID</t>
  </si>
  <si>
    <t>the user shouldn’t be asked for consent again
 AND user should be directly taken to the next screen</t>
  </si>
  <si>
    <t>TC_579</t>
  </si>
  <si>
    <t>1.Open the Inji application.
 2.Download the VC via esigent flow
 3.Activate the VC
 4. Scan the e-sigent Qrcode
 5. choose the activated Vc click verify button
 6. Do the face authentication
 7.choose the mandatory attributes on the consent screen</t>
  </si>
  <si>
    <t>TC_580</t>
  </si>
  <si>
    <t>User has completed login via e-signet
 AND have used VC issued by e-signet</t>
  </si>
  <si>
    <t>the user should be asked for
 consent again</t>
  </si>
  <si>
    <t>TC_581</t>
  </si>
  <si>
    <t>Check whether User has completed login via Esignet
 AND have used esigent id</t>
  </si>
  <si>
    <t>the user should be asked for consent again
 AND user should be directly taken to the next screen</t>
  </si>
  <si>
    <t>TC_582</t>
  </si>
  <si>
    <t>check whether user has uninstall the application try to login via esignet using the alredy done the qr login</t>
  </si>
  <si>
    <t>1.Open the Inji application.
 2.Download the VC via UIN/VID or AID flow
 3.Activate the VC
 4. Scan the e-sigent Qrcode
 5. choose the activated Vc click verify button
 6. Do the face authentication
 7.choose the mandatory attributes on the consent screen</t>
  </si>
  <si>
    <t>TC_583</t>
  </si>
  <si>
    <t>Verify the esignet qr login in the different languages as per the user changing the languages</t>
  </si>
  <si>
    <t>1. Open the inji application
 2.Change the language.
 3.Click on the '+' icon home screen
 4.Download the VC via UIN/VID or AID flow
 5.Activate the VC
 6. Scan the e-sigent Qrcode
 7. choose the activated Vc click verify button
 8. Do the face authentication
 9.choose the mandatory attributes on the concet screen
 10 Try the all scenario of 438 story</t>
  </si>
  <si>
    <t>The user should be the user shouldn’t be asked for consent again
 AND user should be directly taken to the next screen
 t respective language.</t>
  </si>
  <si>
    <t>INJI-394</t>
  </si>
  <si>
    <t>UI/ UX enhancement | Pinned VC should appear on top in sharing flow</t>
  </si>
  <si>
    <t>TC_584</t>
  </si>
  <si>
    <t>1.Open the inji app
 2.download a VC
 3.click on the 3 dots elipsis
 4.click on the pin card</t>
  </si>
  <si>
    <t>TC_585</t>
  </si>
  <si>
    <t>Check whether user is able to share the pinning Vc</t>
  </si>
  <si>
    <t>1.Open the inji app
 2.download a VC
 3.click on the 3 dots elipsis
 4.click on the pin card
 5. Open the qrcode on the device A
 6. scan the qrcode form device B
 7. click on the button Share</t>
  </si>
  <si>
    <t>the user should able to share the pining Vc</t>
  </si>
  <si>
    <t>TC_586</t>
  </si>
  <si>
    <t>Check whether The user is sharing the pinned Vc is showing or not</t>
  </si>
  <si>
    <t>the pinned VC should be on top of the list
 AND pin icon should be on VC</t>
  </si>
  <si>
    <t>TC_587</t>
  </si>
  <si>
    <t>Check whether the user is able to unpin the Vc</t>
  </si>
  <si>
    <t>1.Open the inji app
 2.download a VC
 3.click on the 3 dots elipsis
 4.click on the unpin Vc
 5. Open the qrcode on the device A
 6. scan the qrcode form device B
 7. click on the button Share</t>
  </si>
  <si>
    <t>the user should able unpin the Vc once the upin the vc the pin icon is reomved from the Vc</t>
  </si>
  <si>
    <t>TC_588</t>
  </si>
  <si>
    <t>Check whether The user is sharing VC the pinned Vc in offline</t>
  </si>
  <si>
    <t>1.Open the inji app
 2.download a VC
 3.turn off the network on the device
 4.click on the 3 dots elipsis
 5.click on the pin card
 6. Open the qrcode on the device A
 7. scan the qrcode form device B
 8. click on the button Share</t>
  </si>
  <si>
    <t>TC_589</t>
  </si>
  <si>
    <t>Check whether The user is able to share the unpinning Vc in offline</t>
  </si>
  <si>
    <t>1.Open the inji app
 2.download a VC
 3.turn off the network on the device
 4.click on the 3 dots elipsis
 5.click on the Unpin the Vc
 6. Open the qrcode on the device A
 7. scan the qrcode form device B
 8. click on the button Share</t>
  </si>
  <si>
    <t>TC_590</t>
  </si>
  <si>
    <t>1.Open the inji app
 2.download a VC
 3.click on the 3 dots elipsis
 4.click on the pin card
 5. Open the qrcode on the device A
 6. scan the qrcode form device B
 7. click on the button Share with selfie</t>
  </si>
  <si>
    <t>TC_591</t>
  </si>
  <si>
    <t>1.Open the inji app
 2.download a VC
 3.click on the 3 dots elipsis
 4.click on the unpin Vc
 5. Open the qrcode on the device A
 6. scan the qrcode form device B
 7. click on the button Share with selfie</t>
  </si>
  <si>
    <t>TC_592</t>
  </si>
  <si>
    <t>Check whether user receives error pop up when vc download fails while downloading with UIN after exhausting maximum number of retries configured</t>
  </si>
  <si>
    <t>Steps:
 1.Configure mosip.inji.vcDownloadMaxRetry=10 in inji default property
 2.Bring down the crdential service
 3.User requested to download vc.
 &gt;Launch inji app
 &gt;download vc via UIN
 4.User is onHOME screen waiting for VC to download.
 5.Stop credential registry pod</t>
  </si>
  <si>
    <t>TC_593</t>
  </si>
  <si>
    <t>INJI-360</t>
  </si>
  <si>
    <t>TC_594</t>
  </si>
  <si>
    <t>TC_595</t>
  </si>
  <si>
    <t>TC_596</t>
  </si>
  <si>
    <t>TC_597</t>
  </si>
  <si>
    <t>TC_598</t>
  </si>
  <si>
    <t>TC_599</t>
  </si>
  <si>
    <t>TC_600</t>
  </si>
  <si>
    <t>INJI-568</t>
  </si>
  <si>
    <t>Inji: Pinned VC not reflecting on top while sharing the VC</t>
  </si>
  <si>
    <t>TC_601</t>
  </si>
  <si>
    <t>pinning VC</t>
  </si>
  <si>
    <t>Pinned VC not reflecting on top while sharing the VC</t>
  </si>
  <si>
    <t>Prerequisite: VC is downloaded also pinned and stored in sharing device
 Device A - Requesting device
 Device B - Sharing device
 Steps:
 1.Open qr code in Device A
 2.Open scanner in Device B
 3.scan the qr code from Device B
 4.Check VC list of sharing.</t>
  </si>
  <si>
    <t>Pinned VC should show on top of the screen with pin marked in sharing card page, as per mentioned in wireframe</t>
  </si>
  <si>
    <t>INJI-562</t>
  </si>
  <si>
    <t>After changing the language to Hindi or Arabic the app data was erased completely.</t>
  </si>
  <si>
    <t>TC_602</t>
  </si>
  <si>
    <t>language change</t>
  </si>
  <si>
    <t>Steps:
 1.Open the application.
 2.Click on the settings icon and choose languages.
 3.Select Hindi or Arabic and the app gets restarted.
 4.Click on the passcode button.
 5.Enter the passcode.</t>
  </si>
  <si>
    <t>After changing the language to Hindi or Arabic the app should not erase the data completely.</t>
  </si>
  <si>
    <t>INJI-559</t>
  </si>
  <si>
    <t>VC loading is taking longer than expected</t>
  </si>
  <si>
    <t>TC_603</t>
  </si>
  <si>
    <t>loading is taking longer than expected</t>
  </si>
  <si>
    <t>1.Launch and install inji app
 2.Download few vc’s(around 8-10)
 3.kill the app and re-open</t>
  </si>
  <si>
    <t>VC should load quickly ,should take around 1-2 sec.</t>
  </si>
  <si>
    <t>INJI-557</t>
  </si>
  <si>
    <t>Telemetry - the new events are not audit in the druid DB</t>
  </si>
  <si>
    <t>TC_604</t>
  </si>
  <si>
    <t>the new events are not audit in the druid DB</t>
  </si>
  <si>
    <t>1.Perfrom an even from inji app
 2.observe the druid DB</t>
  </si>
  <si>
    <t>the new events which performed should be logged in the DB</t>
  </si>
  <si>
    <t>INJI-556</t>
  </si>
  <si>
    <t>Unable to get error message when retry count is updated to 10.</t>
  </si>
  <si>
    <t>TC_605</t>
  </si>
  <si>
    <t>Unable to get error message when retry count is updated to 10</t>
  </si>
  <si>
    <t>Pre-requisite: Changed mosip.inji.vcDownloadMaxRetry=10 in inji default property
 and bring down credential service
 Steps:
 1.Install and launch inji app
 2. click on + icon to download vc
 3.Enter vc ,get the otp and wait for vc to load in home screen</t>
  </si>
  <si>
    <t>User should be able to get error message with vc in loading state in background.</t>
  </si>
  <si>
    <t>INJI-552</t>
  </si>
  <si>
    <t>ANDROID - app crashing while saving VC from esignet, if the hardware keystore is rejected by user</t>
  </si>
  <si>
    <t>TC_606</t>
  </si>
  <si>
    <t>hardware keystore</t>
  </si>
  <si>
    <t>app crashing while saving VC from esignet, if the hardware keystore is rejected by user</t>
  </si>
  <si>
    <t>1.Click on the “+” symbol from the home page
 2.select the E-signet issuer
 3.enter the UIN and enter the received OTP
 4.wait in the intermittent screen
 5.app will ask for finger print to save the VC
 6.click on the back or somewhere on the screen</t>
  </si>
  <si>
    <t>we should get a retry button or should get error about this</t>
  </si>
  <si>
    <t>INJI-546</t>
  </si>
  <si>
    <t>Button name in "Status" page is not matching as per the requirement provided.</t>
  </si>
  <si>
    <t>TC_607</t>
  </si>
  <si>
    <t>1.Install and launch inji app
 2.Download few vc and activate it for online login
 3.Launch Health Services
 4.click on sign in with e-signet&gt; login with inji
 5.scan the qr code from inji app
 6.select the vc and perform face authentication
 7.User lands on ‘Status’ page after providing consent</t>
  </si>
  <si>
    <t>Expected Output: User should get ‘OK’ button</t>
  </si>
  <si>
    <t>INJI-536</t>
  </si>
  <si>
    <t>VC Download stuck in loading state</t>
  </si>
  <si>
    <t>TC_608</t>
  </si>
  <si>
    <t>After triggering and completing process to download VC using Mosip credentials, its getting stuck in the loading state.</t>
  </si>
  <si>
    <t>The VC should get downloaded succesfuly and displayed on Home screen</t>
  </si>
  <si>
    <t>INJI-533</t>
  </si>
  <si>
    <t>Android- The INJI app is crashing intermediately</t>
  </si>
  <si>
    <t>TC_609</t>
  </si>
  <si>
    <t>The INJI app is crashing intermediately</t>
  </si>
  <si>
    <t>1.Open the application.
 2.Access it for some time</t>
  </si>
  <si>
    <t>The app shouldn't crash in any point in any devices</t>
  </si>
  <si>
    <t>INJI-529</t>
  </si>
  <si>
    <t>Inji-Wallet is failed, but the verifier is getting success on the specific devices</t>
  </si>
  <si>
    <t>TC_610</t>
  </si>
  <si>
    <t>Wallet is failed, but the verifier is getting success on the specific devices</t>
  </si>
  <si>
    <t>1.Open the Inji application.
 2.Download a VC and share the VC.</t>
  </si>
  <si>
    <t>Wallet and verifier both should get a successful screen.</t>
  </si>
  <si>
    <t>INJI-527</t>
  </si>
  <si>
    <t>INJI-The specific device Redmi 6A is not connected with Ipone7.</t>
  </si>
  <si>
    <t>TC_611</t>
  </si>
  <si>
    <t>The specific device Redmi 6A is not connected with Ipone7.</t>
  </si>
  <si>
    <t>The specific device Redmi 6A should be connected with Ipone7</t>
  </si>
  <si>
    <t>INJI-523</t>
  </si>
  <si>
    <t>Android - couldn't share vc in between Two specific android devices</t>
  </si>
  <si>
    <t>TC_612</t>
  </si>
  <si>
    <t>couldn't share vc in between Two specific android devices</t>
  </si>
  <si>
    <t>1.Open the Inji application.
 2.Download the VC and share the VC.</t>
  </si>
  <si>
    <t>The two specific Android devices should be able to share the without error</t>
  </si>
  <si>
    <t>INJI-522</t>
  </si>
  <si>
    <t>Android - VC sharing is not working in specific combination</t>
  </si>
  <si>
    <t>TC_613</t>
  </si>
  <si>
    <t>VC sharing is not working in specific combination</t>
  </si>
  <si>
    <t>The user should be able to share VC without any errors in all devices</t>
  </si>
  <si>
    <t>INJI-518</t>
  </si>
  <si>
    <t>Android - INJI is not opening in specific device</t>
  </si>
  <si>
    <t>TC_614</t>
  </si>
  <si>
    <t>INJI is not opening in specific device</t>
  </si>
  <si>
    <t>1.Install the inji application.
 2.Open the inji app.</t>
  </si>
  <si>
    <t>The app should be accessible in all devices</t>
  </si>
  <si>
    <t>INJI-517</t>
  </si>
  <si>
    <t>Inji UI components is getting displayed in english language but shows RTL format.</t>
  </si>
  <si>
    <t>TC_615</t>
  </si>
  <si>
    <t>Pre-requisite: Checked below scenarios in rooted device(Redmi k20 pro)
 Steps:
 1.Launch inji app
 2.download some vc
 3.change the language to arabic
 4.now delete default file from mmkv folder
 5.re-open inji app</t>
  </si>
  <si>
    <t>App should be restarted and UI should not be displayed in RTL format with english language .</t>
  </si>
  <si>
    <t>INJI-509</t>
  </si>
  <si>
    <t>User is getting "credential are enabled for online authentication" toaster pop up for longer on the home screen.</t>
  </si>
  <si>
    <t>TC_616</t>
  </si>
  <si>
    <t>Steps:
 1.Launch inji app
 2.Download some vc’s if not downloaded
 3.Activate vc and come back to Home screen</t>
  </si>
  <si>
    <t>User is getting toaster message for longer after activating vc</t>
  </si>
  <si>
    <t>INJI-507</t>
  </si>
  <si>
    <t>Inji- app crashing during downloading VC from esignet on specific devices</t>
  </si>
  <si>
    <t>TC_617</t>
  </si>
  <si>
    <t>Steps:
 1.Open the application.
 2.Try to download the card Via e-signet.</t>
  </si>
  <si>
    <t>The user should be able to download VC via e-signet without crashing in all devices</t>
  </si>
  <si>
    <t>INJI-498</t>
  </si>
  <si>
    <t>INJI App is crashing in Redmi Note 10 Lite</t>
  </si>
  <si>
    <t>TC_618</t>
  </si>
  <si>
    <t>1.Launch Inji app
 2.click on '+' icon to download vc via esignet
 3.Enter valid UIN/VID ,get OTP ,Enter correct OTP
 4.And then hit on Verify button</t>
  </si>
  <si>
    <t>App is crashing in Redmi Note 10 Lite.</t>
  </si>
  <si>
    <t>INJI-497</t>
  </si>
  <si>
    <t>Inji- After tampering the VC in emulator user is not getting the error message for tampering the VC</t>
  </si>
  <si>
    <t>TC_619</t>
  </si>
  <si>
    <t>After tampering the VC in emulator user is not getting the error message for tampering the VC</t>
  </si>
  <si>
    <t>1.Tampered with the VC in an emulator.
 2.reopening the inji application.</t>
  </si>
  <si>
    <t>After tampering with the Vc in the emulator user should get the error popup message “card removed due to malicious activity tampered card detected and removed for security reasons. Please download the again button.</t>
  </si>
  <si>
    <t>INJI-494</t>
  </si>
  <si>
    <t>Not getting "setting up" message under loading screen( intermittent screen).</t>
  </si>
  <si>
    <t>TC_620</t>
  </si>
  <si>
    <t>1.Launch inji app and click on + icon to download vc
 2. Select “Download card via e-signet” option to download the card
 3. Click on verify after entering correct OTP</t>
  </si>
  <si>
    <t>User is landing on Add new card screen followed by loading screen with”download credential” message.</t>
  </si>
  <si>
    <t>INJI-492</t>
  </si>
  <si>
    <t>Try again button is not aligned properly upon change language to Tamil (when no internet connection)</t>
  </si>
  <si>
    <t>TC_621</t>
  </si>
  <si>
    <t>1.Open the Inji app freshly.
 2.Turn off the internet connection.
 3.Click on the '+' icon home screen.
 4.Setting and changing the language in Tamil.
 5.Select retry again button.</t>
  </si>
  <si>
    <t>The try again button should aligned properly</t>
  </si>
  <si>
    <t>INJI-491</t>
  </si>
  <si>
    <t>Inji- The Inji application is not stable sometimes we are not able to activate the VC</t>
  </si>
  <si>
    <t>TC_622</t>
  </si>
  <si>
    <t>The Inji application is not stable sometimes we are not able to activate the VC</t>
  </si>
  <si>
    <t>1.Open the Inji application.
 2.download the card and try to activate the VC.</t>
  </si>
  <si>
    <t>there should be no inconsistency while activating VC</t>
  </si>
  <si>
    <t>INJI-480</t>
  </si>
  <si>
    <t>Inji - while logging out for the first time the language selection and tour guide show up</t>
  </si>
  <si>
    <t>TC_623</t>
  </si>
  <si>
    <t>log out</t>
  </si>
  <si>
    <t>1.install the inji freshly
 2.open the app
 3.head to settings and log out</t>
  </si>
  <si>
    <t>the logout should work as expected</t>
  </si>
  <si>
    <t>INJI-478</t>
  </si>
  <si>
    <t>TC_624</t>
  </si>
  <si>
    <t>Launch inji app and download couple of vc’s</t>
  </si>
  <si>
    <t>User is unable to click on three ellipses as it getting occupied by plus icon.</t>
  </si>
  <si>
    <t>INJI-476</t>
  </si>
  <si>
    <t>dash line text field on OTP Verification page is getting hidden by keyboard in inji app</t>
  </si>
  <si>
    <t>TC_625</t>
  </si>
  <si>
    <t>1.Launch inji app
 2. Click '+' icon to download the vc
 3. Enter UIN/VID and click on Generate card or while activating the vc (enter otp screen)</t>
  </si>
  <si>
    <t>dash line text field on OTP Verification page is getting hidden by keyboard in inji app.</t>
  </si>
  <si>
    <t>INJI-467</t>
  </si>
  <si>
    <t>default file in mmkv folder having some data which are not encrypted.</t>
  </si>
  <si>
    <t>TC_626</t>
  </si>
  <si>
    <t>1.Download multiple vc.
 (Example: Download two vc --&gt;vc1 and vc2 and check timestamp of both downloaded vc in INJI folder(
 "/" /data/data/io.mosip.residentapp/files/inji/VC))
 2.Navigate to "/" /data/data/io.mosip.residentapp/files/inji/mmkv/default in “Device file explorer“ of Android studio.</t>
  </si>
  <si>
    <t>Some data in default file is readable.</t>
  </si>
  <si>
    <t>INJI-447</t>
  </si>
  <si>
    <t>Verifier app is getting crashed on performing face authentication.</t>
  </si>
  <si>
    <t>TC_627</t>
  </si>
  <si>
    <t>Step:
 1.Open the QR code on device A
 2.Scan the QR Code from device B.
 3.Select the VC and click on share with selfie button
 4. On verifier app ,click outside the vc received successful pop-up</t>
  </si>
  <si>
    <t>On clicking outside the pop up, user should be on incoming card section.</t>
  </si>
  <si>
    <t>TC_628</t>
  </si>
  <si>
    <t>Green downloading your card comes while opening the app mistakenly</t>
  </si>
  <si>
    <t>open the Inji application with a purple theme.</t>
  </si>
  <si>
    <t>Green downloading your card comes once the user downloads the VC that time only the user should get the “download your card, this can up to 5 minutes.</t>
  </si>
  <si>
    <t>INJI-441</t>
  </si>
  <si>
    <t>Inji- Sharing page, the cross button is not working</t>
  </si>
  <si>
    <t>TC_629</t>
  </si>
  <si>
    <t>Sharing page, the cross button is not working</t>
  </si>
  <si>
    <t>Pre-requisites: Device download the VC in Device A
 Step:
 1. Open the QR code in device B.
 2. Scan the QR code from device A.
 3. Select the VC and share.
 4. Click the cross button to cancel sharing on any phone.</t>
  </si>
  <si>
    <t>The sharing page and the cross button should be working properly on the iPhone</t>
  </si>
  <si>
    <t>INJI-427</t>
  </si>
  <si>
    <t>Inji-A page from wireframe is missing in the application</t>
  </si>
  <si>
    <t>TC_630</t>
  </si>
  <si>
    <t>A page from wireframe is missing in the application</t>
  </si>
  <si>
    <t>Step to reproduce:
 1.Open the UI /UX
 2.Head to page number 34.</t>
  </si>
  <si>
    <t>should match the wireframe</t>
  </si>
  <si>
    <t>INJI-332</t>
  </si>
  <si>
    <t>UIN of previously downloaded VC is wrongly pre-filled in AID screen</t>
  </si>
  <si>
    <t>TC_631</t>
  </si>
  <si>
    <t>When the user is requesting to download VC using AID, the UIN from previously downloaded VC is pre-filled.</t>
  </si>
  <si>
    <t>The text input place holder for AID should be empty.</t>
  </si>
  <si>
    <t>INJI-331</t>
  </si>
  <si>
    <t>App is getting stuck on passcode screen in Android</t>
  </si>
  <si>
    <t>TC_632</t>
  </si>
  <si>
    <t>The app on Android device is becoming unresponsive on the Passcode screen.</t>
  </si>
  <si>
    <t>The user should be able to enter passcode and move ahead.</t>
  </si>
  <si>
    <t>INJI-329</t>
  </si>
  <si>
    <t>On 'Received Card' screen expanded view of VC is not working</t>
  </si>
  <si>
    <t>TC_633</t>
  </si>
  <si>
    <t>The user is not able to expand received VC on the 'Received Card' screen</t>
  </si>
  <si>
    <t>The user should be able to expand and view received VC on the 'Received Card' screen</t>
  </si>
  <si>
    <t>INJI-327</t>
  </si>
  <si>
    <t>App closes on resend code during VC activation via kebab popup</t>
  </si>
  <si>
    <t>TC_634</t>
  </si>
  <si>
    <t>When user is trying to activate VC and requests to resend the OTP required for the process, the app closes unexpectedly.</t>
  </si>
  <si>
    <t>The user should receive new OTP w/o app crashing or closing.</t>
  </si>
  <si>
    <t>Inji- The Download pop-up should stay longer</t>
  </si>
  <si>
    <t>TC_635</t>
  </si>
  <si>
    <t>1.Open the Inji application.
 2.download a VC</t>
  </si>
  <si>
    <t>Inji-Time stamp should be removed in OTP screen once it is expired</t>
  </si>
  <si>
    <t>TC_636</t>
  </si>
  <si>
    <t>1.Open the Inji application.
 2.Trigger the OTP.
 3.Wait till the OTP gets expired</t>
  </si>
  <si>
    <t>INJI-300</t>
  </si>
  <si>
    <t>Inji- The successful QR code login audit is not matching the wireframe</t>
  </si>
  <si>
    <t>TC_637</t>
  </si>
  <si>
    <t>The successful QR code login audit is not matching the wireframe</t>
  </si>
  <si>
    <t>1.Open the Inji application.
 2.Click the on-download cad button.
 3.Enter the UIN/VID and Click the generated card.
 4.Enter the verification OTP.
 5.Check in the history page.</t>
  </si>
  <si>
    <t>The History page should match the wireframe,</t>
  </si>
  <si>
    <t>TC_638</t>
  </si>
  <si>
    <t>There is no popup to cancel the download card.</t>
  </si>
  <si>
    <t>TC_639</t>
  </si>
  <si>
    <t>Intermittently, when I initiate a share from the Android Resident App, sometimes it works and sometimes I get the below error on the Android Verifier App.</t>
  </si>
  <si>
    <t>VC sharing shouldn’t fail</t>
  </si>
  <si>
    <t>INJI-287</t>
  </si>
  <si>
    <t>Inji -After scanning the QR code of IDP portal confirmation page is missing.</t>
  </si>
  <si>
    <t>TC_640</t>
  </si>
  <si>
    <t>After scanning the QR code of IDP portal confirmation page is missing.</t>
  </si>
  <si>
    <t>1.Download a VC
 2.Bind the downloaded VC
 3.scan the IDP portal’s QR code from the scan screen</t>
  </si>
  <si>
    <t>After scanning the IDP’s OR code, the confirmation page should be appearing before the select screen, as per the wireframe</t>
  </si>
  <si>
    <t>INJI-283</t>
  </si>
  <si>
    <t>Inji - binding is failing intermitently in the app</t>
  </si>
  <si>
    <t>TC_641</t>
  </si>
  <si>
    <t>binding is failing intermitently in the app</t>
  </si>
  <si>
    <t>1.open the inji app
 2.head to the home page
 3.open any one of the VC in the detailed view
 4.click on the activate button
 5.enter the reviewed OTP</t>
  </si>
  <si>
    <t>The VC should be binded successfully</t>
  </si>
  <si>
    <t>INJI-272</t>
  </si>
  <si>
    <t>Ios - Redmi 6A is not connecting with any IOS devices</t>
  </si>
  <si>
    <t>TC_642</t>
  </si>
  <si>
    <t>Redmi 6A is not connecting with any IOS devices</t>
  </si>
  <si>
    <t>Prerequisite: VC is downloaded and stored in sharing device
 Device A - Requesting device
 Device B - Sharing device
 steps :
 1.open qr code in Device A
 2.open scanner in Device B
 3.scan the qrcode from Device B</t>
  </si>
  <si>
    <t>Both phones should get connected</t>
  </si>
  <si>
    <t>TC_643</t>
  </si>
  <si>
    <t>Redmi 6A is not connecting with any android devices</t>
  </si>
  <si>
    <t>The both phones should get connected</t>
  </si>
  <si>
    <t>TC_644</t>
  </si>
  <si>
    <t>pinned VC's audit logs are missing</t>
  </si>
  <si>
    <t>1.Open the app and download a VC
 2.Click on the three-dot ellipsis of the downloaded VC
 3.click on the pin button
 4.and click on “view activity log”</t>
  </si>
  <si>
    <t>The “View activity log” should have the logs of the pinned the VC
 As a user i must be able to see all the logs, like download of VC, Activate VC in the audit log for the pinned VC.</t>
  </si>
  <si>
    <t>TC_645</t>
  </si>
  <si>
    <t>there are few elements still in orange in the purple theme</t>
  </si>
  <si>
    <t>TC_646</t>
  </si>
  <si>
    <t>The app is not aligned properly with the smaller display phone</t>
  </si>
  <si>
    <t>1.install the new inji app
 2.open the app</t>
  </si>
  <si>
    <t>The app should be algined properly with all size displays properly</t>
  </si>
  <si>
    <t>INJI-223</t>
  </si>
  <si>
    <t>While sharing the vc if we click on scan icon show the camera</t>
  </si>
  <si>
    <t>TC_647</t>
  </si>
  <si>
    <t>While sharing the VC if we click on
 1. The scan icon in the bottom navigator we are getting the blank screen in the UI and verifier is stuck in the connected state
 2. The other icons in the bottom navigator wallet will go to home screen but verifier is stuck in the connected state</t>
  </si>
  <si>
    <t>1. The scan icon in the bottom navigator we are getting the blank screen in the UI and verifier is stuck in the connected state
 2. The other icons in the bottom navigator wallet will go to home screen but verifier is stuck in the connected state</t>
  </si>
  <si>
    <t>INJI-168</t>
  </si>
  <si>
    <t>Android- specific device disconnecting intermittently</t>
  </si>
  <si>
    <t>TC_648</t>
  </si>
  <si>
    <t>prerequisite: VC is downloaded and stored in the wallet device
 Device A - verifier device
 Device B - wallet device
 steps :
 1.open qr code in Device A
 2.the open scanner in Device B</t>
  </si>
  <si>
    <t>VC share should be successful without fail</t>
  </si>
  <si>
    <t>INJI-76</t>
  </si>
  <si>
    <t>TC_649</t>
  </si>
  <si>
    <t>1. check the missing test in the ADD vc screen</t>
  </si>
  <si>
    <t>The text in the several screens as per new UI are failing to get from locals JSON files.</t>
  </si>
  <si>
    <t>INJI-55</t>
  </si>
  <si>
    <t>Timer is missing after sending the OTP</t>
  </si>
  <si>
    <t>TC_650</t>
  </si>
  <si>
    <t>1.Navigate to home page
 2.Click on “download ID”
 3.Enter UIN/VID
 4.Click on “download ID”
 5.OTP will be sent with a ticking timer</t>
  </si>
  <si>
    <t>There should be a ticking timer of 3 min (configurable) which should keep decreasing till 00:00 post which resend code button should be active.</t>
  </si>
  <si>
    <t>Support different host for mimoto and esignet in Inji App</t>
  </si>
  <si>
    <t>TC_651</t>
  </si>
  <si>
    <t>TC_652</t>
  </si>
  <si>
    <t>TC_653</t>
  </si>
  <si>
    <t>TC_654</t>
  </si>
  <si>
    <t>TC_655</t>
  </si>
  <si>
    <t>TC_656</t>
  </si>
  <si>
    <t>TC_657</t>
  </si>
  <si>
    <t>TC_658</t>
  </si>
  <si>
    <t>TC_659</t>
  </si>
  <si>
    <t>TC_660</t>
  </si>
  <si>
    <t>TC_661</t>
  </si>
  <si>
    <t>TC_662</t>
  </si>
  <si>
    <t>TC_663</t>
  </si>
  <si>
    <t>TC_664</t>
  </si>
  <si>
    <t>1. Authenticate the app and get into it
 2. head to setting's page
 3. click on the credential registry function
 4. Change the ENV as required
 5. and save it
 6. Go home page
 7.share the VC</t>
  </si>
  <si>
    <t>TC_665</t>
  </si>
  <si>
    <t>TC_666</t>
  </si>
  <si>
    <t>INJI-24</t>
  </si>
  <si>
    <t>As a resident, I should be taken to the Inji website when I click on “About Inji” section</t>
  </si>
  <si>
    <t>TC_667</t>
  </si>
  <si>
    <t>TC_668</t>
  </si>
  <si>
    <t>1.Install the apk
 2. authenticate the app and enter the app
 3. go to settings
 4. click on "about inji"</t>
  </si>
  <si>
    <t>TC_669</t>
  </si>
  <si>
    <t>1.Install the apk
 2. authenticate the app and enter the app
 3. go to settings
 4. click on "about inji"
 5. verify the appID
 6. close the app and reopen it
 7. verify the appID again</t>
  </si>
  <si>
    <t>TC_670</t>
  </si>
  <si>
    <t>1.Install the apk
 2. authenticate the app and enter the app
 3. go to settings
 4. click on the "copy" button, on the top right</t>
  </si>
  <si>
    <t>TC_671</t>
  </si>
  <si>
    <t>TC_672</t>
  </si>
  <si>
    <t>1.Install the apk
 2. authenticate the app and enter the app
 3. go to settings
 4. click on the "copy" button, on the top right
 5. Go back to settings and and enter the "about Inji" page again</t>
  </si>
  <si>
    <t>TC_673</t>
  </si>
  <si>
    <t>1.Install the apk
 2. authenticate the app and enter the app
 3. go to settings
 4. click on "about inji"
 6. Update the app with the new ipa
 7. verify the appID again</t>
  </si>
  <si>
    <t>updating app will shouldn’t affect the appid, it should change</t>
  </si>
  <si>
    <t>TC_674</t>
  </si>
  <si>
    <t>Check whether User is able to see About Inji option should be available inside the “settings” section.</t>
  </si>
  <si>
    <t>1. authenticate the app and enter the app
 2. go to settings</t>
  </si>
  <si>
    <t>User should able to see the option insde the setting page</t>
  </si>
  <si>
    <t>TC_675</t>
  </si>
  <si>
    <t>Check After clicking on About Inji option</t>
  </si>
  <si>
    <t>the resident should be taken to a dedicated page where they see the following:
 1 copy AppId button
 2one-liner definition of Inji
 3Inji version
 4Tuvali version
 5“Click here” button to Inji docs- Inji (configurable)</t>
  </si>
  <si>
    <t>TC_676</t>
  </si>
  <si>
    <t>Check Whether user is getting the one-liner definition of Inji user in about inji page</t>
  </si>
  <si>
    <t>User should get one-liner definition of Inji</t>
  </si>
  <si>
    <t>TC_677</t>
  </si>
  <si>
    <t>Check Whether user is getting the Inji version</t>
  </si>
  <si>
    <t>User shoul be get INJI version</t>
  </si>
  <si>
    <t>TC_678</t>
  </si>
  <si>
    <t>Check Whether user is getting the Tuvali version</t>
  </si>
  <si>
    <t>User shoul be get Tuvali version</t>
  </si>
  <si>
    <t>TC_679</t>
  </si>
  <si>
    <t>Check Whether User is getting Click here button inside the About Inji page</t>
  </si>
  <si>
    <t>User shoul be get Click button</t>
  </si>
  <si>
    <t>TC_680</t>
  </si>
  <si>
    <t>Check After Clicking the Click here button inside the About Inji page</t>
  </si>
  <si>
    <t>the user should get Inji docs</t>
  </si>
  <si>
    <t>TC_681</t>
  </si>
  <si>
    <t>checking the About inji URL is available in the config or not</t>
  </si>
  <si>
    <t>1. open this config https://github.com/mosip/mosip-config/blob/929db69b6b51577cbe9bd4ca2705feac74e2e264/inji-default.properties#L20C51-L20C51
 2. verify About inji URL are precent</t>
  </si>
  <si>
    <t>the about inji URL should be present insde the inji-default.properties</t>
  </si>
  <si>
    <t>TC_682</t>
  </si>
  <si>
    <t>verifying the about inji url after updating</t>
  </si>
  <si>
    <t>1. open the config
 2. edit the about inji url as required
 3. restart the mimoto and Uninstall the app reinstall the app
 4. open th About inji page click the click here button</t>
  </si>
  <si>
    <t>the about inji URL should be updated as new requirement</t>
  </si>
  <si>
    <t>INJI-569</t>
  </si>
  <si>
    <t>Use svg images instead of png.</t>
  </si>
  <si>
    <t>TC_683</t>
  </si>
  <si>
    <t>Check whether All svg icons are refelecting as per the theme</t>
  </si>
  <si>
    <t>1.Open the Inji app
 2.Check the all icon color in the Inji UI</t>
  </si>
  <si>
    <t>as per the theme all svg icon should refrected in UI</t>
  </si>
  <si>
    <t>TC_684</t>
  </si>
  <si>
    <t>Check whether All svg icons are refelecting as per the theme in offline</t>
  </si>
  <si>
    <t>1. Open the inji app
 2.Check the all icon color in the Inji UI</t>
  </si>
  <si>
    <t>as per the theme all svg icon should refrected as per the theme</t>
  </si>
  <si>
    <t>TC_685</t>
  </si>
  <si>
    <t>Check whether user is getting resent opt</t>
  </si>
  <si>
    <t>Step to reproduce:
 1.Open the Inji application.
 2.Click the on-download cad button.
 3.Enter the UIN/VID and Click the generated card.
 4.Navigate to the Otp verification screen wait for 3 minutes click on resent otp button</t>
  </si>
  <si>
    <t>Once otp is expired user click on the resent ot button user should get OTP</t>
  </si>
  <si>
    <t>INJI-454</t>
  </si>
  <si>
    <t>TC_686</t>
  </si>
  <si>
    <t>Check whether user is getting the download canncel popup or not</t>
  </si>
  <si>
    <t>Step to reproduce:
 1.Open the Inji application.
 2.Click the on-download cad button.
 3.Enter the UIN/VID and Click the generated card.
 4.Navigate to the Otp verification screen and click on the cross button.</t>
  </si>
  <si>
    <t>the user should be getting error popup message Do you want to cancel downloading and along with two buttons No, I’ll wait,yes cancel</t>
  </si>
  <si>
    <t>INJ-697</t>
  </si>
  <si>
    <t>[GenderMag]: P1: D5 &amp; D46: Enhancements to Retrieve your ID screen</t>
  </si>
  <si>
    <t>TC_687</t>
  </si>
  <si>
    <t>Check whether user is getting the Download your ID screen.</t>
  </si>
  <si>
    <t>1.Open the Inji app.
 2.Click on the + icon
 3.Choose Download via UIN/VID</t>
  </si>
  <si>
    <t>User should be get download your Id screen</t>
  </si>
  <si>
    <t>TC_688</t>
  </si>
  <si>
    <t>Check whether user is getting the conntet on the download your ID screen</t>
  </si>
  <si>
    <t>User should get this content should be
 “Select ID type and enter the MOSIP provided UIN or VID you wish to download. In the next step, you will be asked to enter OTP.”</t>
  </si>
  <si>
    <t>TC_689</t>
  </si>
  <si>
    <t>check whether user is getting the info icon UIN and VID</t>
  </si>
  <si>
    <t>There should be an info icon on the text box where the user enters VIN/UID.</t>
  </si>
  <si>
    <t>TC_690</t>
  </si>
  <si>
    <t>Check whether the info icon is clickable or not</t>
  </si>
  <si>
    <t>1.Open the Inji app.
 2.Click on the + icon
 3.Choose Download via UIN/VID
 4.clicks on the info icon</t>
  </si>
  <si>
    <t>info icon should be clickable.</t>
  </si>
  <si>
    <t>TC_691</t>
  </si>
  <si>
    <t>check after user click on the info icon user is getting A pop up and comment for VID</t>
  </si>
  <si>
    <t>1.Open the Inji app.
 2.Click on the + icon
 3.Choose Download via UIN/VID
 4.choose VID
 5.clicks on the info icon</t>
  </si>
  <si>
    <t>A pop up comment should open which shows the info and it should have the content for What is VID?
 "The VID/Virtual ID is an alias identifier that can be used for authentication transactions. VID is known to the user only and is privacy friendly in a way such that it can be revoked, configured for one time usage and is not linkable"</t>
  </si>
  <si>
    <t>TC_692</t>
  </si>
  <si>
    <t>check after user click on the info icon user is getting A pop up and comment UIN</t>
  </si>
  <si>
    <t>1.Open the Inji app.
 2.Click on the + icon
 3.Choose Download via UIN/VID
 4.choose UIN
 5.clicks on the info icon</t>
  </si>
  <si>
    <t>A pop up comment should open which shows the info and it should have the content for What is UIN?
 "Unique Identification Number (UIN), as the Same suggests, is a unique number assigned to a resident. UIN never changes and is non-revocable".</t>
  </si>
  <si>
    <t>TC_693</t>
  </si>
  <si>
    <t>Check whether user click on the info icon again</t>
  </si>
  <si>
    <t>1.Open the Inji app.
 2.Click on the + icon
 3.Choose Download via UIN/VID
 4.choose UIN
 5.clicks on the info icon again</t>
  </si>
  <si>
    <t>the pop-up comment should close.</t>
  </si>
  <si>
    <t>TC_694</t>
  </si>
  <si>
    <t>Check whether user is getting this link “Get it now using your AID” in download your id screen</t>
  </si>
  <si>
    <t>1.Open the Inji app.
 2.Click on the + icon
 3.Choose Download via UIN/VID
 4.clicks on the “Get it now using your AID” link</t>
  </si>
  <si>
    <t>the user should get Get it now link next to Don’t have UIN/VID should be modified as “Get it now using your AID”</t>
  </si>
  <si>
    <t>TC_695</t>
  </si>
  <si>
    <t>check whether if the click on the “Get it now using your AID” user is redirect to retrive your id screen</t>
  </si>
  <si>
    <t>the user should be taken to “Retrieve your UIN/VID” screen</t>
  </si>
  <si>
    <t>TC_696</t>
  </si>
  <si>
    <t>check after user click on the info icon user is getting A pop up and comment AID</t>
  </si>
  <si>
    <t>1.Open the Inji app.
 2.Click on the + icon
 3.Choose Download via UIN/VID
 4.clicks on the “Get it now using your AID” link
 5.click on the info icon on retrive id screen</t>
  </si>
  <si>
    <t>A pop up comment should open which shows the info and it should have the content for What is AID?
 "The Application ID (AID) refers to the unique identifier given to a resident during any ID lifecycle event, such as ID Issuance, ID Update, or Lost ID retrieval, at the registration center. It serves as a distinguishing factor for each specific event and can later be utilized by the resident to check the progress or status of the event."</t>
  </si>
  <si>
    <t>TC_697</t>
  </si>
  <si>
    <t>1.Open the Inji app.
 2.Click on the + icon
 3.Choose Download via UIN/VID
 4.clicks on the “Get it now using your AID” link
 5.clicks on the info icon again</t>
  </si>
  <si>
    <t>TC_698</t>
  </si>
  <si>
    <t>Verify this above all the Scenario's different languages as per the user changing the languages</t>
  </si>
  <si>
    <t>"1. Open the inji application
 2.Change the language.
 3.Click on the '+' icon home screen
 4. Try the all scenario of 697 story"</t>
  </si>
  <si>
    <t>The user should get an all the scenario's. as per the respective language</t>
  </si>
  <si>
    <t>INJI-702</t>
  </si>
  <si>
    <t>[GenderMag]: P1: D18: Rename Scan as Share in the Bottom Tab Bar</t>
  </si>
  <si>
    <t>TC_699</t>
  </si>
  <si>
    <t>Check whether user is getting the share button or scan button on the tab bar</t>
  </si>
  <si>
    <t>1.Open the Inji app.</t>
  </si>
  <si>
    <t>Button name should be revised to “Share”</t>
  </si>
  <si>
    <t>TC_700</t>
  </si>
  <si>
    <t>Check whether the share flow is working proper</t>
  </si>
  <si>
    <t>1.Open the Inji app.
 2.downlod the Vc
 3.open the QR code in device A
 4scan the OR code in device B
 5. try both share and share with selfie</t>
  </si>
  <si>
    <t>the sharing flow should be working proper</t>
  </si>
  <si>
    <t>TC_701</t>
  </si>
  <si>
    <t>Check the scan button in different languages</t>
  </si>
  <si>
    <t>1.Open the Inji app.
 2. Change the language and check the share button</t>
  </si>
  <si>
    <t>The share button should be in the selected language</t>
  </si>
  <si>
    <t>INJI-606</t>
  </si>
  <si>
    <t>Sunbird C: Integration of Issue provider.</t>
  </si>
  <si>
    <t>TC_702</t>
  </si>
  <si>
    <t>Check whether user is getting the sunbird Vc issuer on the add new card screen</t>
  </si>
  <si>
    <t>1.Open the Inji app.
 2.Click on "+" icon.</t>
  </si>
  <si>
    <t>The user should be get sunbird Vc issuer on Add new card screen</t>
  </si>
  <si>
    <t>TC_703</t>
  </si>
  <si>
    <t>Check the sunbird Vc issuer is clickable</t>
  </si>
  <si>
    <t>1.Open the Inji app.
 2.Click on "+" icon.
 3.Choose the Sunbird VC issuer</t>
  </si>
  <si>
    <t>The sunbird vc issuer should be clickable</t>
  </si>
  <si>
    <t>TC_704</t>
  </si>
  <si>
    <t>Check whether user is able to download the Vc Via sunbird</t>
  </si>
  <si>
    <t>1.Open the Inji app.
 2.Click On "+" Icon
 3.Choose the Sunbird VC issuer
 4. Enter the policy ID
 5. Enter the Full name.
 6. Enter the DOB
 7. Click on the login button.</t>
  </si>
  <si>
    <t>the user should be able to download the VC</t>
  </si>
  <si>
    <t>TC_705</t>
  </si>
  <si>
    <t>check after downloaded the sunbrid Vc the card in Activated status</t>
  </si>
  <si>
    <t>1.Open the Inji app.
 2.Click On "+" Icon
 3.Choose the Sunbird VC issuer
 4.Select With KBA
 5. Enter the policy ID
 6. Enter the Full name.
 7. Enter the DOB
 8. Click on the login button.</t>
  </si>
  <si>
    <t>the user should be get downlaoded vc activated status</t>
  </si>
  <si>
    <t>TC_706</t>
  </si>
  <si>
    <t>check whether user is getting the sunbird Vc logo on the Vc right side</t>
  </si>
  <si>
    <t>the user should be get downlaoded vc with sunbird logo on the right side of the card</t>
  </si>
  <si>
    <t>TC_707</t>
  </si>
  <si>
    <t>"1.Open the inji application.
 2.Enter the passcode
 3.Click on the ""+"" icon.
 4.Enter the issuer's name on the search bar."</t>
  </si>
  <si>
    <t>TC_708</t>
  </si>
  <si>
    <t>1. Open the inji application
 2.Change the language.
 3.Click on the '+' icon home screen
 4. Try the all scenario of 606 story</t>
  </si>
  <si>
    <t>TC_709</t>
  </si>
  <si>
    <t>1. open this https://github.com/mosip/mosip-config/blob/qa-inji/mimoto-issuers-config.json
 2. verify the issuer atrributes are precent</t>
  </si>
  <si>
    <t>TC_710</t>
  </si>
  <si>
    <t>INJI-725</t>
  </si>
  <si>
    <t>[GenderMag]: P1: D18: Rename Scan screen as Share &amp; change icon for Share</t>
  </si>
  <si>
    <t>TC_711</t>
  </si>
  <si>
    <t>Check whether the user is getting scan screen</t>
  </si>
  <si>
    <t>1.Open the Inji app.
 Click on the share button</t>
  </si>
  <si>
    <t>header name should be revised to “Share”</t>
  </si>
  <si>
    <t>TC_712</t>
  </si>
  <si>
    <t>"1.Open the Inji app.
 2.downlod the Vc
 3.open the QR code in device A
 4scan the OR code in device B
 5. try both share and share with selfie"</t>
  </si>
  <si>
    <t>TC_713</t>
  </si>
  <si>
    <t>1.Open the Inji app.
 2. Change the language and check the share screen</t>
  </si>
  <si>
    <t>The share screen should be as per the selected language</t>
  </si>
  <si>
    <t>INJI-680</t>
  </si>
  <si>
    <t>[GenderMag]: D22: changes on VC sharing successful screen</t>
  </si>
  <si>
    <t>TC_714</t>
  </si>
  <si>
    <t>Check whether user is getting the VC sharing is successful in wallet devices</t>
  </si>
  <si>
    <t>1.Open the Inji app.
 2.Download Vc both issuer
 3.open the QR code in device A
 4scan the OR code in device B
 5. Click on share button</t>
  </si>
  <si>
    <t>The successful transfer screen should be visible to the user
 AND
 user should have control over where the screen should land.</t>
  </si>
  <si>
    <t>TC_715</t>
  </si>
  <si>
    <t>1.Open the Inji app.
 2.Download Vc both issuer
 3.open the QR code in device A
 4scan the OR code in device B
 5. Click on share with selfie button</t>
  </si>
  <si>
    <t>TC_716</t>
  </si>
  <si>
    <t>Check whether user is getting the successful transfer screen Along with Home /History button and with respective Icons. in wallet devices</t>
  </si>
  <si>
    <t>The screen should have these button and respective Icon
 1. Home CTA
 2. History CTA</t>
  </si>
  <si>
    <t>TC_717</t>
  </si>
  <si>
    <t>Check whether user is getting the successful transfer screen Along with Home and History button in wallet devices</t>
  </si>
  <si>
    <t>The screen should have:
 1. Home CTA
 2. History CTA</t>
  </si>
  <si>
    <t>TC_718</t>
  </si>
  <si>
    <t>Check whether transfer successuful screen 2 buttons are clickable</t>
  </si>
  <si>
    <t>1.Open the Inji app.
 2.Download Vc both issuer
 3.open the QR code in device A
 4scan the OR code in device B
 5. Click on share button
 6.check the two button</t>
  </si>
  <si>
    <t>The Home and Hictory button should be clickable</t>
  </si>
  <si>
    <t>TC_719</t>
  </si>
  <si>
    <t>1.Open the Inji app.
 2.Download Vc both issuer
 3.open the QR code in device A
 4scan the OR code in device B
 5. Click on share with selfie button
 6.check the two button</t>
  </si>
  <si>
    <t>TC_720</t>
  </si>
  <si>
    <t>Check if the user click on the home button in the sucesful transfer screen</t>
  </si>
  <si>
    <t>1.Open the Inji app.
 2.Download Vc both issuer
 3.open the QR code in device A
 4scan the OR code in device B
 5. Click on share button
 6. click on the home button</t>
  </si>
  <si>
    <t>The user should be taken to the Home page.</t>
  </si>
  <si>
    <t>TC_721</t>
  </si>
  <si>
    <t>1.Open the Inji app.
 2.Download Vc both issuer
 3.open the QR code in device A
 4scan the OR code in device B
 5. Click on share with selfie button
 6. click on the home button</t>
  </si>
  <si>
    <t>TC_722</t>
  </si>
  <si>
    <t>Check if the user click on the History button in the sucesful transfer screen</t>
  </si>
  <si>
    <t>1.Open the Inji app.
 2.Download Vc both issuer
 3.open the QR code in device A
 4scan the OR code in device B
 5. Click on share button
 6. click on the History button</t>
  </si>
  <si>
    <t>the user should be taken to the History page
 AND
 should be taken to the transaction screen</t>
  </si>
  <si>
    <t>TC_723</t>
  </si>
  <si>
    <t>Check if the user click on the History button in the sucessful transfer screen</t>
  </si>
  <si>
    <t>1.Open the Inji app.
 2.Download Vc both issuer
 3.open the QR code in device A
 4scan the OR code in device B
 5. Click on share with selfie button
 6. Click on the history button</t>
  </si>
  <si>
    <t>the user should be taken to the History page
 AND
 should be taken to the transaction</t>
  </si>
  <si>
    <t>TC_724</t>
  </si>
  <si>
    <t>Check whether the user is getting the device back button on the sucessful transfer screen</t>
  </si>
  <si>
    <t>the device back button should be disabled</t>
  </si>
  <si>
    <t>TC_725</t>
  </si>
  <si>
    <t>1. Open the inji application
 2.Change the language.
 3.Click on the '+' icon home screen
 4. Try the all scenario of 697 story</t>
  </si>
  <si>
    <t>https://mosip.atlassian.net/browse/INJIMOB-887</t>
  </si>
  <si>
    <t>INJI-609</t>
  </si>
  <si>
    <t>Card Templatization: Render the VC dynamically for Sunbird Credentials</t>
  </si>
  <si>
    <t>TC_726</t>
  </si>
  <si>
    <t>sunbird download</t>
  </si>
  <si>
    <t>VC's data redendering in selected language</t>
  </si>
  <si>
    <t>1. download a VC from sunbird
 2. change the language as prefered
 3. observe the VC</t>
  </si>
  <si>
    <t>If the VC atribute and atribute data where in the slected language locale, app should render the data in the selected language</t>
  </si>
  <si>
    <t>TC_727</t>
  </si>
  <si>
    <t>sunbird logo in the VC</t>
  </si>
  <si>
    <t>1. download a VC from sunbird
 2. observe the VC</t>
  </si>
  <si>
    <t>the sunbird logo should be precent in the preview of the VC and detailed view</t>
  </si>
  <si>
    <t>TC_728</t>
  </si>
  <si>
    <t>sunbird attributes</t>
  </si>
  <si>
    <t>all the sunbird attributes should be precent in the VC</t>
  </si>
  <si>
    <t>TC_729</t>
  </si>
  <si>
    <t>sunbird attributes should precent in both views of the vc</t>
  </si>
  <si>
    <t>1. download a VC from sunbird
 2. observe the VC in both views</t>
  </si>
  <si>
    <t>all the sunbird attributes should be precent in the VC both views</t>
  </si>
  <si>
    <t>TC_730</t>
  </si>
  <si>
    <t>VC's data redendering in non suported language</t>
  </si>
  <si>
    <t>if the vc data is not in the selected language locale, that specifc data should reflect in english only.</t>
  </si>
  <si>
    <t>TC_731</t>
  </si>
  <si>
    <t>VC's alignment matching the device</t>
  </si>
  <si>
    <t>the VC atribute and the alignement should match the device screen size and match the alignement</t>
  </si>
  <si>
    <t>TC_732</t>
  </si>
  <si>
    <t>sunbird VC should not able to accessed for QR code login</t>
  </si>
  <si>
    <t>1. download a VC from sunbird
 2. open scanner and scan a esignet qr code
 3. head to select Id screen</t>
  </si>
  <si>
    <t>the sunbird should not be precent there, and sunbird story should not be able to used for QR code login</t>
  </si>
  <si>
    <t>TC_733</t>
  </si>
  <si>
    <t>sunbird VC should not support share with selfie</t>
  </si>
  <si>
    <t>1. download a VC from sunbird
 2.open scanner and scan a verifier and connect to the device
 3. select our sunbird VC</t>
  </si>
  <si>
    <t>once we select our sunbird story, the share with selfie button should be disabled or should not appear, we should not able to share with selfie</t>
  </si>
  <si>
    <t>TC_734</t>
  </si>
  <si>
    <t>sunbird VC should support normal sharing</t>
  </si>
  <si>
    <t>1. download a VC from sunbird
 2.open scanner and scan a verifier and connect to the device
 3. select our sunbird VC
 4. click on share</t>
  </si>
  <si>
    <t>the sunbird vc should able to supourt normal sharing</t>
  </si>
  <si>
    <t>TC_735</t>
  </si>
  <si>
    <t>sunbird VC should download as activated</t>
  </si>
  <si>
    <t>the sunbird VC's should get downloaded as activated</t>
  </si>
  <si>
    <t>INJI-626</t>
  </si>
  <si>
    <t>[Data Backup]: Getting Started Guide carousel</t>
  </si>
  <si>
    <t>TC_736</t>
  </si>
  <si>
    <t>Check whether user is getting intro sliders create backup</t>
  </si>
  <si>
    <t>1.Install the app freshly.
 2. select language
 3.click on the save preference button navigate to intro sliders</t>
  </si>
  <si>
    <t>should have the images of Settings for backup.</t>
  </si>
  <si>
    <t>TC_737</t>
  </si>
  <si>
    <t>Check whether user is getting intro sliders backup</t>
  </si>
  <si>
    <t>1.Open inji app.
 2. Click on the setting button.
 3.select the Inji tour guide</t>
  </si>
  <si>
    <t>TC_738</t>
  </si>
  <si>
    <t>Check whether the backup data feature should have Get Started button in the intro slide</t>
  </si>
  <si>
    <t>use should get the started button in the intro slide for backup</t>
  </si>
  <si>
    <t>TC_739</t>
  </si>
  <si>
    <t>TC_740</t>
  </si>
  <si>
    <t>Check whether user is getting intro slider Share screen instead of Scan.</t>
  </si>
  <si>
    <t>should have the images of Settings for share.</t>
  </si>
  <si>
    <t>TC_741</t>
  </si>
  <si>
    <t>Check whether The intro slider of Share screen should have Next button.</t>
  </si>
  <si>
    <t>Resident should have the next button on the share screen intro slide</t>
  </si>
  <si>
    <t>TC_742</t>
  </si>
  <si>
    <t>Check whether The user clicks on Next button from Share screen</t>
  </si>
  <si>
    <t>1.Install the app freshly.
 2. select language
 3.click on the save preference button navigate to intro sliders
 4.Click on the Next Button</t>
  </si>
  <si>
    <t>the intro sliders should for backup should be shown.</t>
  </si>
  <si>
    <t>TC_743</t>
  </si>
  <si>
    <t>Check whether the user is getting intro slider for backup data should have the below text:</t>
  </si>
  <si>
    <t>Text header: Backup &amp; Restore data
 Text: “Protect your data with ease using our Backup &amp; Restore feature. Safely store your VCs against loss or accidents by creating regular backups and recover it effortlessly whenever needed for seamless continuity. “</t>
  </si>
  <si>
    <t>TC_744</t>
  </si>
  <si>
    <t>"1. Open the Inja app.
 2. Select the required language."</t>
  </si>
  <si>
    <t>While changing the languages, content is as per the choosen languges</t>
  </si>
  <si>
    <t>https://mosip.atlassian.net/browse/INJIMOB-735</t>
  </si>
  <si>
    <t>INJI-637</t>
  </si>
  <si>
    <t>[Data Backup]: Restore backup file and render VCs</t>
  </si>
  <si>
    <t>TC_745</t>
  </si>
  <si>
    <t>Check for the compressed files in android device</t>
  </si>
  <si>
    <t>1. Root the device and navigate to : XXXXXXXXXXXXX</t>
  </si>
  <si>
    <t>VCs should be visible in compressed form</t>
  </si>
  <si>
    <t>TC_746</t>
  </si>
  <si>
    <t>Checking the availability of restore option</t>
  </si>
  <si>
    <t>1. Login into inji app.
 2. Go to settings.</t>
  </si>
  <si>
    <t>The restore option should be available in the settings.</t>
  </si>
  <si>
    <t>TC_747</t>
  </si>
  <si>
    <t>Restoring the backed up data</t>
  </si>
  <si>
    <t>1. Login into inji app.
 2. Go to settings.
 3. Click on restore option</t>
  </si>
  <si>
    <t>The backed up data will be restored successfully. There should be a success toaster on the application in whichever page the user is
 ”Your backup has been restored successfully” with a close button.</t>
  </si>
  <si>
    <t>TC_748</t>
  </si>
  <si>
    <t>re-encrypt the VCs with the existing key for encryption or generate new keys and encrypt.</t>
  </si>
  <si>
    <t>TC_749</t>
  </si>
  <si>
    <t>The VCs are decompressed and encrypted again</t>
  </si>
  <si>
    <t>There should be a success toaster on the application in whichever page the user is
 ”Your backup has been restored successfully” with a close button.</t>
  </si>
  <si>
    <t>TC_750</t>
  </si>
  <si>
    <t>The Valid VC's should be displayed</t>
  </si>
  <si>
    <t>the VCs which were in the backup and that are valid should be displayed.
 it should have the status of Activation Pending</t>
  </si>
  <si>
    <t>TC_751</t>
  </si>
  <si>
    <t>When there is a tampered VC and : decompression and encryption is ongoing</t>
  </si>
  <si>
    <t>the tampered VC should not be restored and other VCs should be restored successfully</t>
  </si>
  <si>
    <t>TC_752</t>
  </si>
  <si>
    <t>The VCs are successfully validated and the VCs are successfully restored</t>
  </si>
  <si>
    <t>the user goes to the Settings page and clicks on Backup &amp; Restore option</t>
  </si>
  <si>
    <t>the loader bar for restoration in Backup &amp; Restore settings page under Restore section should not be there and it should be having the text “Restore your data from Google Drive / iCloud.” and Restore button.</t>
  </si>
  <si>
    <t>TC_753</t>
  </si>
  <si>
    <t>After the user successfully restored backup and VC is not activated</t>
  </si>
  <si>
    <t>Try sharing the non actvated VC.</t>
  </si>
  <si>
    <t>the VC should be available for sharing</t>
  </si>
  <si>
    <t>TC_754</t>
  </si>
  <si>
    <t>Try to use the VC for QR Code Login</t>
  </si>
  <si>
    <t>the VC should not be available for QR code login</t>
  </si>
  <si>
    <t>TC_755</t>
  </si>
  <si>
    <t>After backup try to activate the VC.</t>
  </si>
  <si>
    <t>Login into INJI and click on activate for online login.</t>
  </si>
  <si>
    <t>the user should be able to successfully activate the VC</t>
  </si>
  <si>
    <t>TC_756</t>
  </si>
  <si>
    <t>After restore try to share the restored VC.</t>
  </si>
  <si>
    <t>Login into INJI and try to share the restored VC after activating it.</t>
  </si>
  <si>
    <t>the user should be able to successfully share the restored VC</t>
  </si>
  <si>
    <t>TC_757</t>
  </si>
  <si>
    <t>Restore VC's again</t>
  </si>
  <si>
    <t>user restores the backup file which has the same set of VCs already present in the wallet</t>
  </si>
  <si>
    <t>duplicate VC should be downloaded &amp; restores in the wallet.
 PS: It should be under user’s discretion to delete it or keep it.</t>
  </si>
  <si>
    <t>TC_758</t>
  </si>
  <si>
    <t>The user restored a backup file again</t>
  </si>
  <si>
    <t>the user tries to restore the same backup file again</t>
  </si>
  <si>
    <t>restoring same backup file again should be allowed.</t>
  </si>
  <si>
    <t>TC_759</t>
  </si>
  <si>
    <t>The backup restoration is unsuccessful due to network issues (low internet bandwidth)</t>
  </si>
  <si>
    <t>Try to restore backup with low internet connection</t>
  </si>
  <si>
    <t>There should be a error toaster on the application in whichever page the user is “Due to unstable internet connection, we were unable to perform data backup. Please try again later.” with a close button.</t>
  </si>
  <si>
    <t>TC_760</t>
  </si>
  <si>
    <t>The backup restoration is unsuccessful due to network issues (API failure)</t>
  </si>
  <si>
    <t>There should be a error toaster on the application in whichever page the user is “Due to technical error, we were unable to perform data backup. Please try again later.” with a close button.</t>
  </si>
  <si>
    <t>TC_761</t>
  </si>
  <si>
    <t>Checking the APK while restoration.</t>
  </si>
  <si>
    <t>The user should be able to use the application while restore is in progress..</t>
  </si>
  <si>
    <t>INJI-633</t>
  </si>
  <si>
    <t>[Data backup]: Initiate backup to cloud drive.</t>
  </si>
  <si>
    <t>TC_762</t>
  </si>
  <si>
    <t>Manual backup</t>
  </si>
  <si>
    <t>Check whether the backup file is available in the local app directory</t>
  </si>
  <si>
    <t>1.Open the inji app
 2.Download the VCs
 3.Go to setting
 3.Click on the Backup&amp; restore button
 4. Click on proceed button navigate to choose an account page and choose the account.
 5.user land on the sign in toinji inji page and click continue.
 6.Inji wants access to your Google account select all and click continue user land on Banckup &amp; restore page.
 7.Click on the Backup button</t>
  </si>
  <si>
    <t>vc should be save local path(XYZ)</t>
  </si>
  <si>
    <t>TC_763</t>
  </si>
  <si>
    <t>Check whether the application dispalay the loader animation and progress bar repaced as backupbutton</t>
  </si>
  <si>
    <t>1.Open the inji app
 2.Download the VCs
 3.Go to setting
 4.Click on the Backup&amp; restore button
 5.Click on the Backup button</t>
  </si>
  <si>
    <t>the application should display a visual indicator (e.g. Loader) under the Backup section (progress bar should replace Backup Now button) to inform the user that the backup is underway
 AND
 the user should be able to use the application.</t>
  </si>
  <si>
    <t>TC_764</t>
  </si>
  <si>
    <t>Check After getting the backup is successfully pushed to the private cloud drive</t>
  </si>
  <si>
    <t>a success toaster should be shown to the user in whichever page of the application that the backup is successful</t>
  </si>
  <si>
    <t>TC_765</t>
  </si>
  <si>
    <t>Check whether the upload encounters an error or fails for any reason</t>
  </si>
  <si>
    <t>the application should display an error toaster wherever the user is in the application, clearly stating the reason “Due to Technical Error, we were unable to perform data backup. Please try again later.“</t>
  </si>
  <si>
    <t>TC_766</t>
  </si>
  <si>
    <t>Check whether the backup process killed when the app closed during backup</t>
  </si>
  <si>
    <t>1.Open the inji app
 2.Download the VCs
 3.Go to setting
 4.Click on the Backup&amp; restore button
 5.Click on the Backup button
 6.closes the application during the backup process</t>
  </si>
  <si>
    <t>the backup process should be killed</t>
  </si>
  <si>
    <t>TC_767</t>
  </si>
  <si>
    <t>Check whether the user pushes the application to the background</t>
  </si>
  <si>
    <t>1.Open the inji app
 2.Download the VCs
 3.Go to setting
 3.Click on the Backup button
 4. pushes the application to background</t>
  </si>
  <si>
    <t>the application should continue the backup process in the background.</t>
  </si>
  <si>
    <t>TC_768</t>
  </si>
  <si>
    <t>Check whether the user kills the app from the background</t>
  </si>
  <si>
    <t>1.Open the inji app
 2.Download the VCs
 3.Go to setting
 3.Click on the Backup button
 4. kill the app form the background</t>
  </si>
  <si>
    <t>the backup process should be killed last backup date and time should be previous one</t>
  </si>
  <si>
    <t>TC_769</t>
  </si>
  <si>
    <t>check the backup process is initiated
 AND
 while pushing it to the cloud if
 the internet is off / not there / no sufficient bandwidth</t>
  </si>
  <si>
    <t>1.Open the inji app
 2.Download the VCs
 3.Go to setting
 3.Click on the Backup button
 4. trun off internet</t>
  </si>
  <si>
    <t>local backup file should not be deleted
 AND
 the application should display an error toaster wherever the user is in the application, clearly stating the reason “Due to Unstable Connection, we were unable to perform data backup. Please try again later.“</t>
  </si>
  <si>
    <t>TC_770</t>
  </si>
  <si>
    <t>Check After getting the error screen and the user clicks on Settings icon</t>
  </si>
  <si>
    <t>1.Open the inji app
 2.Download the VCs
 3.Go to setting</t>
  </si>
  <si>
    <t>user should be taken to the Settings page
 AND
 Last backup time should be “Previous back up time“ with size (or) if back up was not taken earlier, then just the details should be there as provided</t>
  </si>
  <si>
    <t>TC_771</t>
  </si>
  <si>
    <t>Check there are errors while pushing it to the cloud drive</t>
  </si>
  <si>
    <t>1.Open the inji app
 2.Download the VCs
 3.Go to setting
 3.Click on the Backup button
 5.Trun off the internet</t>
  </si>
  <si>
    <t>local backup file should not be deleted
 AND
 there should be an error toaster in the UI with an Error Message: “Due to Unstable Connection, we were unable to perform data backup. Please try again later.“</t>
  </si>
  <si>
    <t>INJI-691</t>
  </si>
  <si>
    <t>Backup - Settings screen</t>
  </si>
  <si>
    <t>TC_772</t>
  </si>
  <si>
    <t>Backup &amp; Restore should precent In settings</t>
  </si>
  <si>
    <t>1. open inji app
 2. head to settings</t>
  </si>
  <si>
    <t>we should be able to see back up and restore funtion in the settings page</t>
  </si>
  <si>
    <t>TC_773</t>
  </si>
  <si>
    <t>NEW! Text mentioned</t>
  </si>
  <si>
    <t>the "NEW!" label should be precent next to the back up and restore funtion untill visted the function once</t>
  </si>
  <si>
    <t>TC_774</t>
  </si>
  <si>
    <t>NEW! Text removed</t>
  </si>
  <si>
    <t>1. open inji app
 2. head to settings
 3. click on the backup and restore button
 4. and go back to the settings</t>
  </si>
  <si>
    <t>the label NEW! Should not be precent once we visited the backup and restore page</t>
  </si>
  <si>
    <t>TC_775</t>
  </si>
  <si>
    <t>Backup &amp; Restore conformation page</t>
  </si>
  <si>
    <t>1. open inji app
 2. head to settings
 3. click on the backup and restore button</t>
  </si>
  <si>
    <t>should taken to back up and restore confirmation page</t>
  </si>
  <si>
    <t>TC_776</t>
  </si>
  <si>
    <t>Backup &amp; Restore
 drive details</t>
  </si>
  <si>
    <t>as per the device the respective os driver should be precent in the on back up and restore confirmation page</t>
  </si>
  <si>
    <t>TC_777</t>
  </si>
  <si>
    <t>clciking back in Backup &amp; Restore conformation page</t>
  </si>
  <si>
    <t>1. open inji app
 2. head to settings
 3. click on the backup and restore button
 4. click on the back</t>
  </si>
  <si>
    <t>we should be taken to settings page</t>
  </si>
  <si>
    <t>TC_778</t>
  </si>
  <si>
    <t>clciking proceed in Backup &amp; Restore conformation page</t>
  </si>
  <si>
    <t>1. open inji app
 2. head to settings
 3. click on the backup and restore button
 4. click on the proceed</t>
  </si>
  <si>
    <t>we should be taked to the web page where we have to select the id for accessing our driver</t>
  </si>
  <si>
    <t>TC_779</t>
  </si>
  <si>
    <t>selecting our drive acc and granting</t>
  </si>
  <si>
    <t>1. open inji app
 2. head to settings
 3. click on the backup and restore button
 4. click on the proceed
 5. select allow permision from drive ID</t>
  </si>
  <si>
    <t>we should be taken to back up and restore page</t>
  </si>
  <si>
    <t>TC_780</t>
  </si>
  <si>
    <t>dening permision from the drive</t>
  </si>
  <si>
    <t>1. open inji app
 2. head to settings
 3. click on the backup and restore button
 4. click on the proceed
 5. select deny for permision from drive ID</t>
  </si>
  <si>
    <t>we should be landed to denied permision page</t>
  </si>
  <si>
    <t>TC_781</t>
  </si>
  <si>
    <t>selecting our drive acc and deniing</t>
  </si>
  <si>
    <t>1. open inji app
 2. head to settings
 3. click on the backup and restore button
 4. click on the proceed
 5. select the drive ID and dening the permision</t>
  </si>
  <si>
    <t>we should be taken to permision denined screen, with the option of going to configure screen again or going back</t>
  </si>
  <si>
    <t>TC_782</t>
  </si>
  <si>
    <t>configure settings button</t>
  </si>
  <si>
    <t>1. open inji app
 2. head to settings
 3. click on the backup and restore button
 4. click on the proceed
 5. select the drive ID and dening the permision
 6. click on configure settings</t>
  </si>
  <si>
    <t>we should be taken back to the driver configuration page</t>
  </si>
  <si>
    <t>TC_783</t>
  </si>
  <si>
    <t>go back button while denining</t>
  </si>
  <si>
    <t>1. open inji app
 2. head to settings
 3. click on the backup and restore button
 4. click on the proceed
 5. select the drive ID and dening the permision
 6. click on go back</t>
  </si>
  <si>
    <t>we should be taken back to the settings page</t>
  </si>
  <si>
    <t>TC_784</t>
  </si>
  <si>
    <t>contant in Backup &amp; Restore page</t>
  </si>
  <si>
    <t>1. open inji app
 2. head to settings
 3. click on the backup and restore button
 4. click on the proceed
 5. select the drive ID and granting the permision</t>
  </si>
  <si>
    <t>the backup and restore page should contain :
 1.Last Backup section
 2.Backup now button under Last Backup section.
 3.Google Drive section
 4.Associated google account for backup should be displayed under the Google drive section
 5.Restore section
 6.Restore now button in Restore section</t>
  </si>
  <si>
    <t>TC_785</t>
  </si>
  <si>
    <t>back button on the Backup &amp; Restore page</t>
  </si>
  <si>
    <t>1. open inji app
 2. head to settings
 3. click on the backup and restore button
 4. click on the proceed
 5. select the drive ID and granting the permision
 6. click on the back button</t>
  </si>
  <si>
    <t>we should be able to go to settings page</t>
  </si>
  <si>
    <t>TC_786</t>
  </si>
  <si>
    <t>dening permision of inji from the driver</t>
  </si>
  <si>
    <t>1. open the inji app
 2. grant the app to access the driver
 3. now go the driver app
 4. disable the inji app
 5. again go to the inji</t>
  </si>
  <si>
    <t>the app should ask for permision again to acces the driver</t>
  </si>
  <si>
    <t>TC_787</t>
  </si>
  <si>
    <t>back up and resotre multi language with support</t>
  </si>
  <si>
    <t>1. change the language as required
 2. use the back up and restore feature</t>
  </si>
  <si>
    <t>all the pages should render the language correctly</t>
  </si>
  <si>
    <t>https://mosip.atlassian.net/browse/INJIMOB-914</t>
  </si>
  <si>
    <t>INJI-636</t>
  </si>
  <si>
    <t>[Data Backup]: Retrieval of backup file from cloud drive.</t>
  </si>
  <si>
    <t>TC_788</t>
  </si>
  <si>
    <t>procceeding for back up</t>
  </si>
  <si>
    <t>We should be able to proceed further to the backup screen</t>
  </si>
  <si>
    <t>TC_789</t>
  </si>
  <si>
    <t>clicking on restore</t>
  </si>
  <si>
    <t>1. open inji app
 2. head to settings
 3. click on the backup and restore button
 4. click on the restore button</t>
  </si>
  <si>
    <t>once the restore button is clicked, the button should start loading and in background it should restored</t>
  </si>
  <si>
    <t>TC_790</t>
  </si>
  <si>
    <t>clicking on restore when back up not available</t>
  </si>
  <si>
    <t>the appropriate error message should be projected showing no backup file created</t>
  </si>
  <si>
    <t>TC_791</t>
  </si>
  <si>
    <t>network error during back up and restore</t>
  </si>
  <si>
    <t>1. open inji app
 2. turn off internet
 3. head to settings
 4. click on the backup and restore button
 5. click on the restore button</t>
  </si>
  <si>
    <t>the appropriate error message should be projected showing no proper network</t>
  </si>
  <si>
    <t>TC_792</t>
  </si>
  <si>
    <t>back up and restore in cellular or wifi</t>
  </si>
  <si>
    <t>the backup should be success full, hence this inji backup and restore funtion is not dependent on one specific internet mode</t>
  </si>
  <si>
    <t>TC_793</t>
  </si>
  <si>
    <t>back uped data should not be accessable in the local</t>
  </si>
  <si>
    <t>1. open inji app
 2. back up the new data
 3. go to this location in folder (XXXXXX)
 4. try to access the data</t>
  </si>
  <si>
    <t>the backuped data in the local should not be able to accessed</t>
  </si>
  <si>
    <t>TC_794</t>
  </si>
  <si>
    <t>backup in baground</t>
  </si>
  <si>
    <t>1. open inji app
 2. head to settings
 3. click on the backup
 4. head to other screen of inji and perform different event</t>
  </si>
  <si>
    <t>backup should be successful in the background, when the user is performing other inji events</t>
  </si>
  <si>
    <t>TC_795</t>
  </si>
  <si>
    <t>restore in background</t>
  </si>
  <si>
    <t>1. open inji app
 2. head to settings
 3. click on the restore button
 4. head to other screen of inji and perform different event</t>
  </si>
  <si>
    <t>restore should be successful in the background, when the user is performing other inji events</t>
  </si>
  <si>
    <t>TC_796</t>
  </si>
  <si>
    <t>the toaster for backup sucessful</t>
  </si>
  <si>
    <t>1. perform a successful backup</t>
  </si>
  <si>
    <t>a green toaster should be projected with saying the back up is successful message</t>
  </si>
  <si>
    <t>TC_797</t>
  </si>
  <si>
    <t>the toaster for restore sucessful</t>
  </si>
  <si>
    <t>1. perform a successful restore</t>
  </si>
  <si>
    <t>a green toaster should be projected with saying the restore is successful message</t>
  </si>
  <si>
    <t>TC_798</t>
  </si>
  <si>
    <t>closing the toaster</t>
  </si>
  <si>
    <t>1. perform a event that triggers a toaster
 2. click on the close button on the toaster</t>
  </si>
  <si>
    <t>the toaster should be closed by only clicking on the close button on the toaster</t>
  </si>
  <si>
    <t>INJI-628</t>
  </si>
  <si>
    <t>[Data Backup]: Local backup creation.</t>
  </si>
  <si>
    <t>TC_799</t>
  </si>
  <si>
    <t>verfing backup file saved in local</t>
  </si>
  <si>
    <t>1. perform a successful backup
 2. go to this location in folder (XXXXXX)</t>
  </si>
  <si>
    <t>backup data should be precent in the local</t>
  </si>
  <si>
    <t>TC_800</t>
  </si>
  <si>
    <t>backing up for second time</t>
  </si>
  <si>
    <t>the old backup should be repleaced with the new one</t>
  </si>
  <si>
    <t>TC_801</t>
  </si>
  <si>
    <t>backup in local should saved without internet</t>
  </si>
  <si>
    <t>the backup file saved in the local should not be depedent on internet</t>
  </si>
  <si>
    <t>TC_802</t>
  </si>
  <si>
    <t>backuping without data</t>
  </si>
  <si>
    <t>1. perform click on backup with out any data
 2. go to this location in folder (XXXXXX)</t>
  </si>
  <si>
    <t>the backup folder should be empty</t>
  </si>
  <si>
    <t>TC_803</t>
  </si>
  <si>
    <t>backup during less storage</t>
  </si>
  <si>
    <t>1. check the back with less story in the inji mobile</t>
  </si>
  <si>
    <t>we should see a aproprait error message for the less storage</t>
  </si>
  <si>
    <t>INJIMOB-750</t>
  </si>
  <si>
    <t>[Data Backup]: Help section in Backup &amp; Restore Settings page</t>
  </si>
  <si>
    <t>TC_804</t>
  </si>
  <si>
    <t>Check whether the user completes the settings for backup &amp; restore</t>
  </si>
  <si>
    <t>1.Open the inji app
 2.Download the VCs
 3.Go to setting
 4.Click on the Backup&amp; restore button
 5. Click on proceed button navigate to choose an account page and choose the account.
 6.user land on the sign in toinji inji page and click continue.
 7.Inji wants access to your Google account select all and click continue user land on Banckup &amp; restore page.</t>
  </si>
  <si>
    <t>The user should land on Backup &amp; Restore screen</t>
  </si>
  <si>
    <t>TC_805</t>
  </si>
  <si>
    <t>Check whether the user is getting the help icon on the Backup and restore screen</t>
  </si>
  <si>
    <t>1.Open the inji app
 2.Download the VCs
 3.Go to setting
 4.Click on the Backup&amp; restore button</t>
  </si>
  <si>
    <t>There should be a help icon on top right of the screen.</t>
  </si>
  <si>
    <t>TC_806</t>
  </si>
  <si>
    <t>Check whether Help icon is clickable on the Backup and restore screen</t>
  </si>
  <si>
    <t>1.Open the inji app
 2.Download the VCs
 3.Go to setting
 4.Click on the Backup&amp; restore button
 5. click On the Help icon button</t>
  </si>
  <si>
    <t>Help icon should be clickable</t>
  </si>
  <si>
    <t>TC_807</t>
  </si>
  <si>
    <t>check if the user clicks on the Help icon on the Backup and restore screen</t>
  </si>
  <si>
    <t>The user should land on the Help / FAQ page anchored to the Backup &amp; Restore FAQs.</t>
  </si>
  <si>
    <t>INJIMOB-799</t>
  </si>
  <si>
    <t>[Data backup]: Identify the VCs uniquely through VC_Key after restoring the backup</t>
  </si>
  <si>
    <t>TC_808</t>
  </si>
  <si>
    <t>Check whether A VC is restored from the backup file restoration is in progress</t>
  </si>
  <si>
    <t>developer bar</t>
  </si>
  <si>
    <t>UNIX epoch timestamp to the VC Keys should be appended.</t>
  </si>
  <si>
    <t>TC_809</t>
  </si>
  <si>
    <t>Check whether duplicate VCs after restoring backup file (VC1 downloaded and same VC1 restored) the user deletes the VC1 they downlaoded</t>
  </si>
  <si>
    <t>1.Open the inji app
 2.Download the VC1
 3.Go to setting
 4.Click on the Backup&amp; restore button
 5. take backup and restore the backup
 6.Go to Home page
 7.Delete the downloaded VC 1</t>
  </si>
  <si>
    <t>only the selected VC1 (downloaded) should be deleted
 AND
 the VC restored should not be removed.</t>
  </si>
  <si>
    <t>TC_810</t>
  </si>
  <si>
    <t>Check whether The user again downloads the VC1 the user deletes the VC1 they downloded</t>
  </si>
  <si>
    <t>1.Open the inji app
 2.Download the VC1
 3.Go to setting
 4.Click on the Backup&amp; restore button
 5. take backup and restore the backup
 6.Go to Home page
 7. delete the downloade VC 1</t>
  </si>
  <si>
    <t>only the selected VC1 (restored) should be deletedANDthe VC downloaded should not be removed.</t>
  </si>
  <si>
    <t>TC_811</t>
  </si>
  <si>
    <t>Check whether the user deleted the VC1 which was restored from the backup file</t>
  </si>
  <si>
    <t>1.Open the inji app
 2.again Download the VC1
 3.Go to setting
 4.Click on the Backup&amp; restore button
 5. take backup and restore the backup
 6.Go to Home page
 7. delete the restored VC 1</t>
  </si>
  <si>
    <t>The VC downloaded should not be removed.</t>
  </si>
  <si>
    <t>TC_812</t>
  </si>
  <si>
    <t>Check whether the user restores the backup file</t>
  </si>
  <si>
    <t>1.Open the inji app
 2.again Download the VC
 3.Go to setting
 4.Click on the Backup&amp; restore button
 5. take backup and restore the backup
 6.Go to Home page</t>
  </si>
  <si>
    <t>The restores VCs should be appended to the existing VCs.</t>
  </si>
  <si>
    <t>TC_813</t>
  </si>
  <si>
    <t>Check whether the user restores the backup file and
 user pins the VC which was downloaded</t>
  </si>
  <si>
    <t>1.Open the inji app
 2.Download the VC
 3.Go to setting
 4.Click on the Backup&amp; restore button
 5. take backup and restore the backup
 6.Go to Home page
 7. Pins the downloaded VC</t>
  </si>
  <si>
    <t>Only the downloaded VC should be pinned and not the restored duplicate VC.</t>
  </si>
  <si>
    <t>TC_814</t>
  </si>
  <si>
    <t>1.Open the inji app
 2.Download the VC
 3.Go to setting
 4.Click on the Backup&amp; restore button
 5. take backup and restore the backup
 6.Go to Home page
 7. Pins the restores VC</t>
  </si>
  <si>
    <t>Only the restored VC should be pinned and not the downloaded VC.</t>
  </si>
  <si>
    <t>INJIMOB-775</t>
  </si>
  <si>
    <t>TC_815</t>
  </si>
  <si>
    <t>Check whether The user opens INJI application for the first time
 AND
 provides backup settings</t>
  </si>
  <si>
    <t>pre request (dont download the Vc )
 1. Install the app freshly.
 3.Go to setting
 3.Click on the Backup&amp; restore button
 4. Click on proceed button navigate to choose an account page and choose the account.
 5.user land on the sign in toinji inji page and click continue.
 6.Inji wants access to your Google account select all and click continue user land on Banckup &amp; restore page.</t>
  </si>
  <si>
    <t>back up should not be triggered.</t>
  </si>
  <si>
    <t>TC_816</t>
  </si>
  <si>
    <t>Check whether user downloads VC(s)</t>
  </si>
  <si>
    <t>1. Install the app freshly.
 2.Download the VCs
 3.Go to setting
 4.Click on the Backup&amp; restore button
 5. Click on proceed button navigate to choose an account page and choose the account.
 6.user land on the sign in toinji inji page and click continue.
 7.Inji wants access to your Google account select all and click continue user land on Banckup &amp; restore page.</t>
  </si>
  <si>
    <t>backup should be automatically triggered in the background
 when the VC is downloaded and present in the local directory.</t>
  </si>
  <si>
    <t>TC_817</t>
  </si>
  <si>
    <t>Check whether the user keeps downloading VC(s)</t>
  </si>
  <si>
    <t>1. Install the app freshly.
 2.Download the VCs
 3.Go to setting
 4.Click on the Backup&amp; restore button
 and user lands on BackUp&amp;restore page.</t>
  </si>
  <si>
    <t>backup should be automatically triggered in the background as and when the VC is downloaded and present in the local directory.
 AND
 every time it should be a complete replacement of the new backup file in the local directory.</t>
  </si>
  <si>
    <t>TC_818</t>
  </si>
  <si>
    <t>Check whether the user manually removes a VC</t>
  </si>
  <si>
    <t>1. Install the app freshly.
 2.Download the VCs
 3.Go to setting
 4.Click on the Backup&amp; restore button
 and user lands on BackUp&amp;restore page.
 5. Remove the Vc</t>
  </si>
  <si>
    <t>backup should be automatically triggered in the background when the VC is successfully removed</t>
  </si>
  <si>
    <t>TC_819</t>
  </si>
  <si>
    <t>Check whether the VC gets removed due to tampering issues</t>
  </si>
  <si>
    <t>pre-requested: checked in only Root devices
 1. Open the Inji app
 2. Download the VC
 and tamper the downloaded VC
 4.Click on the Backup&amp; restore button
 and user lands on BackUp&amp;restore page.
 5. Remove the Vc</t>
  </si>
  <si>
    <t>TC_820</t>
  </si>
  <si>
    <t>Check whether the user initiated the backup process</t>
  </si>
  <si>
    <t>1.Open the inji app
 2.Download the VC
 3.Go to setting
 4.Click on the Backup&amp; restore option
 5. initiated the backup procces
 6.the process is running background</t>
  </si>
  <si>
    <t>No notification required since the process is running background</t>
  </si>
  <si>
    <t>TC_821</t>
  </si>
  <si>
    <t>Check whether the upload to Google Drive is completed successfully</t>
  </si>
  <si>
    <t>1.Open the inji app
 2.Download the VC
 3.Go to setting
 4.Click on the Backup&amp; restore option
 5. initiated the backup procces
 and backup process complted and upload completed successfully</t>
  </si>
  <si>
    <t>The details of the backup: Date &amp; Time stamp and the size of the backup file should be mentioned under the Last Backup section.</t>
  </si>
  <si>
    <t>TC_822</t>
  </si>
  <si>
    <t>check the upload to drive encounters an error or fails for any reason</t>
  </si>
  <si>
    <t>need developer help to test</t>
  </si>
  <si>
    <t>The application should stop the upload process</t>
  </si>
  <si>
    <t>TC_823</t>
  </si>
  <si>
    <t>Check whether the user closes the application during the backup process</t>
  </si>
  <si>
    <t>1.Open the inji app
 2.Download the VC
 3.Go to setting
 4.Click on the Backup&amp; restore option
 5. initiated the backup procces
 6.close the application</t>
  </si>
  <si>
    <t>The backup process should be killed
 AND
 no backup file should be existing in the app directory</t>
  </si>
  <si>
    <t>TC_824</t>
  </si>
  <si>
    <t>Check the user pushes the application to the background during the backup process</t>
  </si>
  <si>
    <t>1.Open the inji app
 2.Download the VC
 3.Go to setting
 4.Click on the Backup&amp; restore option
 5. initiated the backup procces
 6.pushes the application to background</t>
  </si>
  <si>
    <t>The backup process should be paused</t>
  </si>
  <si>
    <t>TC_825</t>
  </si>
  <si>
    <t>Check the user brings the application to the foreground</t>
  </si>
  <si>
    <t>1.Open the inji app
 2.try to Download the 30 VC
 3.Go to setting
 4.Click on the Backup&amp; restore option
 5. initiated the backup procces
 6. brings the application to the foreground</t>
  </si>
  <si>
    <t>The backup process should be resumed</t>
  </si>
  <si>
    <t>TC_826</t>
  </si>
  <si>
    <t>Check whether The user pushes the application to the background and the user user kills the app from the background</t>
  </si>
  <si>
    <t>1.Open the inji app
 2.Download the VC
 3.Go to setting
 4.Click on the Backup&amp; restore option
 5. initiated the backup procces
 6.pushes the application to background
 7. kills the app from the background</t>
  </si>
  <si>
    <t>the backup process should be killed
 AND
 no backup file should be existing in the app directory</t>
  </si>
  <si>
    <t>INJIMOB-787</t>
  </si>
  <si>
    <t>[Data backup]: Resuming the retrieval and restoration of VCs in backup file.</t>
  </si>
  <si>
    <t>TC_827</t>
  </si>
  <si>
    <t>Check whether The user closes the application during the restore process
 the user reopens the INJI application</t>
  </si>
  <si>
    <t>1.Open the inji app
 2.Download the VC
 3.Go to setting
 4.Click on the Backup&amp; restore option
 5. initiated the restore procces
 6.Close the app
 7. repoens the inji app</t>
  </si>
  <si>
    <t>backup file should not be present in local app directory</t>
  </si>
  <si>
    <t>TC_828</t>
  </si>
  <si>
    <t>Application is killed before the file is downloaded</t>
  </si>
  <si>
    <t>Check whether the backup file is not downloaded
 the user reopens the INJI application</t>
  </si>
  <si>
    <t>Doubt on where we get the file is not</t>
  </si>
  <si>
    <t>TC_829</t>
  </si>
  <si>
    <t>Application is killed after the file is downloaded</t>
  </si>
  <si>
    <t>Check whether the user closes the application during the restore process the user reopens the INJI application</t>
  </si>
  <si>
    <t>backup file should be present in local app directory but the restoration process should not happen</t>
  </si>
  <si>
    <t>TC_830</t>
  </si>
  <si>
    <t>Check whether backup file is downloaded partially the user reopens the INJI application</t>
  </si>
  <si>
    <t>1.Open the inji app
 2.Download the VC
 3.Go to setting
 4.Click on the Backup&amp; restore option
 5. Backup file is downloaded
 6.Close the app
 7. repoens the inji app</t>
  </si>
  <si>
    <t>The partially downloaded file should be deleted</t>
  </si>
  <si>
    <t>TC_831</t>
  </si>
  <si>
    <t>Check The user closes the application
 just after backup file is downloaded completely but before restoration process
 the user reopens the INJI application</t>
  </si>
  <si>
    <t>backup file should be present in local app directory
 AND
 the downloaded file should be restored (decompress &amp; re-encryption)</t>
  </si>
  <si>
    <t>TC_832</t>
  </si>
  <si>
    <t>Check whether The user closes the application during the start of restore processthe user reopens the INJI application</t>
  </si>
  <si>
    <t>1.Open the inji app
 2.Download the VC
 3.Go to setting
 4.Click on the Backup&amp; restore option
 5. Backup file is downloaded
 6.Click on restore button and restore is process close the app.
 7.User reopen the inji app</t>
  </si>
  <si>
    <t>Backup file should be present in local app directory</t>
  </si>
  <si>
    <t>TC_833</t>
  </si>
  <si>
    <t>Check whether no VCs have been restored yet the user repone the inji application</t>
  </si>
  <si>
    <t>1.Open the inji app
 2.Download the VC
 3.Go to setting
 4.Click on the Backup&amp; restore option
 5. Backup file is downloaded
 6.Click on restore button and restored yet close the app.
 7.User reopen the inji app</t>
  </si>
  <si>
    <t>All the VCs in the downloaded backup file should be restored (decompress &amp; re-encryption)</t>
  </si>
  <si>
    <t>TC_834</t>
  </si>
  <si>
    <t>Check whether the user closes the application during the start of restore process the user reopens the INJI application</t>
  </si>
  <si>
    <t>1.Open the inji app
 2.Download the VC
 3.Go to setting
 4.Click on the Backup&amp; restore option
 5. Backup file is downloaded
 6.Click on restore button and start of restore is process close the app.
 7.User reopen the inji app</t>
  </si>
  <si>
    <t>TC_835</t>
  </si>
  <si>
    <t>Check whether no VCs have been restored yet</t>
  </si>
  <si>
    <t>TC_836</t>
  </si>
  <si>
    <t>1.Open the inji app
 2.Download the VC
 3.Go to setting
 4.Click on the Backup&amp; restore option
 5. Backup file is downloaded
 6.Click on restore button and intermediately close the app.
 7.User reopen the inji app</t>
  </si>
  <si>
    <t>TC_837</t>
  </si>
  <si>
    <t>Check whether one or few VCs from the backup file has been restored.the user reopens the INJI application</t>
  </si>
  <si>
    <t>1.Open the inji app
 2.Download the VC
 3.Go to setting
 4.Click on the Backup&amp; restore option
 5. One or few Vc from Backup file has been restored.
 7.reopens the Inji App</t>
  </si>
  <si>
    <t>the process should resume from where it has stopped.</t>
  </si>
  <si>
    <t>TC_838</t>
  </si>
  <si>
    <t>Check whether The restoration process is completed and the application is open</t>
  </si>
  <si>
    <t>1.Open the inji app
 2.Download the VC
 3.Go to setting
 4.Click on the Backup&amp; restore option
 5. Backup file is downloaded
 6. Click on the restore and then restoration is procces completed</t>
  </si>
  <si>
    <t>TC_839</t>
  </si>
  <si>
    <t>Check whether the restoration process is completed andthe application is killed</t>
  </si>
  <si>
    <t>1.Open the inji app
 2.Download the VC
 3.Go to setting
 4.Click on the Backup&amp; restore option
 5. Backup file is downloaded
 6. Click on the restore and then restoration is procces completed
 7. Close the application
 8. repone the inji app</t>
  </si>
  <si>
    <t>No need to notify the user when the user reopens the application</t>
  </si>
  <si>
    <t>INJIMOB-758</t>
  </si>
  <si>
    <t>[Data Backup]: FAQ for Data backup</t>
  </si>
  <si>
    <t>TC_840</t>
  </si>
  <si>
    <t>FAQ</t>
  </si>
  <si>
    <t>verifing FAQ in the backup and restore</t>
  </si>
  <si>
    <t>1. head to settings
 2. go inside backup and restore page</t>
  </si>
  <si>
    <t>the FAQ page icon should be precen on the top of the screen</t>
  </si>
  <si>
    <t>TC_841</t>
  </si>
  <si>
    <t>click on the FAQ on the backup screen</t>
  </si>
  <si>
    <t>1. head to settings
 2. go inside backup and restore page
 3. click on the FAQ page</t>
  </si>
  <si>
    <t>we should be taken to the FAQ page and scrolled to the backup and restore section</t>
  </si>
  <si>
    <t>TC_842</t>
  </si>
  <si>
    <t>verifing backup FAQ I different language</t>
  </si>
  <si>
    <t>1. head to settings
 2. select a specific language
 3. go inside backup and restore page
 4. click on the FAQ page</t>
  </si>
  <si>
    <t>we should be taken to the FAQ page and scrolled to the backup and restore section and page should render in the selected language</t>
  </si>
  <si>
    <t>INJIMOB-751</t>
  </si>
  <si>
    <t>[Data Backup]: NEW tag for Backup &amp; Restore option in Settings screen should disappear after data settings is provided</t>
  </si>
  <si>
    <t>TC_843</t>
  </si>
  <si>
    <t>New tag</t>
  </si>
  <si>
    <t>Observing NEW label for the settings</t>
  </si>
  <si>
    <t>1. open the freshly
 2. head to settings</t>
  </si>
  <si>
    <t>next to the backup and restore feature NEW label should be precent</t>
  </si>
  <si>
    <t>TC_844</t>
  </si>
  <si>
    <t>Observeing NEW label getting decepeared</t>
  </si>
  <si>
    <t>1. open the app freshly
 2. head to settings
 3. enter inside the backup and restore page
 4. again go back to the settings page</t>
  </si>
  <si>
    <t>once we visited the backup and restore page, the NEW label should be desapeared</t>
  </si>
  <si>
    <t>TC_845</t>
  </si>
  <si>
    <t>Reopenin the app and verifying</t>
  </si>
  <si>
    <t>1. open the app freshly
 2. head to settings
 3. enter inside the backup and restore page
 4. close the app and reopen it
 5. again go back to the settings page</t>
  </si>
  <si>
    <t>Even though we are restarting the app, NEW label shouldn’t be appeared again</t>
  </si>
  <si>
    <t>TC_846</t>
  </si>
  <si>
    <t>1. open the app freshly
 2. head to settings
 3. enter inside the backup and restore page
 4. update the app and reopen it
 5. again go back to the settings page</t>
  </si>
  <si>
    <t>even though we are updating the app, hence we visited the feature once, it should not be precent</t>
  </si>
  <si>
    <t>TC_847</t>
  </si>
  <si>
    <t>uninstall and installing the apk</t>
  </si>
  <si>
    <t>1. open the app freshly
 2. head to settings
 3. enter inside the backup and restore page
 4. uninstall the apk and reinstall it
 5. again go back to the settings page</t>
  </si>
  <si>
    <t>since the backup field is not opened, the new tag should be precent</t>
  </si>
  <si>
    <t>INJIMOB-726</t>
  </si>
  <si>
    <t>Invalid ID Error handling in Download your ID screen</t>
  </si>
  <si>
    <t>TC_848</t>
  </si>
  <si>
    <t>Check whether the user enters an invalid ID for UIN</t>
  </si>
  <si>
    <t>1. enter the app
 2. click on the "+" icon and select a issuer mosip flow
 3. enter the invalid UIN and click on "generate card"</t>
  </si>
  <si>
    <t>an inline error message “Please enter valid UIN” should be shown.</t>
  </si>
  <si>
    <t>TC_849</t>
  </si>
  <si>
    <t>Check whether the user enters an invalid ID for VID</t>
  </si>
  <si>
    <t>1. enter the app
 2. click on the "+" icon and select a issuer mosip flow
 3. enter the invalid VID and click on "generate card"</t>
  </si>
  <si>
    <t>an inline error message “Please enter valid VID” should be shown.</t>
  </si>
  <si>
    <t>TC_850</t>
  </si>
  <si>
    <t>Check whether the user enters an invalid ID for AID</t>
  </si>
  <si>
    <t>1. enter the app
 2. click on the "+" icon and select a issuer mosip flow
 3.Click on get it now using your AID and it will lands on retrieve your UIN/AID page
 3. enter the invalid AID and click on "generate card"</t>
  </si>
  <si>
    <t>an inline error message “Please enter valid AID” should be shown.</t>
  </si>
  <si>
    <t>TC_851</t>
  </si>
  <si>
    <t>Check whether the user doesn’t enter an ID</t>
  </si>
  <si>
    <t>1. enter the app
 2. click on the "+" icon and select a issuer mosip flow
 3. enter the., click on "generate card"</t>
  </si>
  <si>
    <t>INJIMOB-965</t>
  </si>
  <si>
    <t>INJI- The sunbird VC ID details page is struck in loading state</t>
  </si>
  <si>
    <t>TC_852</t>
  </si>
  <si>
    <t>The sunbird VC ID details page is struck in loading state.</t>
  </si>
  <si>
    <t>1.Open the inji apk
 2.Download a VC from Sunbird.
 3.Click on the downloaded VC on the home page.</t>
  </si>
  <si>
    <t>The user should be able to view the Sunbird VC details ID page.</t>
  </si>
  <si>
    <t>INJIMOB-922</t>
  </si>
  <si>
    <t>NJI - we are not able to open sunbird download page</t>
  </si>
  <si>
    <t>TC_853</t>
  </si>
  <si>
    <t>we are not able to open sunbird download page</t>
  </si>
  <si>
    <t>1.open the Inji app
 2click on the + button
 3.select download via Sunbird flow</t>
  </si>
  <si>
    <t>The download via Sunbird web page should be opened</t>
  </si>
  <si>
    <t>INJIMOB-835</t>
  </si>
  <si>
    <t>INJI - when we restore an activated VC, the original activated VC gets deactivated</t>
  </si>
  <si>
    <t>TC_854</t>
  </si>
  <si>
    <t>when we restore an activated VC, the original activated VC gets deactivated</t>
  </si>
  <si>
    <t>1.download a VC
 2.activate it
 3.back up the data
 4.restore the data</t>
  </si>
  <si>
    <t>there will be two VC present now, the original should stay activated, and the duplicate should be in deactivated state</t>
  </si>
  <si>
    <t>INJIMOB-834</t>
  </si>
  <si>
    <t>INJI - Once a VC deleted on its own by malicious activity, the back up is not working any more</t>
  </si>
  <si>
    <t>TC_855</t>
  </si>
  <si>
    <t>Once a VC deleted on its own by malicious activity, the back up is not working any more</t>
  </si>
  <si>
    <t>1.download multiple VC
 2.try to replicate the malicious activity bug #531
 3.head to settings and try to back up</t>
  </si>
  <si>
    <t>the back up should work</t>
  </si>
  <si>
    <t>INJIMOB-833</t>
  </si>
  <si>
    <t>INJI - pinning duplicate VC is duplicating more VCs</t>
  </si>
  <si>
    <t>TC_856</t>
  </si>
  <si>
    <t>pinning duplicate VC is duplicating more VCs</t>
  </si>
  <si>
    <t>1.download a VC
 2.back up the downloaded VC
 3.restore twice now
 4.now three VC will be present on the home page
 5.pin any one of the VC</t>
  </si>
  <si>
    <t>there the VC which we picked to pin should be pinned to the top</t>
  </si>
  <si>
    <t>INJIMOB-832</t>
  </si>
  <si>
    <t>INJI - multiple VC's getting pinned</t>
  </si>
  <si>
    <t>TC_857</t>
  </si>
  <si>
    <t>multiple VC's getting pinned</t>
  </si>
  <si>
    <t>1.download a VC
 2.back up the downloaded VC
 3.restore it again
 4.the same VC will be percent twice in the home page
 5.pin any one of the VC</t>
  </si>
  <si>
    <t>only the VC which we choose to pin only should be pinned</t>
  </si>
  <si>
    <t>NJIMOB-830</t>
  </si>
  <si>
    <t>INJI - if we click on the delete the duplicate restored VC, the orginal VC is also getting deleted</t>
  </si>
  <si>
    <t>TC_858</t>
  </si>
  <si>
    <t>if we click on the delete the duplicate restored VC, the orginal VC is also getting deleted</t>
  </si>
  <si>
    <t>1.download a VC
 2.back up the downloaded VC
 3.restore it again
 4.the same VC will be percent twice in the home page
 5.delete one of the VC</t>
  </si>
  <si>
    <t>only the VC that we deleted should be deleted</t>
  </si>
  <si>
    <t>INJIMOB-828</t>
  </si>
  <si>
    <t>INJI - Alignment of the loading page for backup and restore UI is not appropriate.</t>
  </si>
  <si>
    <t>TC_859</t>
  </si>
  <si>
    <t>Alignment of the loading page for backup and restore UI is not appropriate.</t>
  </si>
  <si>
    <t>1.open settings
 2.head to back up and restore function</t>
  </si>
  <si>
    <t>the loading page should aligned properly</t>
  </si>
  <si>
    <t>INJIMOB-826</t>
  </si>
  <si>
    <t>INJI-When the restore is failed remaining time out is not displayed proper.</t>
  </si>
  <si>
    <t>TC_860</t>
  </si>
  <si>
    <t>When the restore is failed remaining time out is not displayed proper.</t>
  </si>
  <si>
    <t>1.Open the Inji app.
 2.Download the Vc.
 3.Click on the setting icon.
 4.Choose the Backup &amp;Restore option.
 5.Fail the restore.</t>
  </si>
  <si>
    <t>When the restore fails remaining time out should be displayed properly.</t>
  </si>
  <si>
    <t>INJIMOB-825</t>
  </si>
  <si>
    <t>INJI - if the error toaster message exists, we are not able to proceed with back up and restore</t>
  </si>
  <si>
    <t>TC_861</t>
  </si>
  <si>
    <t>if the error toaster message exists, we are not able to proceed with back up and restore</t>
  </si>
  <si>
    <t>1.head to back up and restore page
 2.fail a back up or restore
 3.once the the error toaster projected
 4.click on the back up or restore</t>
  </si>
  <si>
    <t>Once we click on the back up or restore button, the error toaster should get disappeared when the it is retiring</t>
  </si>
  <si>
    <t>INJIMOB-824</t>
  </si>
  <si>
    <t>INJI- When the backup is failed time and date are not getting proper.</t>
  </si>
  <si>
    <t>TC_862</t>
  </si>
  <si>
    <t>When the backup is failed time and date are not getting proper.</t>
  </si>
  <si>
    <t>1.Open the Inji app.
 2.Download the Vc.
 3.Click on the setting icon.
 4.Choose the Backup &amp;Restore option.
 5.Fail the backup.</t>
  </si>
  <si>
    <t>When the backup is failed time and date should be proper.</t>
  </si>
  <si>
    <t>INJIMOB-823</t>
  </si>
  <si>
    <t>intermitently we are facing unstable connection while restoring the data</t>
  </si>
  <si>
    <t>TC_863</t>
  </si>
  <si>
    <t>1.open the inji app
 2.head to settings
 3.go inside back up and restore
 4.select the mail ID and go further
 5.click on restore</t>
  </si>
  <si>
    <t>we should be able to restore the data once we click on restore</t>
  </si>
  <si>
    <t>INJIMOB-791</t>
  </si>
  <si>
    <t>INJI- few attribute data are getting highlighted when it got clicked in the sunbird VC</t>
  </si>
  <si>
    <t>TC_864</t>
  </si>
  <si>
    <t>few attribute data are getting highlighted when it got clicked in the sunbird VC</t>
  </si>
  <si>
    <t>1.Open the inji app.
 2.download a sunbird Vc
 3.Click on the attributes.</t>
  </si>
  <si>
    <t>when the user clicks on the sunbird VC’s attribute should get highlighted, or non should not be highlighted like mosip issuer</t>
  </si>
  <si>
    <t>INJIMOB-790</t>
  </si>
  <si>
    <t>INJI - once we change the colour of the sunbird VC its not reflecting in few downloaded VCs</t>
  </si>
  <si>
    <t>TC_865</t>
  </si>
  <si>
    <t>once we change the colour of the sunbird VC its not reflecting in few downloaded VCs</t>
  </si>
  <si>
    <t>1.Open the inji app
 2.Download a sunbird VC
 3.change the color of the VC display in the config
 4.close the app reopen the app</t>
  </si>
  <si>
    <t>if the one sunbird VC’s colour is changing, remaining all should be changed</t>
  </si>
  <si>
    <t>INJIMOB-770</t>
  </si>
  <si>
    <t>INJI - expiry attribute value is in "invalid date" for all sunbird VC's</t>
  </si>
  <si>
    <t>TC_866</t>
  </si>
  <si>
    <t>expiry attribute value is in "invalid date" for all sunbird VC's</t>
  </si>
  <si>
    <t>1.open the inji app
 2.download a sunbird VC
 3.Open the VC in the detailed view</t>
  </si>
  <si>
    <t>the downloaded sunbird VC should have the value for the expiry attribute</t>
  </si>
  <si>
    <t>INJIMOB-760</t>
  </si>
  <si>
    <t>Inji- MOSIP logo is changing according to the issuer</t>
  </si>
  <si>
    <t>TC_867</t>
  </si>
  <si>
    <t>MOSIP logo is changing according to the issuer</t>
  </si>
  <si>
    <t>1.Open the inji app.
 2.Download the via Vc E-signet.</t>
  </si>
  <si>
    <t>After downloading the card and logo word should be in black color</t>
  </si>
  <si>
    <t>INJIMOB-703</t>
  </si>
  <si>
    <t>INJI - the OTP resend button of download via AID making the app crash</t>
  </si>
  <si>
    <t>TC_868</t>
  </si>
  <si>
    <t>the OTP resend button of download via AID making the app crash</t>
  </si>
  <si>
    <t>1.head to retrieve your UIN/VID screen otp screen
 2.wait till for three minutes till resend button enables
 3.once the button is enabled, click on it</t>
  </si>
  <si>
    <t>The button should resend the OTP</t>
  </si>
  <si>
    <t>INJIMOB-694</t>
  </si>
  <si>
    <t>The paragraph border is still in orange in purple theme.</t>
  </si>
  <si>
    <t>TC_869</t>
  </si>
  <si>
    <t>1.Open the Inji app in purple theme.
 2.Click on the”+” Icon.
 3.Download the VC and share the VC.</t>
  </si>
  <si>
    <t>The paragraph’s border should be in purple theme.</t>
  </si>
  <si>
    <t>INJIMOB-572</t>
  </si>
  <si>
    <t>received VC's are getting deleted</t>
  </si>
  <si>
    <t>TC_870</t>
  </si>
  <si>
    <t>1.Open the QR code in device B.
 2.Scan the QR code from device A.
 3.Select the VC and share the same UC twice UIN/VID.
 4.head to setting in device B.
 5.Click on the received card option.
 6.Click the received card.</t>
  </si>
  <si>
    <t>all the received VC should be percent in the received card section</t>
  </si>
  <si>
    <t>INJIMOB-968</t>
  </si>
  <si>
    <t>Android- Intermediately Unable to activate the restored VC</t>
  </si>
  <si>
    <t>TC_871</t>
  </si>
  <si>
    <t>Intermediately Unable to activate the restored VC</t>
  </si>
  <si>
    <t>1. Open the inji app.
 2. Download three VCs
 3. Take a backup and restore the VC.
 4. Try to activate the restored Vc</t>
  </si>
  <si>
    <t>The user should be able to activate the restored VC.</t>
  </si>
  <si>
    <t>INJIMOB-948</t>
  </si>
  <si>
    <t>Inji-In the intro sliders, the heading on the backup data page mentions "Data Backup."</t>
  </si>
  <si>
    <t>TC_872</t>
  </si>
  <si>
    <t>The intro sliders, the heading on the backup data page mentions "Data Backup."</t>
  </si>
  <si>
    <t>1. Install the app freshly.
 2. select language.
 3.click on the save preference button and navigate to the intro sliders.
 4.scroll to 5 intro slides.</t>
  </si>
  <si>
    <t>In the intro sliders, the heading on the backup data page should mention "Backup &amp; Restore"</t>
  </si>
  <si>
    <t>INJIMOB-946</t>
  </si>
  <si>
    <t>Inji-Downloading error is observed when we were trying to restore VCs in a new device.</t>
  </si>
  <si>
    <t>TC_873</t>
  </si>
  <si>
    <t>Downloading error is observed when we were trying to restore VCs in a new device.</t>
  </si>
  <si>
    <t>1.Login into inji
 2.Download few VC's
 3. make sure that they are backed up.
 4.Take a new device.
 5. Restore the backup in the new device.</t>
  </si>
  <si>
    <t>All the backup VCs should be downloaded without any error.</t>
  </si>
  <si>
    <t>INJIMOB-945</t>
  </si>
  <si>
    <t>Inji- Buttons are not clickable in the area where there is no text for more options pop up.</t>
  </si>
  <si>
    <t>TC_874</t>
  </si>
  <si>
    <t>Buttons are not clickable in the area where there is no text for more options pop up.</t>
  </si>
  <si>
    <t>1.Open the Inji app.
 2.Download the VC.
 3.Click on the three-dot eclipse.</t>
  </si>
  <si>
    <t>The button should be clickable for the complete box.</t>
  </si>
  <si>
    <t>TC_875</t>
  </si>
  <si>
    <t>For Rejected VC, history is not captured when sharing sunbird VC.</t>
  </si>
  <si>
    <t>1.Open the Inji app.
 2.Download the Sunbird VC.
 3.Open the QR code in device A
 4.Scan the OR code in device B
 5. Click on the reject button.</t>
  </si>
  <si>
    <t>The rejected VC audit should be captured in history.</t>
  </si>
  <si>
    <t>https://mosip.atlassian.net/browse/INJIMOB-944</t>
  </si>
  <si>
    <t>TC_876</t>
  </si>
  <si>
    <t>We are unable to download the sunbird vc at the first time</t>
  </si>
  <si>
    <t>1.Open the inji app.
 2.Try to download the Sunbird VC.</t>
  </si>
  <si>
    <t>The Sunbird VC should be downloaded for the first time</t>
  </si>
  <si>
    <t>INJIMOB-937</t>
  </si>
  <si>
    <t>INJI- We are not able to download the card with a new UIN.</t>
  </si>
  <si>
    <t>TC_877</t>
  </si>
  <si>
    <t>We are not able to download the card with a new UIN.</t>
  </si>
  <si>
    <t>1.Enter the app
 2.Click on the "+" icon
 3.Select and click on issuer"Download via UIN, VID, AID,esignet issuer.
 4. Enter the UIN 4697438491
 5.Click on “Generate card.”</t>
  </si>
  <si>
    <t>the user should download the card without any error message on both issuer e-signet and mosip.</t>
  </si>
  <si>
    <t>INJIMOB-925</t>
  </si>
  <si>
    <t>Inji- In download id screen enter the random 10 digits number it was showing UIN/VID/AID is invalid.</t>
  </si>
  <si>
    <t>TC_878</t>
  </si>
  <si>
    <t>In download id screen enter the random 10 digits number it was showing UIN/VID/AID is invalid.</t>
  </si>
  <si>
    <t>1.Enter the app
 2.Click on the "+" icon
 3.Select and click on issuer"Download via UIN, VID, AID
 4.Enter a 10-digit Random number.
 5.click on “Generate card.”</t>
  </si>
  <si>
    <t>In the download ID screen enter the random 10-digit number it should show as per the user was chosen id “Please enter valid AID “Please enter valid UIN, Please enter valid VID</t>
  </si>
  <si>
    <t>INJIMOB-908</t>
  </si>
  <si>
    <t>INJI - we are able to restore when there is no data to restore</t>
  </si>
  <si>
    <t>TC_879</t>
  </si>
  <si>
    <t>we are able to restore when there is no data to restore</t>
  </si>
  <si>
    <t>1. delete the existing backup data
 2.open the inji app
 3.head to backup and restore page
 4.click on the restore</t>
  </si>
  <si>
    <t>Once we click on the restore button, the app should project an error saying “no backup data available to restore”</t>
  </si>
  <si>
    <t>INJIMOB-841</t>
  </si>
  <si>
    <t>INJI - Pinning is not working in the first click for the esignet VC</t>
  </si>
  <si>
    <t>TC_880</t>
  </si>
  <si>
    <t>Pinning is not working in the first click for the esignet VC</t>
  </si>
  <si>
    <t>Scenario 1:
 1. download one vc using otp flow and another one using esignet
 2.first pin the mosip vc(downloaded via OTP flow) and then MOSIP/Sunbird VC (downloaded via esignet) - first time it is working
 3.again pin the mosip vc(downloaded via OTP flow) and then MOSIP/Sunbird VC (downloaded via esignet) - now pin is not working for the VCs downloaded via eSignet in the first click. Only on re-opening the kebab menu and pinning it is working</t>
  </si>
  <si>
    <t>pinning should work seamlessly</t>
  </si>
  <si>
    <t>TC_881</t>
  </si>
  <si>
    <t>Scenario 2:
 1. download one vc using otp flow and another one using esignet
 2. Here first pin the MOSIP/Sunbird VC (downloaded via esignet) and then mosip (downloaded via OTP flow) - first time it is working
 3. again pin the MOSIP/Sunbird VC (downloaded via esignet) - now pin is not working for it in the first click i have to again open the kebab menu and pin it</t>
  </si>
  <si>
    <t>INJIMOB-831</t>
  </si>
  <si>
    <t>INJI - the last back up time is not getting updated in real time</t>
  </si>
  <si>
    <t>TC_882</t>
  </si>
  <si>
    <t>The last back up time is not getting updated in real time</t>
  </si>
  <si>
    <t>1.Sign in with same mail ID in two different phones
 2. First backup in device 1
 3. Then now a backup in device 2
 4.Now head to the backup and restore page in device 1</t>
  </si>
  <si>
    <t>The device 2’s back uped data should updated in the device 1 in real time</t>
  </si>
  <si>
    <t>INJIMOB-822</t>
  </si>
  <si>
    <t>INJI-There was a glitch on previous connected screen for a second.</t>
  </si>
  <si>
    <t>TC_883</t>
  </si>
  <si>
    <t>There was a glitch on previous connected screen for a second.</t>
  </si>
  <si>
    <t>1.Open the Inji app.
 2.Download Vc for all issuers Vc
 3.open the QR code in device A
 4. scan the OR code in device B
 5.Click on the share button.
 6.click on the home button on the successful screen.
 7. click on the share page.</t>
  </si>
  <si>
    <t>could not connect on the previous screen for a second.</t>
  </si>
  <si>
    <t>INJIMOB-800</t>
  </si>
  <si>
    <t>INJI-The logo is not rendering properly on sunbird download page</t>
  </si>
  <si>
    <t>TC_884</t>
  </si>
  <si>
    <t>check whether The logo is not rendering properly on sunbird download page</t>
  </si>
  <si>
    <t>1.Open the Inji app.
 2.Click On "+" Icon
 3.Choose the Sunbird VC issuer
 4. Select With KBA user.</t>
  </si>
  <si>
    <t>The logo should be rendered properly on the Sunbird download page</t>
  </si>
  <si>
    <t>INJIMOB-794</t>
  </si>
  <si>
    <t>INJI- logo is not correct in sunbird download page</t>
  </si>
  <si>
    <t>TC_885</t>
  </si>
  <si>
    <t>check whether the logo is not correct in sunbird download page</t>
  </si>
  <si>
    <t>The logo on the page should be precent</t>
  </si>
  <si>
    <t>INJIMOB-793</t>
  </si>
  <si>
    <t>INJI-the audit of sunbird VC are not proper</t>
  </si>
  <si>
    <t>TC_886</t>
  </si>
  <si>
    <t>check whether the audit of sunbird VC are not proper</t>
  </si>
  <si>
    <t>1.Open the inji app
 2. Download a sunbird VC
 3. Observe the history</t>
  </si>
  <si>
    <t>The audit of the sunbird VC’s should contain a value of the VC, to make a difference with other audits</t>
  </si>
  <si>
    <t>INJI-photo atribute and activated bar should removed in the sunbird VC</t>
  </si>
  <si>
    <t>TC_887</t>
  </si>
  <si>
    <t>photo atribute and activated bar should removed in the sunbird VC</t>
  </si>
  <si>
    <t>1.Open the inji app
 2. Download a sunbird VC
 3.Observe the VC in detailed view</t>
  </si>
  <si>
    <t>The camera field and the activated bar should be removed In the sunbird VC</t>
  </si>
  <si>
    <t>https://mosip.atlassian.net/browse/INJIMOB-789</t>
  </si>
  <si>
    <t>INJIMOB-777</t>
  </si>
  <si>
    <t>INJI - benefits attribute is missing in the VC</t>
  </si>
  <si>
    <t>TC_888</t>
  </si>
  <si>
    <t>Benefits attribute is missing in the VC</t>
  </si>
  <si>
    <t>1.Open the inji app
 2. download a sunbird VC
 3.Open the VC in the detailed view</t>
  </si>
  <si>
    <t>The benefits attribute should be percent since the attribute is mentioned in the json</t>
  </si>
  <si>
    <t>INJIMOB-772</t>
  </si>
  <si>
    <t>INJI - borders of the sunbird VC's borders are not proper when the colour of the display changed</t>
  </si>
  <si>
    <t>TC_889</t>
  </si>
  <si>
    <t>Borders of the sunbird VC's borders are not proper when the colour of the display changed</t>
  </si>
  <si>
    <t>1.Open the inji app
 2.download a sunbird VC
 3.Open the VC in the detailed view</t>
  </si>
  <si>
    <t>The VC borders and the image border should be proper</t>
  </si>
  <si>
    <t>TC_890</t>
  </si>
  <si>
    <t>check After changing the language to Arabic status attribute and valid icon missing on sunbird vc</t>
  </si>
  <si>
    <t>1.Open the Inji app.
 2.Click On "+" Icon
 3.Choose the Sunbird VC issuer and download the VC
 4.Go to the setting and change the language to Arabic.</t>
  </si>
  <si>
    <t>After changing the language to Arabic status attribute and valid icon should be precent</t>
  </si>
  <si>
    <t>https://mosip.atlassian.net/browse/INJIMOB-771</t>
  </si>
  <si>
    <t>TC_891</t>
  </si>
  <si>
    <t>There are no proper error messages for entering the invalid data.</t>
  </si>
  <si>
    <t>1.Open the Inji app.
 2.Click On "+" Icon
 3.Choose the Sunbird VC issuer
 4.Select With KBA
 5.Entering the invalid policy Number/enter full name/enter DOB.</t>
  </si>
  <si>
    <t>There should be a proper error message for entering the invalid data, and other error mistakes for respective errors</t>
  </si>
  <si>
    <t>yes</t>
  </si>
  <si>
    <t>https://mosip.atlassian.net/browse/INJIMOB-768</t>
  </si>
  <si>
    <t>INJIMOB-762</t>
  </si>
  <si>
    <t>INJI - we are not able to download VC from E-signet for the second time</t>
  </si>
  <si>
    <t>TC_892</t>
  </si>
  <si>
    <t>We are not able to download VC from E-signet for the second time</t>
  </si>
  <si>
    <t>1.Open the Inji app
 2.Download a VC from E-signet
 3. And try again to download from esignet</t>
  </si>
  <si>
    <t>We should be able to download, VC more than</t>
  </si>
  <si>
    <t>INJIMOB-741</t>
  </si>
  <si>
    <t>android - receive card header is fully in caps</t>
  </si>
  <si>
    <t>TC_893</t>
  </si>
  <si>
    <t>Receive card header is fully in caps</t>
  </si>
  <si>
    <t>1.Open the Inji app
 2.Head to receive cards section</t>
  </si>
  <si>
    <t>The receive cards section header should be along with small caps</t>
  </si>
  <si>
    <t>TC_894</t>
  </si>
  <si>
    <t>1.Launch the inji app or kill the existing running app
 2. Provide/Set the passcode or biometric( or,Unlock the app and get on home page)</t>
  </si>
  <si>
    <t>menu bar should be at the bottom.</t>
  </si>
  <si>
    <t>https://mosip.atlassian.net/browse/INJIMOB-450</t>
  </si>
  <si>
    <t>INJIMOB-843</t>
  </si>
  <si>
    <t>[GenderMag]: Text changes update</t>
  </si>
  <si>
    <t>TC_895</t>
  </si>
  <si>
    <t>Check whether the user is getting the Retrieve your UIN/VID screen.</t>
  </si>
  <si>
    <t>1.Open the inji app.
 2.Click on the "+" icon.
 3. Choose Download mosip credentials via otp.
 4.Click on the Get it now using your AID link.
 5. check the page header.</t>
  </si>
  <si>
    <t>The screen header name should be revised to “Get your UIN/VID.”</t>
  </si>
  <si>
    <t>TC_896</t>
  </si>
  <si>
    <t>Check whether the user is getting the Retrieve your UIN/VID screen. In ofline mode</t>
  </si>
  <si>
    <t>1.Open the inji app.
 2.Click on the "+" icon.
 3. Choose Download mosip credentials via otp.
 4.Click on the Get it now using your AID link.
 5. Turn off the internet connection.</t>
  </si>
  <si>
    <t>TC_897</t>
  </si>
  <si>
    <t>Wherever(with in inji app) the OTP screen is there, Check all the fieds avilable in the OTP verifiction screen</t>
  </si>
  <si>
    <t>1.Open the inji app.
 3. Check all the otp screen.</t>
  </si>
  <si>
    <t>Screen name: OTP Verification
 Subtext: We've sent a 6 digit OTP to your registered mobile number: &lt;masked mobile number&gt; and Email Address: &lt;masked email address&gt;.
 Beneath the OTP blanks, the text should be “You can resend the OTP in &lt;timer&gt;“
 Resend OTP should be present below the timer sentence and should not be clickable.</t>
  </si>
  <si>
    <t>TC_898</t>
  </si>
  <si>
    <t>Check whether the button is clickable after predefine time is over</t>
  </si>
  <si>
    <t>1.Open the inji app.
 2.Click on the "+" icon.
 3. Choose Download mosip credentials via otp.
 4. Enter the UIN/VID.
 5. Click on Generate card button user land on the OTP verfication screen.
 5. Wait untill the timer is up.
 6. Click on the resent OTP button</t>
  </si>
  <si>
    <t>The Resend OTP should be clickable once the predefine time is over</t>
  </si>
  <si>
    <t>TC_899</t>
  </si>
  <si>
    <t>1.Open the inji app.
 2.Click on the "+" icon.
 3. Choose Download mosip credentials via otp.
 4.Click on the Get it now using your AID link.
 6 Enter the AID
 5. Click on Generate card button user land on the OTP verfication screen.
 5. Wait untill the timer is up.
 6. Click on the resent OTP button</t>
  </si>
  <si>
    <t>INJIMOB-632</t>
  </si>
  <si>
    <t>[Data Backup]: Backup in progress message should be conveyed to the user.</t>
  </si>
  <si>
    <t>TC_900</t>
  </si>
  <si>
    <t>Check toaster message for manual Backup</t>
  </si>
  <si>
    <t>1.Open the inji app
 2.Download the VC
 3.Go to setting
 4.Select on the Backup&amp; restore button
 5.Click on the Backup button.</t>
  </si>
  <si>
    <t>There should be a toaster (amber) which says “Data backup is in progress. Please do not close the application.”</t>
  </si>
  <si>
    <t>TC_901</t>
  </si>
  <si>
    <t>Check toaster message for Restore</t>
  </si>
  <si>
    <t>1.Open the inji app
 2.Download the VC
 3.Go to setting
 4.Select on the Backup&amp; restore button
 5.Click on the Restore button.</t>
  </si>
  <si>
    <t>There should be a toaster (amber) which says “Data restore is in progress. Please do not close the application.”</t>
  </si>
  <si>
    <t>TC_902</t>
  </si>
  <si>
    <t>Check toster message is showing for all the pages in the application for Backup</t>
  </si>
  <si>
    <t>1.Open the inji app
 2.Download the VC
 3.Go to setting
 4.Select on the Backup&amp; restore button
 5.Click on the Backup button.
 6. Check all the page in the application</t>
  </si>
  <si>
    <t>The toaster should be sticky and displayed in whichever page the application is.</t>
  </si>
  <si>
    <t>TC_903</t>
  </si>
  <si>
    <t>Check toster message is showing all the pages in the application for Restore</t>
  </si>
  <si>
    <t>1.Open the inji app
 2.Download the VC
 3.Go to setting
 4.Select on the Backup&amp; restore button
 5.Click on the Restore button.
 6.check all the pages in the application</t>
  </si>
  <si>
    <t>TC_904</t>
  </si>
  <si>
    <t>Check whether the user able to close toster message for Backup</t>
  </si>
  <si>
    <t>The above toasters should disappear only when the user clicks on close button.</t>
  </si>
  <si>
    <t>TC_905</t>
  </si>
  <si>
    <t>Check whether the user able to close toster message for Restore</t>
  </si>
  <si>
    <t>TC_906</t>
  </si>
  <si>
    <t>Check After the manual backup is sucessful the old toster message is disappear</t>
  </si>
  <si>
    <t>1.Open the inji app
 2.Download the VC
 3.Go to setting
 4.Select on the Backup&amp; restore button
 5.Click on the Backup button</t>
  </si>
  <si>
    <t>The above toasters should disappear once the backup is success / toaster appears.</t>
  </si>
  <si>
    <t>TC_907</t>
  </si>
  <si>
    <t>Check After the restore is sucessful the old toster message is disappear</t>
  </si>
  <si>
    <t>1.Open the inji app
 2.Download the VC
 3.Go to setting
 4.Select on the Backup&amp; restore button
 5.Click on the restore button.</t>
  </si>
  <si>
    <t>The above toasters should disappear once the restore is success toaster appears.</t>
  </si>
  <si>
    <t>TC_908</t>
  </si>
  <si>
    <t>Check the toster messages for all the supported languages</t>
  </si>
  <si>
    <t>1.Open the Inji app.
 2. Change the language and check the toaster message</t>
  </si>
  <si>
    <t>The toater message should be as per the selected language</t>
  </si>
  <si>
    <t>TC_909</t>
  </si>
  <si>
    <t>Check After the backup is failed the old toster message is disappear</t>
  </si>
  <si>
    <t>1.Open the inji app
 2.Download the VC
 3.Go to setting
 4.Select on the Backup&amp; restore button
 5.Click on the back up button.
 6. turn off the internet connection</t>
  </si>
  <si>
    <t>The above toasters should disappear once the backup is failure toaster appears.</t>
  </si>
  <si>
    <t>TC_910</t>
  </si>
  <si>
    <t>Check After the restore is failed the old toster message is disappear</t>
  </si>
  <si>
    <t>The above toasters should disappear once the restore is failure toaster appears.</t>
  </si>
  <si>
    <t>[Data Backup]: Deletion of backup file after performing backup or restore</t>
  </si>
  <si>
    <t>TC_911</t>
  </si>
  <si>
    <t>Check whether the device specific data is backuped if the Icloud is shared in multiple device</t>
  </si>
  <si>
    <t>prerequisite: login into device1 and device 2 with same iCloud ID
 1.Download aswin VC in device 1 and back up
 2.Download tiger adityan VC in device 2 and back up
 3.Now restore the data in device 1 then restore later in device 2</t>
  </si>
  <si>
    <t>The device 1 data should be over righten by device data in cloud, once we restore in device 1 we should get device 2 data restored</t>
  </si>
  <si>
    <t>INJIMOB-903</t>
  </si>
  <si>
    <t>TC_912</t>
  </si>
  <si>
    <t>Check whether the backup and restore page is loaded facter</t>
  </si>
  <si>
    <t>1.Download a VC
 2.Go inside backup and restore</t>
  </si>
  <si>
    <t>The page should get loaded faster</t>
  </si>
  <si>
    <t>TC_913</t>
  </si>
  <si>
    <t>Check whether the FAQ page is responsive</t>
  </si>
  <si>
    <t>1. click on the settings page or FAQ page</t>
  </si>
  <si>
    <t>We should be taken to the respective page and should be responsive</t>
  </si>
  <si>
    <t>TC_914</t>
  </si>
  <si>
    <t>Check after deleting the backed up data it is not reflecting in the app</t>
  </si>
  <si>
    <t>1.Open the inji app.
 2.Download the VC.
 3.Take backup data.
 4.Delete the Backup file.</t>
  </si>
  <si>
    <t>The app shouldn't show the last backup data, that message should be reverted back to the stock</t>
  </si>
  <si>
    <t>TC_915</t>
  </si>
  <si>
    <t>Check restore when there is no data to restore and it display the error message.</t>
  </si>
  <si>
    <t>1.Delete the existing backup data
 2.Open the inji app
 3.Head to backup and restore page
 4.Click on the restore</t>
  </si>
  <si>
    <t>INJIMOB-748</t>
  </si>
  <si>
    <t>[Activity Log]: Enhance activity log</t>
  </si>
  <si>
    <t>TC_916</t>
  </si>
  <si>
    <t>Check whether the user is getting the active log for downloaded MOSIP VC</t>
  </si>
  <si>
    <t>1.Open the inji app
 2.Download the MOSIP VC
 3.The user clicks on History from Nav Bar</t>
  </si>
  <si>
    <t>The user should get &lt;card type&gt; &lt;ID number&gt; &lt;action performed&gt;
 Eg:
 National ID 123478912977 is downloaded.</t>
  </si>
  <si>
    <t>TC_917</t>
  </si>
  <si>
    <t>Check whether the user is getting the active log for downloaded e-signet VC</t>
  </si>
  <si>
    <t>1.Open the inji app
 2.Download the e-signet VC user land on the home screen
 3.The user clicks on History from Nav Bar</t>
  </si>
  <si>
    <t>TC_918</t>
  </si>
  <si>
    <t>Check whether the user is getting the active log for downloaded Sunbird VC</t>
  </si>
  <si>
    <t>1.Open the inji app
 2.Download the sunbird VC user land on the home screen
 3.The user clicks on History from Nav Bar</t>
  </si>
  <si>
    <t>The user should get &lt;card type&gt; &lt;ID number&gt; &lt;action performed&gt;
 Eg:
 Insurance card 234673584 is downloaded.</t>
  </si>
  <si>
    <t>TC_919</t>
  </si>
  <si>
    <t>Check whether the user is getting the active log for removed card for MOSIP VC</t>
  </si>
  <si>
    <t>1.Open the inji app
 2.Download the MOSIP VC user land on the home screen
 3. Click on the VC three dots ecllipse button
 4. Selecte the remove From wallet option
 5.The user clicks on History from Nav Bar</t>
  </si>
  <si>
    <t>The user should get &lt;card type&gt; &lt;ID number&gt; &lt;action performed&gt;
 Eg:
 National ID 123478912977 is removed from the wallet.</t>
  </si>
  <si>
    <t>TC_920</t>
  </si>
  <si>
    <t>Check whether the user is getting the active log for removed card for esignet VC</t>
  </si>
  <si>
    <t>1.Open the inji app
 2.Download the esignet VC user land on the home screen
 3. Click on the VC three dots ecllipse button
 4. Selecte the remove From wallet option
 5.The user clicks on History from Nav Bar</t>
  </si>
  <si>
    <t>TC_921</t>
  </si>
  <si>
    <t>Check whether the user is getting the active log for removed card for sunbird VC</t>
  </si>
  <si>
    <t>1.Open the inji app
 2.Download the sunbird VC user land on the home screen
 3. Click on the VC three dots ecllipse button
 4. Selecte the remove VC option
 5.The user clicks on History from Nav Bar</t>
  </si>
  <si>
    <t>&lt;card type&gt; &lt;ID number&gt; &lt;action performed&gt;
 Eg:
 Insurance card 234673584 is removed from the wallet.</t>
  </si>
  <si>
    <t>TC_922</t>
  </si>
  <si>
    <t>Check whether the user is getting the active log for share VC with selfie</t>
  </si>
  <si>
    <t>1.Open the Inji app.
 2.downlod the VC for all issuer
 3.Open the QR code in device A
 4 scan the QR code in device B
 5. share the VC with share with selfie"
 6.The user clicks on History from Nav Bar</t>
  </si>
  <si>
    <t>The user should get Face verification is successful and &lt;card type&gt; &lt;ID number&gt; is shared successfully.
 Eg: National ID 123478912977 is shared successfully.</t>
  </si>
  <si>
    <t>TC_923</t>
  </si>
  <si>
    <t>Check whether the user is getting the active log for share VC with share button</t>
  </si>
  <si>
    <t>1.Open the Inji app.
 2.Downlod the Vc for all issuer
 3.Open the QR code in device A
 4 Scan the OR code in device B
 5. Share the VC with share button
 6.The user clicks on History from Nav Bar</t>
  </si>
  <si>
    <t>The user should get &lt;card type&gt; &lt;ID number&gt; &lt;action performed&gt;
 Eg:
 National ID 123478912977 is shared successfully.
 Insurance card 234673584 is shared successfully.</t>
  </si>
  <si>
    <t>TC_924</t>
  </si>
  <si>
    <t>Check whether the user is getting the active log when share VC failed</t>
  </si>
  <si>
    <t>1.Open the Inji app.
 2.Downlod the VC in mosip flow or esignet
 3.Open the QR code in device A
 4 Scan the OR code in device B
 6.Share the VC with share with selfie"scan any object
 7.The user clicks on History from Nav Bar</t>
  </si>
  <si>
    <t>Face verification has failed while trying to share &lt;card type&gt; &lt;ID number&gt;.</t>
  </si>
  <si>
    <t>TC_925</t>
  </si>
  <si>
    <t>Check whether the user is getting the active log for recived VC</t>
  </si>
  <si>
    <t>1.Open the Inji app.
 2.downlod the VC for all issuer
 3.Open the QR code in device A
 4 Scan the OR code in device B
 5.Trun off the Bluetooth
 6. Share the VC with share
 7.The user clicks on History from Nav Bar in device B</t>
  </si>
  <si>
    <t>Received &lt;card type&gt; &lt;ID number&gt; and presence verification is successful.</t>
  </si>
  <si>
    <t>TC_926</t>
  </si>
  <si>
    <t>Check whether the user is getting the active log while activating VC</t>
  </si>
  <si>
    <t>1.Open the Inji app.
 2.Downlod the Vc form esignet and mosip
 3.Click on the VC three dots ecllipse button
 4. Select activation pending for onlie login button
 5.Click on the yes I confirm button
 6.Enter the valid OTP
 7.The user clicks on History from Nav Bar</t>
  </si>
  <si>
    <t>Activation of &lt;card type&gt; &lt;ID number&gt; is successful.</t>
  </si>
  <si>
    <t>TC_927</t>
  </si>
  <si>
    <t>Check whether the user is getting the active log when activate VC is failled</t>
  </si>
  <si>
    <t>1.Open the Inji app.
 2.Downlod the Vc form esignet and mosip
 3.Click on the VC three dots ecllipse button
 4. Select activation pending for onlie login button
 5.Click on the yes I confirm button
 6.Enter the invalid OTP
 7.The user clicks on History from Nav Bar</t>
  </si>
  <si>
    <t>Activation of &lt;card type&gt; &lt;ID number&gt; has failed.</t>
  </si>
  <si>
    <t>TC_928</t>
  </si>
  <si>
    <t>Check whether the user is getting the active log for QR login</t>
  </si>
  <si>
    <t>1.Open the Inji app.
 2.Downlod the Vc form all the issure
 3.Click on the VC three dots ecllipse button
 4. Select activation pending for onlie login button
 5.Click on the yes I confirm button
 6.Enter the valid OTP
 7.Open the health portal OR code in system
 8. Scan the QR code selecte the VC Do face authentication concent
 9. Choosse concent enable the details which you need
 10.Click on the ok button
 11.The user clicks on History from Nav Bar</t>
  </si>
  <si>
    <t>&lt;card type&gt; &lt;ID number&gt; &lt;action performed&gt;
 Eg:
 National ID 123478912977 has logged in successfully.
 Insurance card 234673584 has logged in successfully.</t>
  </si>
  <si>
    <t>TC_929</t>
  </si>
  <si>
    <t>Check whether the user is getting the active log while tampering the VC</t>
  </si>
  <si>
    <t>1.Tampered with the VC in an emulator.
 2.Reopening the inji application.
 3. Click on the ok button
 4. Check the history</t>
  </si>
  <si>
    <t>&lt;card type&gt; &lt;ID number&gt; &lt;action performed&gt;
 Eg:
 National ID 123478912977 is removed due to tampering.
 Insurance card 234673584 is removed due to tampering.</t>
  </si>
  <si>
    <t>TC_930</t>
  </si>
  <si>
    <t>Check view Activity log from the Kebab menu when user download the VC</t>
  </si>
  <si>
    <t>1.Open the inji app
 2.Download the all the issuer Vc
 3.The user clicks on History from Nav Bar</t>
  </si>
  <si>
    <t>User should be able to view all the logs pertaining to that VC.</t>
  </si>
  <si>
    <t>TC_931</t>
  </si>
  <si>
    <t>Check whether the log is getting as per the selcted languages</t>
  </si>
  <si>
    <t>1.Open the Inji app.
 2. Change the language and check logs</t>
  </si>
  <si>
    <t>The log should be translated as per the chosen language.</t>
  </si>
  <si>
    <t>INJIMOB-784</t>
  </si>
  <si>
    <t>Enhancements on UX related to Face Authentication</t>
  </si>
  <si>
    <t>TC_932</t>
  </si>
  <si>
    <t>face auth information</t>
  </si>
  <si>
    <t>Triggering the POP-up</t>
  </si>
  <si>
    <t>1. download a VC in wallet
 2. scan the receiver QR code from wallet
 3. once its connected, select the VC and click on the share with selfie</t>
  </si>
  <si>
    <t>the face auth information pop-up should projected</t>
  </si>
  <si>
    <t>TC_933</t>
  </si>
  <si>
    <t>content in the pop-up</t>
  </si>
  <si>
    <t>The subtext should be “To share your Verifiable Credentials, we’ll securely verify your identity using face verification. By continuing, you consent to INJI using your camera for this purpose. Your facial data will only be used for verification and will not be shared with any third parties.“</t>
  </si>
  <si>
    <t>TC_934</t>
  </si>
  <si>
    <t>going back by clicking outside of the box</t>
  </si>
  <si>
    <t>1. download a VC in wallet
 2. scan the receiver QR code from wallet
 3. once its connected, select the VC and click on the share with selfie
 4. once the pop-up is appeared, click outside of the box</t>
  </si>
  <si>
    <t>once the user clicks outside of the box he should took back to the connected screen</t>
  </si>
  <si>
    <t>TC_935</t>
  </si>
  <si>
    <t>going back by using devcice back button</t>
  </si>
  <si>
    <t>1. download a VC in wallet
 2. scan the receiver QR code from wallet
 3. once its connected, select the VC and click on the share with selfie
 4. once the pop-up is appeared, click on the back button of the device</t>
  </si>
  <si>
    <t>The user should took back to the connected screen</t>
  </si>
  <si>
    <t>TC_936</t>
  </si>
  <si>
    <t>User clicking on I understand</t>
  </si>
  <si>
    <t>1. download a VC in wallet
 2. scan the receiver QR code from wallet
 3. once its connected, select the VC and click on the share with selfie
 4. once the pop-up is appeared, click on the I understand button</t>
  </si>
  <si>
    <t>the user should took to the face verfication screen</t>
  </si>
  <si>
    <t>TC_937</t>
  </si>
  <si>
    <t>observing the pop-up again</t>
  </si>
  <si>
    <t>1. trigeer the pop-up
 2. click on the I understand button without clicking on don’t show this again
 3. finish the share
 4. again try share with selfie</t>
  </si>
  <si>
    <t>The pop-up should appear again since the user didn’t click on the don’t show again</t>
  </si>
  <si>
    <t>TC_938</t>
  </si>
  <si>
    <t>clicking on don’t show again</t>
  </si>
  <si>
    <t>1. trigeer the pop-up
 2. click on the I understand button with checking on don’t show this again</t>
  </si>
  <si>
    <t>TC_939</t>
  </si>
  <si>
    <t>observing that the popup don’t come again</t>
  </si>
  <si>
    <t>1. trigeer the pop-up
 2. click on the I understand button with checking on don’t show this again
 3. finish the face auth
 4. try share with selfie again</t>
  </si>
  <si>
    <t>since we clicked on the don’t show again, the popup shouldn’t come again</t>
  </si>
  <si>
    <t>TC_940</t>
  </si>
  <si>
    <t>verifing this in faq</t>
  </si>
  <si>
    <t>1. head to faq screen
 2. scroll to what is share?
 3. observe the content</t>
  </si>
  <si>
    <t>the field should contain the below content
 "Sharing a credential refers to the process of securely transferring a verifiable credential by the holder from the INJI wallet to the relying party. This enables individuals to prove their identity verification in a digital way, facilitating efficient and trusted interactions in various contexts."
 2. What is Share with selfie?
 "Sharing a VC with selfie involves an additional layer of security in the credential-sharing process. In addition to transmitting the verifiable credential, the user is required to provide a selfie (a photograph of themselves) for facial verification. This enhances the security and integrity of the credential transfer by ensuring that the individual presenting the credential is the legitimate owner. It helps prevent impersonation and unauthorized use of the credential, thereby increasing trust and reliability in digital transactions."</t>
  </si>
  <si>
    <t>INJIMOB-745</t>
  </si>
  <si>
    <t>[GenderMag]: D22: changes on VC sharing screen [Error scenario]</t>
  </si>
  <si>
    <t>TC_941</t>
  </si>
  <si>
    <t>once the error page comes it should contain the error code</t>
  </si>
  <si>
    <t>TC_942</t>
  </si>
  <si>
    <t>The error code should be at there</t>
  </si>
  <si>
    <t>TC_943</t>
  </si>
  <si>
    <t>TC_944</t>
  </si>
  <si>
    <t>TC_945</t>
  </si>
  <si>
    <t>TC_946</t>
  </si>
  <si>
    <t>TC_947</t>
  </si>
  <si>
    <t>TC_948</t>
  </si>
  <si>
    <t>The error code should not be present in the success share page</t>
  </si>
  <si>
    <t>TC_949</t>
  </si>
  <si>
    <t>retry button in error screen</t>
  </si>
  <si>
    <t>1. Initiate a failure share
 2. once we gone to the failure screen click on the retry button</t>
  </si>
  <si>
    <t>we should be able to go back to the scan screen or receive card screen</t>
  </si>
  <si>
    <t>TC_950</t>
  </si>
  <si>
    <t>display back button should be disabled</t>
  </si>
  <si>
    <t>1. Initiate a failure share
 2. once we gone to the failure screen click on the device backbutton</t>
  </si>
  <si>
    <t>the device back button should be disabled in this page</t>
  </si>
  <si>
    <t>TC_951</t>
  </si>
  <si>
    <t>home button</t>
  </si>
  <si>
    <t>1. Initiate a failure share
 2. once we gone to the failure screen click on the home button</t>
  </si>
  <si>
    <t>we should be taken to the home screen of the app</t>
  </si>
  <si>
    <t>INJIMOB-722</t>
  </si>
  <si>
    <t>[Gendermag]: P2: D41: Post face capture and before initiating the sharing process, inform user about successful face verification/match without any CTA.</t>
  </si>
  <si>
    <t>TC_952</t>
  </si>
  <si>
    <t>toaster for successful VC share with selfie</t>
  </si>
  <si>
    <t>1. initiate a VC share with selfie</t>
  </si>
  <si>
    <t>there should be a toaster present in the sharing in process screen</t>
  </si>
  <si>
    <t>TC_953</t>
  </si>
  <si>
    <t>Content in the toaster</t>
  </si>
  <si>
    <t>1. initiate a VC share with selfie
 2. observe the toaster</t>
  </si>
  <si>
    <t>the toaster should contain " Face Verification is successful! Credential sharing is initiated."</t>
  </si>
  <si>
    <t>TC_954</t>
  </si>
  <si>
    <t>error message for failed face auth</t>
  </si>
  <si>
    <t>1. initiate a VC share with selfie and fail it intentionally</t>
  </si>
  <si>
    <t>a error screen should be projected with Retry and Home button</t>
  </si>
  <si>
    <t>TC_955</t>
  </si>
  <si>
    <t>Content in the failed attempt</t>
  </si>
  <si>
    <t>the error screen should contain Header: Face verification failed! Error message: Please ensure that your face is clearly visible and try taking selfie again.</t>
  </si>
  <si>
    <t>TC_956</t>
  </si>
  <si>
    <t>clicking on the retry button</t>
  </si>
  <si>
    <t>1. initiate a VC share with selfie and fail it intentionally
 2. once we gone to the failure screen click on the retry button</t>
  </si>
  <si>
    <t>TC_957</t>
  </si>
  <si>
    <t>clicking on the home button</t>
  </si>
  <si>
    <t>1. initiate a VC share with selfie and fail it intentionally
 2. once we gone to the failure screen click on the home button</t>
  </si>
  <si>
    <t>NJIMOB-778</t>
  </si>
  <si>
    <t>[GenderMag]: P2: D1: Text enhancement on app unlock.</t>
  </si>
  <si>
    <t>TC_958</t>
  </si>
  <si>
    <t>content in lock screen</t>
  </si>
  <si>
    <t>1. Open the inji app
 2. toggle off the unlock with Biometric</t>
  </si>
  <si>
    <t>the page should contain the below content
 “To unlock the app securely, you can set up either biometric authentication, such as fingerprint or facial recognition or opt for a 6-digit Passcode for quick access.
 Choose 'Use Biometrics' to enable biometric authentication or 'I'll Do Later' to set up a 6-digit passcode.”
 withe these two buttons :
 1.Use Biometrics
 2.I’ll Do Later</t>
  </si>
  <si>
    <t>TC_959</t>
  </si>
  <si>
    <t>skinpping biometrics</t>
  </si>
  <si>
    <t>1. head to the Unlock Method screen
 2. click on I’ll Do Later</t>
  </si>
  <si>
    <t>the user should taken to the set passcode screen</t>
  </si>
  <si>
    <t>TC_960</t>
  </si>
  <si>
    <t>user clicks on biometrics</t>
  </si>
  <si>
    <t>1. head to the Unlock Method screen
 2. click on Use Biometrics</t>
  </si>
  <si>
    <t>the biometrics data should be asked, and user will be able to continue with out asking to set passcode</t>
  </si>
  <si>
    <t>TC_961</t>
  </si>
  <si>
    <t>toggling off the biometrics</t>
  </si>
  <si>
    <t>1. head to settings page
 2. toggle off the unlock with Biometric</t>
  </si>
  <si>
    <t>the app should ask to set 6 code passcode now, since the biometrics is disabled</t>
  </si>
  <si>
    <t>TC_962</t>
  </si>
  <si>
    <t>subtext in Passcode screen</t>
  </si>
  <si>
    <t>the set passcode page should contain the below content :
 Your passcode is your key to access the app securely. Choose a 6-digit passcode which is unique and memorable, ensuring the safety of your data and privacy within the app.</t>
  </si>
  <si>
    <t>TC_963</t>
  </si>
  <si>
    <t>subtext in Confirm Passcode screen</t>
  </si>
  <si>
    <t>1. head to Confirm Passcode screen</t>
  </si>
  <si>
    <t>Subtext should be:
 Confirm your passcode by entering it again. Once confirmed, your passcode will be securely set for accessing the app.</t>
  </si>
  <si>
    <t>TC_964</t>
  </si>
  <si>
    <t>toaster message</t>
  </si>
  <si>
    <t>1. head to settings page
 2. toggle off/ON the unlock with Biometric</t>
  </si>
  <si>
    <t>we will be getting a toaster saying
 ”Success! You can now use &lt;passcode/biometrics&gt; to unlock Inji app.”</t>
  </si>
  <si>
    <t>INJIMOB-721</t>
  </si>
  <si>
    <t>[Card View]: Home page changes - Part1</t>
  </si>
  <si>
    <t>TC_965</t>
  </si>
  <si>
    <t>settings moved to navbar</t>
  </si>
  <si>
    <t>1. head to home page</t>
  </si>
  <si>
    <t>the settings should be moved to bottom right navigaion bar</t>
  </si>
  <si>
    <t>TC_966</t>
  </si>
  <si>
    <t>help section in the top right</t>
  </si>
  <si>
    <t>the help section should be moved to top right corner</t>
  </si>
  <si>
    <t>TC_967</t>
  </si>
  <si>
    <t>bringing search bar in the homescreen</t>
  </si>
  <si>
    <t>1. head to home page
 2. download a new VC</t>
  </si>
  <si>
    <t>once a VC is downloaded, the search bar should be displayed in the top of the screen</t>
  </si>
  <si>
    <t>TC_968</t>
  </si>
  <si>
    <t>search bar field being textable field</t>
  </si>
  <si>
    <t>1. head to home page
 2. download a new VC
 3. enter a text in search bar</t>
  </si>
  <si>
    <t>we should be able to enter text in the search field</t>
  </si>
  <si>
    <t>TC_969</t>
  </si>
  <si>
    <t>searching a card value</t>
  </si>
  <si>
    <t>1. head to home page
 2. download a new VC
 3. enter a value from the downloaded VC in search bar</t>
  </si>
  <si>
    <t>the vc which has the value of the data entered in the search field</t>
  </si>
  <si>
    <t>TC_970</t>
  </si>
  <si>
    <t>searching a card's partial value</t>
  </si>
  <si>
    <t>1. head to home page
 2. download a new VC
 3. enter a partial value from the downloaded VC in search bar</t>
  </si>
  <si>
    <t>even though the content searched is partial the vcs witht the content should be visible</t>
  </si>
  <si>
    <t>TC_971</t>
  </si>
  <si>
    <t>searching with a invalid attribute</t>
  </si>
  <si>
    <t>1. head to home page
 2. download a new VC
 3. enter a invalid value which is doesn’t exisit in the downloaded VC in search bar</t>
  </si>
  <si>
    <t>since the value is not precent In the VCs, hence none of the VC should be listed</t>
  </si>
  <si>
    <t>TC_972</t>
  </si>
  <si>
    <t>searching a deleted VC attribute</t>
  </si>
  <si>
    <t>1. head to home page
 2. download a new VC
 3. delete the downloaded VC
 4. search a value from the deleted VC</t>
  </si>
  <si>
    <t>hence the VC is delted, no VCs should be listed</t>
  </si>
  <si>
    <t>TC_973</t>
  </si>
  <si>
    <t>searching a received VC attribute</t>
  </si>
  <si>
    <t>1. head to home page
 2. receive a VC
 3. search the received VC value in the search bar</t>
  </si>
  <si>
    <t>the recieved VC should not be listed in the home page</t>
  </si>
  <si>
    <t>TC_974</t>
  </si>
  <si>
    <t>search a value in different VC</t>
  </si>
  <si>
    <t>1. head to home page
 2. download a new VC
 3. change a laguage of the app and the keyboard
 4. search the value of the VC from different language</t>
  </si>
  <si>
    <t>INJIMOB-631</t>
  </si>
  <si>
    <t>[Card View]: Home page changes - Part2</t>
  </si>
  <si>
    <t>TC_975</t>
  </si>
  <si>
    <t>total number of VCs should be listed</t>
  </si>
  <si>
    <t>1.head to home page</t>
  </si>
  <si>
    <t>Total number of Vc should be displayed on the top left below the Search bar</t>
  </si>
  <si>
    <t>TC_976</t>
  </si>
  <si>
    <t>total zero number of VC</t>
  </si>
  <si>
    <t>The user should not get count of the Vc and search bar should not dispalyed</t>
  </si>
  <si>
    <t>TC_977</t>
  </si>
  <si>
    <t>smaller VC layout</t>
  </si>
  <si>
    <t>1. Open the Inji app
 2.Download the VC
 3.head to home page</t>
  </si>
  <si>
    <t>The download vc should be shown the smaller the in the home page Vc view</t>
  </si>
  <si>
    <t>TC_978</t>
  </si>
  <si>
    <t>empty home page</t>
  </si>
  <si>
    <t>The default home page should be shown “Bring your digital identity“</t>
  </si>
  <si>
    <t>TC_979</t>
  </si>
  <si>
    <t>loading VC</t>
  </si>
  <si>
    <t>The skeleton loader of the mini view of VCs should be shown</t>
  </si>
  <si>
    <t>TC_980</t>
  </si>
  <si>
    <t>scroll bar</t>
  </si>
  <si>
    <t>1. Open the Inji app
 2. Download may Vc
 3.head to home page</t>
  </si>
  <si>
    <t>The scroll bar should be display to the user.</t>
  </si>
  <si>
    <t>TC_981</t>
  </si>
  <si>
    <t>content in the meat ball</t>
  </si>
  <si>
    <t>1. Open the Inji app
 2. Download Vc
 3.head to home page
 4.Click on the meet ball</t>
  </si>
  <si>
    <t>The user should be get More Options should open up below options with respective icons and a Close button:
 1.Pin (if it is an unpinned VC) or 2.Unpin (if it is a pinned VC)
 3.Share
 4.Share with Selfie
 5.Activate for Online Login (if VC is not activated) or QR Code Login (if VC is activated)
 6.View Activity Log
 7.Remove from Wallet</t>
  </si>
  <si>
    <t>TC_982</t>
  </si>
  <si>
    <t>closing the meat ball</t>
  </si>
  <si>
    <t>1. Open the Inji app
 2. Download Vc
 3.head to home page
 4.Chosse on the meet ball
 5.Click on the close on the close icon and away from meat ball click on the mobile back button</t>
  </si>
  <si>
    <t>The user click on the close icon and away form the meat ball and click on the mobile back button and it should close the meat ball user land on the home screen</t>
  </si>
  <si>
    <t>TC_983</t>
  </si>
  <si>
    <t>user clicks on share</t>
  </si>
  <si>
    <t>1. Open the Inji app
 2. Download Vc
 3.head to home page
 4.Chosse on the meat ball
 5.Click on the share button.</t>
  </si>
  <si>
    <t>the VC from which the Share clicked should be selected VC
 AND
 Scan QR Code page should open</t>
  </si>
  <si>
    <t>TC_984</t>
  </si>
  <si>
    <t>user share VC from meat ball</t>
  </si>
  <si>
    <t>The user should be able to share vc without any error and user get the successful screen.</t>
  </si>
  <si>
    <t>TC_985</t>
  </si>
  <si>
    <t>1. Open the Inji app
 2. Download Vc
 3.head to home page
 4.Chosse on the meat ball
 5.Click on the share with selfie button.</t>
  </si>
  <si>
    <t>TC_986</t>
  </si>
  <si>
    <t>user clicks on share with selfie</t>
  </si>
  <si>
    <t>1. Open the Inji app
 2. Download Vc
 3.head to home page
 4.Chosse on the meet ball
 5.Click on the share with selfie button.</t>
  </si>
  <si>
    <t>The VC from which the Share with Selfie was clicked should be selected VC
 AND
 Scan QR Code page should open</t>
  </si>
  <si>
    <t>TC_987</t>
  </si>
  <si>
    <t>user clicks on QR Code Login</t>
  </si>
  <si>
    <t>1. Open the Inji app
 2. Download Vc
 3. Activate the Vc
 4. head to home page
 5.Chosse on the meet ball
 6.Click on the QR code login</t>
  </si>
  <si>
    <t>The VC from which the QR Code Login option was clicked should be selected Vc
 AND
 Scan QR Code page should open</t>
  </si>
  <si>
    <t>TC_988</t>
  </si>
  <si>
    <t>Validation of the error message at receiver when sharing VC is rejected by sender.</t>
  </si>
  <si>
    <t>1. Open the Inji App.
 2. Click on share from device A and scan QR code from device B.
 3. reject the sharing from device A and verify the error popup message from device B.</t>
  </si>
  <si>
    <t>User should receive the valid error message saying "Sharing is rejected from sender".</t>
  </si>
  <si>
    <t>INJIMOB-917</t>
  </si>
  <si>
    <t>App is getting stuck</t>
  </si>
  <si>
    <t>TC_989</t>
  </si>
  <si>
    <t>Validation of App getting stuck for the camera permission disabled.</t>
  </si>
  <si>
    <t>1. Open the Inji App.
 2. Remove the camera permission for the inji app.
 3. Click on the share button and click on the close button of the toast error message.</t>
  </si>
  <si>
    <t>User should be redirected to the scan page and app should be working smoothly.</t>
  </si>
  <si>
    <t>TC_990</t>
  </si>
  <si>
    <t>Validation of the scanning when toasted error message for the incomplete share action.</t>
  </si>
  <si>
    <t>1. Open the Inji App.
 2. Remove the camera permission for the inji app.
 3. Click on the share button and click on the close button of the toast error message.
 4. Verify the action of the share.</t>
  </si>
  <si>
    <t>User should be redirected to the scan page and only sharing in progress should come only after scanning an QR code.</t>
  </si>
  <si>
    <t>INJIMOB-895</t>
  </si>
  <si>
    <t>INJI- sunbird Vc is not rendering properly for a few second in sharing card page and received card page</t>
  </si>
  <si>
    <t>TC_991</t>
  </si>
  <si>
    <t>Validation of the received card page loading the cards.</t>
  </si>
  <si>
    <t>1. Open the Inji App.
 2. Click on share from device A and scan QR code from device B.
 3. Do scan the multiple card from device A.
 4. Verify the received cards from device A.</t>
  </si>
  <si>
    <t>TC_992</t>
  </si>
  <si>
    <t>Validation of successful message of VC sharing.
 NOTE: Check for all the language</t>
  </si>
  <si>
    <t>1. Open the Inji App.
 2. Download the VC in the application.
 3. Change the language in both device A and B.
 4. Click on share from device A and scan QR code from device B.
 5. Select the share VC and verify the successful message popup.</t>
  </si>
  <si>
    <t>User should be able to see the valid successful message with proper meaning.</t>
  </si>
  <si>
    <t>INJIMOB-886</t>
  </si>
  <si>
    <t>INJI-When the camera access is disabled, user click on the close icon error screen it was redirecting to the sharing screen</t>
  </si>
  <si>
    <t>TC_993</t>
  </si>
  <si>
    <t>Validation of landing page when camera accessible not given and error toaster appears.</t>
  </si>
  <si>
    <t>1. Install the app and open App.
 2. Provide the bluetooth permission and don't give the camers permission.
 3. close the camera toaster message and verify the landing page after closing.</t>
  </si>
  <si>
    <t>Now it is going to share the VC page.</t>
  </si>
  <si>
    <t>INJIMOB-885</t>
  </si>
  <si>
    <t>TC_994</t>
  </si>
  <si>
    <t>Validation of the application reponse when user clicks on the FAQ or settings page</t>
  </si>
  <si>
    <t>1. Open the Inji App.
 2. Download a VC and go to backup and restore check the response time</t>
  </si>
  <si>
    <t>User should be able to redirect to the respective page.</t>
  </si>
  <si>
    <t>INJIMOB-487</t>
  </si>
  <si>
    <t>On clicking the 'Try again ' button, the home screen pops up for a few seconds before displaying the error screen.</t>
  </si>
  <si>
    <t>TC_995</t>
  </si>
  <si>
    <t>Validation of try again for the VC download when the downloaded is interrupted.</t>
  </si>
  <si>
    <t>1. Open the inji app.
 2. Download the VC if no VC is available
 3. Turn off the internet
 4. click on the + download icon
 5. Try again message popup appears and click on the try again button.</t>
  </si>
  <si>
    <t>User should be redirected to download VC page without redirecting to other pages</t>
  </si>
  <si>
    <t>INJIMOB-1173</t>
  </si>
  <si>
    <t>INJI - when valid atribute is searched, valid VC is not been listed</t>
  </si>
  <si>
    <t>TC_996</t>
  </si>
  <si>
    <t>Validation of the search bar with the keyword valid.</t>
  </si>
  <si>
    <t>1. Open the inji app.
 2. Download the multiple VCs
 3. Go to search bar and search for the keyword valid</t>
  </si>
  <si>
    <t>User should be able to get the VCs with keyword valid that are available.</t>
  </si>
  <si>
    <t>INJIMOB-1165</t>
  </si>
  <si>
    <t>INJI - VC downloading is stuck when some other VC atribute is searched</t>
  </si>
  <si>
    <t>TC_997</t>
  </si>
  <si>
    <t>Validation of the download VC when search is being done for the other VCs.</t>
  </si>
  <si>
    <t>1. Open the Inji App.
 2. Search the VC from downloaded list at home page.
 3. Without clearing the search bar go for download VC by clicking + icon
 4. Download an VC
 5. Go to the home page and verify the search bar and VC download</t>
  </si>
  <si>
    <t>User should be able to download the VC successfully without any issue of stuck and search bar should be cleared once after coming from download page.</t>
  </si>
  <si>
    <t>INJIMOB-1163</t>
  </si>
  <si>
    <t>inji - once the OTP VC face auth is failed, it is logged as insurance card</t>
  </si>
  <si>
    <t>TC_998</t>
  </si>
  <si>
    <t>Validation of the history when the insurance card share failed with share with selfie.</t>
  </si>
  <si>
    <t>1. Open the Inji App.
 2. click on share and share an insurance card with selfie
 3. Share with selfie make it failed
 4. Verify the history for the failed share transaction</t>
  </si>
  <si>
    <t>User should get the failed transaction message in history as "face verification is failed while tying to share virtual card "</t>
  </si>
  <si>
    <t>INJIMOB-1162</t>
  </si>
  <si>
    <t>INJI- Intermediately History page is not showing navigation bar</t>
  </si>
  <si>
    <t>TC_999</t>
  </si>
  <si>
    <t>Validation of the history page navigation bar.</t>
  </si>
  <si>
    <t>1. Open the Inji App.
 2. Perform the share VC
 3. Goto the history page and verify the navigation bar</t>
  </si>
  <si>
    <t>User should be getting navigation bar and should be able to perform all the action associated with it.</t>
  </si>
  <si>
    <t>INJIMOB-1161</t>
  </si>
  <si>
    <t>After pinning the VC on the ID details page close the INJI application, relaunch the app and try to unpin the pinned VC, Unpin is not working in first attempt.</t>
  </si>
  <si>
    <t>TC_1000</t>
  </si>
  <si>
    <t>Validation of the Unpin when VC is pinned, Application is relaunched and tried to unpin the VC.</t>
  </si>
  <si>
    <t>1. Open the Inji App.
 2. Pin the VC from home page.
 3. Close application and relaunch.
 4. Try to unpin the VC.</t>
  </si>
  <si>
    <t>User should be able to unpin the VC at the first attempt itself.</t>
  </si>
  <si>
    <t>INJIMOB-1160</t>
  </si>
  <si>
    <t>Inji- Unable to activate the Vc when it is download from VID is getting "something went wrong" error message</t>
  </si>
  <si>
    <t>TC_1001</t>
  </si>
  <si>
    <t>Validation of VC activation when it is downloaded from VID.</t>
  </si>
  <si>
    <t>1. Open the Inji App.
 2. Click on the + icon and download VC via mosip and e-signet flow
 3. Activate the VC.</t>
  </si>
  <si>
    <t>User should be able to activate the VC successfully.</t>
  </si>
  <si>
    <t>INJIMOB-1157</t>
  </si>
  <si>
    <t>After pinning the VC on the ID details page, navigate to the home page and then return to the ID details page, not getting the Unpin option.</t>
  </si>
  <si>
    <t>TC_1002</t>
  </si>
  <si>
    <t>Validation of unpin when VC pinned from details page, navigate to the home page and then return to the ID details page</t>
  </si>
  <si>
    <t>1. Open the Inji App.
 2. Pin the VC from details page.
 3. Goto home page and open details page again.
 4. Try to unpin the VC.</t>
  </si>
  <si>
    <t>User should be able to unpin the VC at the VC details page.</t>
  </si>
  <si>
    <t>INJIMOB-1155</t>
  </si>
  <si>
    <t>After getting the error popup for invalid QR code, home is screen button is not working.</t>
  </si>
  <si>
    <t>TC_1003</t>
  </si>
  <si>
    <t>Validation of the home page button when the invalid QR code scanned.</t>
  </si>
  <si>
    <t>1. Open INJI app on the device
 2. Click on share and Scan invalid QR code
 3. Error message popup will be displayed
 4. Click on the Home screen button</t>
  </si>
  <si>
    <t>User should be redirected to the home page successfully.</t>
  </si>
  <si>
    <t>INJIMOB-1154</t>
  </si>
  <si>
    <t>INJI- Compared to the story Audit should be logged as a National card &lt;uin&gt; is shared successfully</t>
  </si>
  <si>
    <t>TC_1004</t>
  </si>
  <si>
    <t>Validation of the audit for UIN shared successful.</t>
  </si>
  <si>
    <t>1. Open the Inji App.
 2. Download MOSIP and e-signet VC.
 3. Observe the history for the above transaction.</t>
  </si>
  <si>
    <t>User should get the audit as "Face verification is successful and National Card &lt;UIN&gt; and shared."</t>
  </si>
  <si>
    <t>INJIMOB-1152</t>
  </si>
  <si>
    <t>INJI- We are not able to download the sunbird VC it was showing an error message</t>
  </si>
  <si>
    <t>TC_1005</t>
  </si>
  <si>
    <t>Validation of the sunbird VC download.</t>
  </si>
  <si>
    <t>1. Open the Inji App.
 2. Click on the + icon and download sunbird credential with valid data.</t>
  </si>
  <si>
    <t>User should be able to download the sunbird VC successfully.</t>
  </si>
  <si>
    <t>INJIMOB-1151</t>
  </si>
  <si>
    <t>Inji-After Clicking on the resent OTP button on the Vc activate flow the otp screen was closing.</t>
  </si>
  <si>
    <t>TC_1006</t>
  </si>
  <si>
    <t>Validation of the OTP screen when resend otp is clicked during VC activate flow.</t>
  </si>
  <si>
    <t>1. Open the Inji App.
 2. Download VC with MOSIP credential OTP.
 3. Click on the VC and activate it
 4. during activation don't give the otp and wait till the times up
 5. Click on the resend otp</t>
  </si>
  <si>
    <t>User should be able to stay on the otp page.</t>
  </si>
  <si>
    <t>TC_1007</t>
  </si>
  <si>
    <t>Validation of the toaster message after change the language to Filipino and Tamil.</t>
  </si>
  <si>
    <t>1. Open the Inji app.
 2. Change the language to Filipino and Tamil and click on the backup button.
 3. check the toaster message backup.</t>
  </si>
  <si>
    <t>User should be getting the proper translated message to the respective language.</t>
  </si>
  <si>
    <t>INJIMOB-1067</t>
  </si>
  <si>
    <t>Inji- Search by name feature is not working properly it was showing the deleted VC and received on the home screen</t>
  </si>
  <si>
    <t>TC_1008</t>
  </si>
  <si>
    <t>Validation of the search bar with the name of the VCs.</t>
  </si>
  <si>
    <t>1. Open the inji app.
 2. Download VC in all issuers.
 3. Click on the three dots remove the VC and share the other.
 4. Click on the search by name and search.</t>
  </si>
  <si>
    <t>User should get only the VCs which is searched in search bar.</t>
  </si>
  <si>
    <t>TC_1009</t>
  </si>
  <si>
    <t>Validation of the share screen header alignment.</t>
  </si>
  <si>
    <t>1.Open the inji app.
 2. Choose the share option, on the home screen.
 3. Check the page header</t>
  </si>
  <si>
    <t>User should get the share screen header at the middle and as should be aligned properly.</t>
  </si>
  <si>
    <t>INJIMOB-1002</t>
  </si>
  <si>
    <t>Inji- In specific devices, the Pin and Unpin feature is not working.</t>
  </si>
  <si>
    <t>TC_1010</t>
  </si>
  <si>
    <t>Validation of the pin and unpin.</t>
  </si>
  <si>
    <t>1. Open the inji app.
 2. Download a few cards.
 3. Try to pin and unpin.</t>
  </si>
  <si>
    <t>User should be able to perform the pin and unpin successfully.</t>
  </si>
  <si>
    <t>INJIMOB-985</t>
  </si>
  <si>
    <t>Fix missing translation for all languages in backup and restore flow</t>
  </si>
  <si>
    <t>TC_1011</t>
  </si>
  <si>
    <t>Validation of multilanguage support for the successful backup.</t>
  </si>
  <si>
    <t>1.Open the inji app.
 2. Go to settings
 3. Go to language and select kannada (any other language)
 4. Go back to setting and select backup &amp; restore
 5. Verify the language of the backup &amp; restore page</t>
  </si>
  <si>
    <t>User should see the selected language at the backup &amp; restore page.</t>
  </si>
  <si>
    <t>TC_1012</t>
  </si>
  <si>
    <t>Validation of multilanguage support for the backup and restore during backup.</t>
  </si>
  <si>
    <t>1.Open the inji app.
 2. Go to settings
 3. Go to language and select kannada (any other language)
 4. Go back to setting and select backup &amp; restore
 5. perform backup (and while backup in progress)
 5. Tap to go back
 6. select language and change language.
 5. Go back to setting and select backup &amp; restore
 6. Verify the languge</t>
  </si>
  <si>
    <t>User should see the language which is selected and it should reflect and backup should be successful.</t>
  </si>
  <si>
    <t>TC_1013</t>
  </si>
  <si>
    <t>Validation of multilanguage support for the backup and restore before configuring cloud(ex: google drive).
 NOTE: we should test the validation for all the languages.</t>
  </si>
  <si>
    <t>1.Open the inji app.
 2. Go to settings
 3. Go to language and select kannada (any other language)
 4. Go back to setting and select backup &amp; restore
 5. perform backup
 6. Go to settings and change it to other languages and try</t>
  </si>
  <si>
    <t>User should be able to see the updated language in backup and backup should be successful.</t>
  </si>
  <si>
    <t>TC_1014</t>
  </si>
  <si>
    <t>Validation of multilanguage support for the successful restore.
 NOTE: we should test the validation for all the languages.</t>
  </si>
  <si>
    <t>1.Open the inji app.
 2. Go to settings
 3. Go to language and select kannada (any other language)
 4. Go back to setting and select backup &amp; restore
 5. perform restore
 6. Go to settings and change it to other languages and try</t>
  </si>
  <si>
    <t>User should be able to see the updated language in backup and restore should be successful.</t>
  </si>
  <si>
    <t>TC_1015</t>
  </si>
  <si>
    <t>Check the language and check again</t>
  </si>
  <si>
    <t>1. Go to Settings (Assumption chosen language is English)
 2. Tap on Backup and Restore
 3. User is directed to screen to configure Google Drive
 4. Tap Go back
 5. Tab on Language
 6. Select Arabic
 7. Tap on Backup and Restore
 8. Text is visible in English</t>
  </si>
  <si>
    <t>Text should be as per user’s chosen language.</t>
  </si>
  <si>
    <t>TC_1016</t>
  </si>
  <si>
    <t>Validation of multilanguage support for the backup and restore during restore.</t>
  </si>
  <si>
    <t>1.Open the inji app.
 2. Go to settings
 3. Go to language and select kannada (any other language)
 4. Go back to setting and select backup &amp; restore
 5. perform restore (and while restore in progress)
 5. Tap to go back
 6. select language and change language.
 5. Go back to setting and select backup &amp; restore
 6. Verify the languge</t>
  </si>
  <si>
    <t>User should see the language which is selected and it should reflect and restore should be successful.</t>
  </si>
  <si>
    <t>INJIMOB-967</t>
  </si>
  <si>
    <t>[OpenID4VCI]: Selection of credential type</t>
  </si>
  <si>
    <t>TC_1017</t>
  </si>
  <si>
    <t>Validation of credential Types for download VC.</t>
  </si>
  <si>
    <t>1.Open the inji app and click on '+' icon to downoad the VC.
 2. Select an issuer to download the VC
 3. Select credential type
 4. download the VC with valid credentials.</t>
  </si>
  <si>
    <t>1. After step 3 - user should be able to see all the credential types available.
 2. After all the steps user should be able to download VC successfully.
 3. check esignet valid credential type call is happening'</t>
  </si>
  <si>
    <t>TC_1018</t>
  </si>
  <si>
    <t>Validation of credential Types for download VC when there is only one credential type is available.</t>
  </si>
  <si>
    <t>1.Open the inji app and click on '+' icon to downoad the VC.
 2. Select an issuer to download the VC where only one credential type is available
 3. Download the VC with valid credentials.</t>
  </si>
  <si>
    <t>1. After step 2 - user should not see the credntial selection page and should direct to esignet page.
 2. After all the steps user should be able to download VC successfully.</t>
  </si>
  <si>
    <t>TC_1019</t>
  </si>
  <si>
    <t>Validation of credential Types for download VC by try to select multiple credential types at once.</t>
  </si>
  <si>
    <t>1.Open the inji app and click on '+' icon to downoad the VC.
 2. Select an issuer to download the VC
 3. Try to select the multiple credential types at the same time.</t>
  </si>
  <si>
    <t>1. After step 2 - user should be able to see all the credential types available.
 2. After all the steps user should not be able to select multiple credential types at once.</t>
  </si>
  <si>
    <t>TC_1020</t>
  </si>
  <si>
    <t>Validation of credential Types for download VC with same issuer and different credential types.</t>
  </si>
  <si>
    <t>1.Open the inji app and click on '+' icon to downoad the VC.
 2. Select an issuer and a credential type.
 3. Go back to credential selection page
 4. select different credential type.</t>
  </si>
  <si>
    <t>1. After step 2 - user should be able to go to credetial login page
 2. After all the steps user should be able to login with other credential type selected and download VC successfully.</t>
  </si>
  <si>
    <t>TC_1021</t>
  </si>
  <si>
    <t>Validation of credential Types for download VC by when one credential type fails then try for another credential type.</t>
  </si>
  <si>
    <t>1.Open the inji app and click on '+' icon to downoad the VC.
 2. Select an issuer to download the VC
 3. Select credential type and download the VC with invalid credentials.
 4. Go back to the credential type page
 5. select another credential type
 6. perform download VC with valid credentials.</t>
  </si>
  <si>
    <t>1. After the step 3 - user should not be able download the VC with invalid credentials.
 2. After all the steps user should be able to download VC succefully.</t>
  </si>
  <si>
    <t>TC_1022</t>
  </si>
  <si>
    <t>Validation of credential Types for download VC by when one credential type fails for one issuer then try for another credential type for the another issuer.</t>
  </si>
  <si>
    <t>1.Open the inji app and click on '+' icon to downoad the VC.
 2. Select an issuer to download the VC
 3. Select credential type
 4. download the VC with invalid credentials.
 5. Go back to the Add new card page and different issuer.
 6. Go to credential type page
 7. select another credential type
 8. perform download VC with valid credentials.</t>
  </si>
  <si>
    <t>1. After the step 4 - user should not be able download the VC with invalid credentials.
 2. After all the steps user should be able to download VC succefully.</t>
  </si>
  <si>
    <t>INJIMOB-932</t>
  </si>
  <si>
    <t>Embed/Generate QR code in a VC</t>
  </si>
  <si>
    <t>TC_1023</t>
  </si>
  <si>
    <t>Validation of QR code of minified and full QR code.</t>
  </si>
  <si>
    <t>1.Open the inji app.
 2.Download VC and open in detailed view.
 3. Click on the minified the QR code.</t>
  </si>
  <si>
    <t>1. after step 2 - User should be able to see the QR code in minified view.
 2. After all the steps - user should be able to see the full QR with VC data encoded into it.</t>
  </si>
  <si>
    <t>TC_1024</t>
  </si>
  <si>
    <t>Validation of QR code when the VC data is huge.</t>
  </si>
  <si>
    <t>1.Open the inji app.
 2.click on + icon
 3. Download VC with huge data
 4. Verify the QR code</t>
  </si>
  <si>
    <t>User should not see any QR code as the VC data huge to generate any QR and dummy QR should not be present.</t>
  </si>
  <si>
    <t>TC_1025</t>
  </si>
  <si>
    <t>Validation of QR code from verifier.</t>
  </si>
  <si>
    <t>1.Open the inji app.
 2.Download VC and open in detailed view.
 3. Scan the QR from verifier.
 4. Verify the VC data once QR is scanned.</t>
  </si>
  <si>
    <t>Verifier should be able to see the VC data after scanning the QR code. User should see the data of VC as it is.</t>
  </si>
  <si>
    <t>TC_1026</t>
  </si>
  <si>
    <t>Validation of the QR code of the expired VC.</t>
  </si>
  <si>
    <t>1.Open the inji app.
 2.Verify the QR of an expired VC.</t>
  </si>
  <si>
    <t>User should be able to see QR of an expired VC as well and it should contain the VC details.</t>
  </si>
  <si>
    <t>TC_1027</t>
  </si>
  <si>
    <t>Validation of the QR code incase VC contains unsupported characters.</t>
  </si>
  <si>
    <t>1.Open the inji app.
 2.Download VC with invalid characters to generate QR code.
 3. Scan the QR from verifier.
 4. Verify the VC data once QR is scanned.</t>
  </si>
  <si>
    <t>After all the steps user should see only the VC data without QR code.</t>
  </si>
  <si>
    <t>TC_1028</t>
  </si>
  <si>
    <t>Validation of the QR code with large data of VC.</t>
  </si>
  <si>
    <t>1.Open the inji app.
 2.Download VC with large data included.(all the details of VC contains maximum characters that can be used)
 3.Check the VC in detailed page for QR code</t>
  </si>
  <si>
    <t>INJIMOB-842</t>
  </si>
  <si>
    <t>[Wallet App]: VC verification capabilities in the wallet</t>
  </si>
  <si>
    <t>TC_1029</t>
  </si>
  <si>
    <t>Validation of the error event in kafka for the VC verification for the errors.</t>
  </si>
  <si>
    <t>1.Open the inji app.
 2. Make the download VC failed (ex: download expired,invalid attributes VC)
 3. Check the Kafka error event logs from the kafka.</t>
  </si>
  <si>
    <t>1. After step 2 - user should be able successfully download the VC.
 2. After all the steps user should see error logs in kafka for the respective errors.</t>
  </si>
  <si>
    <t>TC_1030</t>
  </si>
  <si>
    <t>Validation of the error event in kafka for the VC verification for successful download.</t>
  </si>
  <si>
    <t>1.Open the inji app.
 2.Download the VC by clicking the '+' icon using any issuer.
 3. Check the Kafka error event logs from the kafka.</t>
  </si>
  <si>
    <t>1. After step 2 - user should be able successfully download the VC.
 2. After all the steps user should not see any error logs in kafka.</t>
  </si>
  <si>
    <t>TC_1031</t>
  </si>
  <si>
    <t>TC_1032</t>
  </si>
  <si>
    <t>TC_1033</t>
  </si>
  <si>
    <t>TC_1034</t>
  </si>
  <si>
    <t>TC_1035</t>
  </si>
  <si>
    <t>TC_1036</t>
  </si>
  <si>
    <t>INJIMOB-1190</t>
  </si>
  <si>
    <t>Pop-up for QR code login should be modified with the header and subtext</t>
  </si>
  <si>
    <t>TC_1037</t>
  </si>
  <si>
    <t>Validation of the header and subtext for the QR code login to the portal during face verification when user selects "I Understand".</t>
  </si>
  <si>
    <t>1. Open Inji App
 2. Download an VC and activate it
 3. Goto share and scan QR code of the portal
 4. Verify the privacy disclaimer pop up
 5. Verify the "I Understand CTA and "Don't ask me again" check box
 6. click on "I Understand" CTA</t>
  </si>
  <si>
    <t>1. After step 4 - User should be getting disclaimer pop up with the new header and subtext as below
 Header: QR Code Login
 Sub text:
 ”In order to access the portal, you’ll need to share your Verifiable Credentials and verify your identity securely using face verification. By continuing, you consent to Inji using your camera for this purpose. &lt;new line&gt;
 Your facial data will only be used for verification and will not be shared. After successful verification, you can choose which details to share."
 2. After all the steps user should be able to login into the portal</t>
  </si>
  <si>
    <t>TC_1038</t>
  </si>
  <si>
    <t>Validation of the header and subtext for the QR code login to the portal during face verification when user clicks on device back button.</t>
  </si>
  <si>
    <t>1. Open Inji App
 2. Download an VC and activate it
 3. Goto share and scan QR code of the portal
 4. privacy disclaimer pop up should be displayed
 5. click on device back button</t>
  </si>
  <si>
    <t>After all the steps user should land on the "select an ID" page.</t>
  </si>
  <si>
    <t>TC_1039</t>
  </si>
  <si>
    <t>Validation of the header and subtext for the QR code login to the portal during face verification when user clicks on outside the pop up.</t>
  </si>
  <si>
    <t>1. Open Inji App
 2. Download an VC and activate it
 3. Goto share and scan QR code of the portal
 4. privacy disclaimer pop up should be displayed
 5. click on the screen outside the popup.</t>
  </si>
  <si>
    <t>TC_1040</t>
  </si>
  <si>
    <t>Validation of the header and subtext for the QR code login to the portal during face verification when user selects "Don't ask me again".</t>
  </si>
  <si>
    <t>1. Open Inji App
 2. Download an VC and activate it
 3. Goto share and scan QR code of the portal
 4. privacy disclaimer pop up should be displayed
 5. click on "Don't ask me again" check box
 6. click on "I Understand" CTA
 7. Perform all the above steps again.</t>
  </si>
  <si>
    <t>1. After step 6 - user should be able to login to the portal successfully.
 2. After all the steps - user should not get the popup and should be able to login to the portal successfully.</t>
  </si>
  <si>
    <t>TC_1041</t>
  </si>
  <si>
    <t>Validation of the header and subtext for the QR code login to the portal during face verification when scans same QR code from different device.</t>
  </si>
  <si>
    <t>1. Open Inji App
 2. Download an VC and activate it
 3. Goto share and scan QR code of the portal from device A
 4. Goto share and scan QR code of the portal from device B
 5. User should get the error popup</t>
  </si>
  <si>
    <t>After all the steps user should get the error message saying "QR code is invalid. Please try again!".</t>
  </si>
  <si>
    <t>TC_1042</t>
  </si>
  <si>
    <t>Validation of the header and subtext for the QR code login to the portal during face verification when internet disconnects during share process</t>
  </si>
  <si>
    <t>1. Open Inji App
 2. Download an VC and activate it
 3. Goto share and scan QR code of the portal from device
 4. disconnect the device internet</t>
  </si>
  <si>
    <t>User should get the error message saying "Internet is disconnected. Please enable the internet"</t>
  </si>
  <si>
    <t>TC_1043</t>
  </si>
  <si>
    <t>Validation of the header and subtext for the QR code login to the portal during face verification when VC is not activated.</t>
  </si>
  <si>
    <t>1. Open Inji App
 2. Download an VC
 3. Goto share and scan QR code of the portal from device</t>
  </si>
  <si>
    <t>User should get the message saying "There are no binded card available to verify"</t>
  </si>
  <si>
    <t>TC_1044</t>
  </si>
  <si>
    <t>Validation of the header and subtext for the QR code login to the portal during face verification when scans same QR code from same device twice</t>
  </si>
  <si>
    <t>1. Open Inji App
 2. Download an VC and activate it
 3. Goto share and scan QR code of the portal from device A
 4. Goto share and scan QR code of the portal from device A again
 5. User should get the error popup</t>
  </si>
  <si>
    <t>INJIMOB-785</t>
  </si>
  <si>
    <t>[GenderMag]: P1:D51: Indicate purpose of seeking location access.</t>
  </si>
  <si>
    <t>TC_1045</t>
  </si>
  <si>
    <t>Validation of the popup window for granting location access to the INJI application during share screen.</t>
  </si>
  <si>
    <t>1. Open Inji app (first time)
 2. Goto share
 3. Verify the popup window "Turn on your location"
 4. click "ok"
 5. location should be enabled
 6. perform share flow.</t>
  </si>
  <si>
    <t>1. after step 3 - User should get the popup window "Turn on your location" saying "This app needs your location to search for nearby systems to receive your data." with "ok" and "cancel" button.
 2. After step 6 - user should be able to perform the share flow successfuly.</t>
  </si>
  <si>
    <t>TC_1046</t>
  </si>
  <si>
    <t>Validation of the granting location access to the INJI application during share screen when user click on "ok"</t>
  </si>
  <si>
    <t>1. Open Inji app (first time)
 2. Goto share
 3. Verify the popup window "Turn on your location"
 4. click on "ok"</t>
  </si>
  <si>
    <t>User should be redirected to the OS location access grant page.</t>
  </si>
  <si>
    <t>TC_1047</t>
  </si>
  <si>
    <t>Validation of the granting location access to the INJI application during share screen when user click on "cancel"</t>
  </si>
  <si>
    <t>1. Open Inji app
 2. Goto share
 3. Verify the popup window "Turn on your location"
 4. click on "cancel"</t>
  </si>
  <si>
    <t>User should be redirected to the page where he will get a button saying "Enable location services"</t>
  </si>
  <si>
    <t>TC_1048</t>
  </si>
  <si>
    <t>Validation of the granting location access to the INJI application during share screen when user click on "Enable location services"</t>
  </si>
  <si>
    <t>1. Open Inji app
 2. Goto share
 3. Verify the popup window "Turn on your location"
 4. click on "cancel"
 5. click on "Enable location services"</t>
  </si>
  <si>
    <t>TC_1049</t>
  </si>
  <si>
    <t>Validation of the granting location access to the INJI application during share screen when user click on Deny on OS location grant window.</t>
  </si>
  <si>
    <t>1. Open Inji app
 2. Goto share
 3. Verify the popup window "Turn on your location"
 4. click on "cancel"
 5. click on "Enable location services"
 6. user will land on system location access page
 7. enable system the location access
 8. go back to app
 9. user should get the system location access popup window
 10. click on "Deny"</t>
  </si>
  <si>
    <t>User should get the "Allow access to location"</t>
  </si>
  <si>
    <t>TC_1050</t>
  </si>
  <si>
    <t>Validation of the popup window for granting location access to the INJI application during share screen when internet disconnect</t>
  </si>
  <si>
    <t>1. Open Inji app (first time)
 2. Goto share
 3. Verify the popup window "Turn on your location"
 4. click "ok"
 5. location should be enabled
 6. Disconnect the internet.</t>
  </si>
  <si>
    <t>1. after step 3 - User should get the popup window "Turn on your location" saying "This app needs your location to search for nearby systems to receive your data." with "ok" and "cancel" button.
 2. After step 6 - User should get the error message saying "Internet is disconnected. Please enable the internet"</t>
  </si>
  <si>
    <t>TC_1051</t>
  </si>
  <si>
    <t>Validation of the granting location access to the INJI application during share screen with the other Android devices and IOS devices</t>
  </si>
  <si>
    <t>1. Open Inji app (first time)
 2. click Goto share</t>
  </si>
  <si>
    <t>User should not get any location access popup window for other Android OS and in IOS devices.</t>
  </si>
  <si>
    <t>INJIMOB-780</t>
  </si>
  <si>
    <t>[GenderMag]: P2: D12: Enhancement on Pop-up design and message for download failure scenario</t>
  </si>
  <si>
    <t>TC_1052</t>
  </si>
  <si>
    <t>Validation of the error message when VC download fails.</t>
  </si>
  <si>
    <t>1. Open Inji App
 2. click on + icon
 3. Perform download VC using e-signet
 4. Make VC download failed by disconnecting internet</t>
  </si>
  <si>
    <t>User should get the error message as "Sorry! Due to technical error we are unable to download your card now. Please try again later."</t>
  </si>
  <si>
    <t>TC_1053</t>
  </si>
  <si>
    <t>Validation of the close icon of the error message when VC download fails.</t>
  </si>
  <si>
    <t>1. Open Inji App
 2. click on + icon
 3. Perform download VC using e-signet
 4. Make VC download failed by disconnecting internet.
 5. click on the close button of the error message</t>
  </si>
  <si>
    <t>User should be able to close the toaster error message.</t>
  </si>
  <si>
    <t>TC_1054</t>
  </si>
  <si>
    <t>Validation of the download success toaster message</t>
  </si>
  <si>
    <t>1. Open Inji App
 2. click on + icon
 3. Perform download VC using e-signet
 4. verify the success toaster message.</t>
  </si>
  <si>
    <t>User should get success toaster message.</t>
  </si>
  <si>
    <t>TC_1055</t>
  </si>
  <si>
    <t>Validation of the toaster message expiry.</t>
  </si>
  <si>
    <t>1. Open Inji App
 2. click on + icon
 3. Perform download VC using e-signet
 4. Make VC download failed by disconnecting internet
 5. Validate the toaster message expiry</t>
  </si>
  <si>
    <t>Toaster error message should be closed only by the user and should be displayed across the page till user closes.</t>
  </si>
  <si>
    <t>TC_1056</t>
  </si>
  <si>
    <t>Validation of the error message when multiple VC download fails</t>
  </si>
  <si>
    <t>1. Open Inji App
 2. click on + icon
 3. Perform download VC using e-signet
 4. Make VC download failed by disconnecting internet
 5. download another VC and make it failed at download</t>
  </si>
  <si>
    <t>User should get the latest error message. Old Error toaster message should be replaced by new toaster message.</t>
  </si>
  <si>
    <t>TC_1057</t>
  </si>
  <si>
    <t>Validation of the otp page with valid otp.</t>
  </si>
  <si>
    <t>1. Open Inji App
 2. click on + icon
 3. Perform download VC using e-signet
 4. verify the otp page</t>
  </si>
  <si>
    <t>User should be able to download VC with valid otp</t>
  </si>
  <si>
    <t>TC_1058</t>
  </si>
  <si>
    <t>Validation of the otp page with invalid otp.</t>
  </si>
  <si>
    <t>1. Open Inji App
 2. click on + icon
 3. Perform download VC using e-signet
 4. verify the otp page with invalid otp</t>
  </si>
  <si>
    <t>User should get the message as "OTP is invalid"</t>
  </si>
  <si>
    <t>TC_1059</t>
  </si>
  <si>
    <t>Validation of the error message when VC download fails due internet disconnect.</t>
  </si>
  <si>
    <t>1. Open Inji App
 2. click on + icon
 3. Perform download VC using e-signet
 4. Make VC download failed by disconnecting the internet
 5. download another VC and make it failed at download</t>
  </si>
  <si>
    <t>User should get the error message as "Network request failed"</t>
  </si>
  <si>
    <t>INJIMOB-695</t>
  </si>
  <si>
    <t>[Error handling]: VC Pending validation from Digital Bazaar &amp; Missing proof in VC</t>
  </si>
  <si>
    <t>TC_1060</t>
  </si>
  <si>
    <t>Validation of the successful VC download.</t>
  </si>
  <si>
    <t>1. Open Inji App
 2. Download an VC
 3. Verify the status of the VC</t>
  </si>
  <si>
    <t>what ever the status of the verification, the user should able to download the VC</t>
  </si>
  <si>
    <t>TC_1061</t>
  </si>
  <si>
    <t>Validation of the VC status when VC is not verified due to network issue.</t>
  </si>
  <si>
    <t>1. Open Inji App
 2. Download an VC
 3. Make verification failed due to network issue
 4. Verify the status of the VC</t>
  </si>
  <si>
    <t>User should get the VC status as "Pending". With information icon on ID details page with pending status message.</t>
  </si>
  <si>
    <t>TC_1062</t>
  </si>
  <si>
    <t>User should get the VC status as "Pending"</t>
  </si>
  <si>
    <t>TC_1063</t>
  </si>
  <si>
    <t>Validation of the VC verification when it is in pending state.</t>
  </si>
  <si>
    <t>1. Open Inji App
 2. Download an VC
 3. Make verification failed due to network issue
 4. open the VC in ID detail page.</t>
  </si>
  <si>
    <t>VC verification should be re-triggered with the toaster message "We are validating your card, this may take sometime. Once verified, you’ll be able to activate your card."
 NOTE: Toaster message should be visible only in detail page.</t>
  </si>
  <si>
    <t>TC_1064</t>
  </si>
  <si>
    <t>Validation of the status for the successful VC verification when pending VC is re-triggered for the verification.</t>
  </si>
  <si>
    <t>1. Open Inji App
 2. Download an VC
 3. Make verification failed due to network issue
 4. open the VC in ID detail page.
 5. VC verification should be re-triggered
 6. VC verification should be successful</t>
  </si>
  <si>
    <t>User should be able to see the status of the VC should be “Valid” with the green tick mark in mini view as well as detailed view.</t>
  </si>
  <si>
    <t>TC_1065</t>
  </si>
  <si>
    <t>Validation of the success toaster message for the successful VC verification when pending VC is re-triggered for the verification.</t>
  </si>
  <si>
    <t>success toaster should be shown with a message
 ex: National ID card 123456 is verified successfully and now available for activation.
 3. toaster should be sticky and visible in any screen where the user navigates to.</t>
  </si>
  <si>
    <t>TC_1066</t>
  </si>
  <si>
    <t>Validation of the status for the unsuccessful VC verification when pending VC is re-triggered for the verification.</t>
  </si>
  <si>
    <t>1. Open Inji App
 2. Download an VC
 3. Make verification failed due to network issue
 4. open the VC in ID detail page.
 5. VC verification should be re-triggered
 6. VC verification should be unsuccessful</t>
  </si>
  <si>
    <t>User should be able to see the Status of the VC should be “Pending”</t>
  </si>
  <si>
    <t>TC_1067</t>
  </si>
  <si>
    <t>Validation of the toaster message for the unsuccessful VC verification when pending VC is re-triggered for the verification.</t>
  </si>
  <si>
    <t>User should see the error toaster as
 ex: Unable to verify the National ID card 123456 right now. Please try again later. Until then, you won't be able to activate or share your card.</t>
  </si>
  <si>
    <t>TC_1068</t>
  </si>
  <si>
    <t>Validation of the share and share with selfie options for the pending VC .</t>
  </si>
  <si>
    <t>1. Open Inji App
 2. Download an VC
 3. Make verification failed due to network issue
 4. open the kebab menu and check the options</t>
  </si>
  <si>
    <t>User should not get the Share and Share with Selfie options.</t>
  </si>
  <si>
    <t>TC_1069</t>
  </si>
  <si>
    <t>Validation of the QR code login options for the pending VC .</t>
  </si>
  <si>
    <t>User should not get QR code login option.</t>
  </si>
  <si>
    <t>TC_1070</t>
  </si>
  <si>
    <t>Validation of the VC downloading when proof is missing.</t>
  </si>
  <si>
    <t>TC_1071</t>
  </si>
  <si>
    <t>1. Open Inji App
 2. Download an VC which has proof missing
 3. Verify the message</t>
  </si>
  <si>
    <t>User should get the message as "Due to Technical Error, we are unable to download National ID card 123456 . Please try again later”.</t>
  </si>
  <si>
    <t>TC_1072</t>
  </si>
  <si>
    <t>Validation when user re-open the VC same VC for which verification is already triggered</t>
  </si>
  <si>
    <t>1. Open Inji App
 2. Download an VC
 3. Make verification failed due to network issue
 4. open the VC in ID detail page.
 5. VC verification should be re-triggered
 6. Go to home page
 7. Re-open the VC in detail page</t>
  </si>
  <si>
    <t>1. VC verification should not be re-triggered.
 2. Toaster message should be displayed as "We are validating your card, this may take sometime. Once verified, you’ll be able to activate your card."
 NOTE: Toaster message should be visible only in detail page.</t>
  </si>
  <si>
    <t>TC_1073</t>
  </si>
  <si>
    <t>Validation when user re-open the VC same VC for which verification is already triggered and failed.</t>
  </si>
  <si>
    <t>1. Open Inji App
 2. Download an VC
 3. Make verification failed due to network issue
 4. open the VC in ID detail page.
 5. VC verification should be re-triggered and make it failed
 6. Go to home page
 7. Re-open the VC in detail page
 8. VC verification should be re-triggered</t>
  </si>
  <si>
    <t>1. VC verification should be re-triggered.
 2. Toaster message should be displayed as "We are validating your card, this may take sometime. Once verified, you’ll be able to activate your card."
 NOTE: Toaster message should be visible only in detail page.</t>
  </si>
  <si>
    <t>TC_1074</t>
  </si>
  <si>
    <t>Validation when user re-open the VC same VC for which verification is already triggered and verification is successful.</t>
  </si>
  <si>
    <t>1. Open Inji App
 2. Download an VC
 3. Make verification failed due to network issue
 4. open the VC in ID detail page.
 5. VC verification should be re-triggered and should be successful
 6. Go to home page
 7. Re-open the VC in detail page</t>
  </si>
  <si>
    <t>1. User should not get any new toasters
 2. Status of the VC should be “Valid” with the green tick mark in mini view as well as detailed view.</t>
  </si>
  <si>
    <t>INJIMOB-1240</t>
  </si>
  <si>
    <t>Share with selfie flow from card mini view in home page is not showing the Share with Selfie pop-up before face verification.</t>
  </si>
  <si>
    <t>TC_1075</t>
  </si>
  <si>
    <t>Validation of the Share with Selfie pop-up when share with selfie triggered from kebab menu.</t>
  </si>
  <si>
    <t>1. Open Inji App
 2. Download an VC and activate it
 3. goto kebab menu and select share with selfie
 4. Verify the pop-up</t>
  </si>
  <si>
    <t>User should get the Share with Selfie pop-up should be shown before Face Verification.</t>
  </si>
  <si>
    <t>INJIMOB-1281</t>
  </si>
  <si>
    <t>Support locale while doing authorisation with esignet</t>
  </si>
  <si>
    <t>TC_1076</t>
  </si>
  <si>
    <t>Validation of the default language for the e-signet page</t>
  </si>
  <si>
    <t>1. Open Inji App
 2. Go to settings
 3. Tap on the language and select english
 4. Go to home page
 5. Click on + icon
 6. select MOSIP credential
 7. Verify the language in e-signet page</t>
  </si>
  <si>
    <t>User should see the e-signet page in english language.</t>
  </si>
  <si>
    <t>TC_1077</t>
  </si>
  <si>
    <t>Validation of the e-signet page when language is selected other than english</t>
  </si>
  <si>
    <t>1. Open Inji App
 2. Go to settings
 3. Tap on the language and select Kannada
 4. Go to home page
 5. Click on + icon
 6. select MOSIP credential
 7. Verify the language in e-signet page</t>
  </si>
  <si>
    <t>User should see the e-signet page in kannada language.</t>
  </si>
  <si>
    <t>TC_1078</t>
  </si>
  <si>
    <t>Validation of the e-signet page when the Filipino language is selected.
 NOTE: Filipino language is not supported by E-Signet. Hence it should fall back to previous language selected.</t>
  </si>
  <si>
    <t>1. Open Inji App
 2. Go to settings
 3. Tap on the language and select Kannada
 4. Go to home page
 5. Click on + icon
 6. select MOSIP credential
 7. Verify the language in e-signet page
 8. Go to settings
 9. Tap on the language and select Filipino
 10. Go to home page
 11. Click on + icon
 12. select MOSIP credential
 13. Verify the language in e-signet page</t>
  </si>
  <si>
    <t>User should beable to see the E-Signet page in kannada language.</t>
  </si>
  <si>
    <t>TC_1079</t>
  </si>
  <si>
    <t>Validation of the e-signet page language when app is restarted.</t>
  </si>
  <si>
    <t>1. Open Inji App
 2. Go to settings
 3. Tap on the language and select Kannada
 4. Restart the Inji application
 5. Go to home page
 6. Click on + icon
 7. select MOSIP credential
 8. Verify the language in e-signet page</t>
  </si>
  <si>
    <t>TC_1080</t>
  </si>
  <si>
    <t>Validation of the e-signet page language when device is restarted.</t>
  </si>
  <si>
    <t>1. Open Inji App
 2. Go to settings
 3. Tap on the language and select Kannada
 4. Restart the device
 5. Open Inji app
 6. Go to home page
 7. Click on + icon
 8. select MOSIP credential
 9. Verify the language in e-signet page</t>
  </si>
  <si>
    <t>TC_1081</t>
  </si>
  <si>
    <t>Validation of the e-signet page language when application is reset.</t>
  </si>
  <si>
    <t>1. Open Inji App
 2. Go to settings
 3. Tap on the language and select Kannada
 4. Reset the Inji application
 5. Open Inji app
 6. Go to home page
 7. Click on + icon
 8. select MOSIP credential
 9. Verify the language in e-signet page</t>
  </si>
  <si>
    <t>User should see the e-signet page in english (default) language.</t>
  </si>
  <si>
    <t>INJIMOB-1204</t>
  </si>
  <si>
    <t>Share QR code to other applications</t>
  </si>
  <si>
    <t>TC_1082</t>
  </si>
  <si>
    <t>Validation of the VC QR code sharing over email</t>
  </si>
  <si>
    <t>1. Open Inji App
 2. Download a VC
 3. Open the VC in detailed page
 4. Tap on the QR code
 5. Click on the "Share QR Code"
 6. user should get any other share application options
 7. select share application email
 8. send the QR code to other email and verify</t>
  </si>
  <si>
    <t>User should be able to share QR code successfully.</t>
  </si>
  <si>
    <t>TC_1083</t>
  </si>
  <si>
    <t>Validation of the VC QR code sharing any other application that available in device.
 NOTE: Test with all the available sharing applications relevant to the device.
 Ex: whatsApp, Viber etc.</t>
  </si>
  <si>
    <t>1. Open Inji App
 2. Download a VC
 3. Open the VC in detailed page
 4. Tap on the QR code
 5. Click on the "Share QR Code"
 6. user should get any other share application options
 7. select share application xxx
 8. send the QR code to other xxx and verify</t>
  </si>
  <si>
    <t>TC_1084</t>
  </si>
  <si>
    <t>Validation of the QR code sharing application options.</t>
  </si>
  <si>
    <t>1. Open Inji App
 2. Download a VC
 3. Open the VC in detailed page
 4. Tap on the QR code
 5. Click on the "Share QR Code"
 6. Verify the any other share application options</t>
  </si>
  <si>
    <t>User should get all the share applications options available at the device.
 Ex: WhatsApp, Gmail etc.</t>
  </si>
  <si>
    <t>TC_1085</t>
  </si>
  <si>
    <t>Validation of the QR code image sharing format</t>
  </si>
  <si>
    <t>1. Open Inji App
 2. Download a VC
 3. Open the VC in detailed page
 4. Tap on the QR code
 5. Click on the "Share QR Code"
 6. user should get any other share application options
 7. select share application email
 8. Verify the format of QR code image.</t>
  </si>
  <si>
    <t>User should see the QR code image in PNG options</t>
  </si>
  <si>
    <t>TC_1086</t>
  </si>
  <si>
    <t>Validation of the redirection to the application after sharing the VC QR Code.</t>
  </si>
  <si>
    <t>1. Open Inji App
 2. Download a VC
 3. Open the VC in detailed page
 4. Tap on the QR code
 5. Click on the "Share QR Code"
 6. user should get any other share application options
 7. select share application email and send
 8. verify user should be able to redirect to INJI app</t>
  </si>
  <si>
    <t>User should be able to redirect to the INJI application successfully.</t>
  </si>
  <si>
    <t>TC_1087</t>
  </si>
  <si>
    <t>Validation of the VC QR code size shared across different application.</t>
  </si>
  <si>
    <t>1. Open Inji App
 2. Download a VC
 3. Open the VC in detailed page
 4. Tap on the QR code
 5. Click on the "Share QR Code"
 6. user should get any other share application options
 7. select share application email
 8. send the QR code to other email and verify
 9. share QR with other application ex. whatsApp
 10. download both the QR code and compare the size</t>
  </si>
  <si>
    <t>QR code size should be exactly same.</t>
  </si>
  <si>
    <t>INJIMOB-1081</t>
  </si>
  <si>
    <t>Update Inji Mobile Logo across the app</t>
  </si>
  <si>
    <t>TC_1088</t>
  </si>
  <si>
    <t>Validate the presence and correct display of the new INJI logo on the home page of the application.</t>
  </si>
  <si>
    <t>1. Login into INJI application
 2. From home page verify the new logo.</t>
  </si>
  <si>
    <t>User should be able to see the latest logo on the application home screen.</t>
  </si>
  <si>
    <t>TC_1089</t>
  </si>
  <si>
    <t>Validate the presence and correct display of the new INJI logo on the INJI Tour guide home page screenshot of the application.</t>
  </si>
  <si>
    <t>TC_1090</t>
  </si>
  <si>
    <t>Validate the presence of the new INJI logo on the application unlock page.</t>
  </si>
  <si>
    <t>1. Verify the "Unlock Application" page logo</t>
  </si>
  <si>
    <t>User should be able to see the latest logo on the Unlock Application page.</t>
  </si>
  <si>
    <t>INJIMOB-781</t>
  </si>
  <si>
    <t>[GenderMag]: P1: D15: Indicate mini view of the card is clickable</t>
  </si>
  <si>
    <t>TC_1091</t>
  </si>
  <si>
    <t>Validation of the INJI tour guide for help icon</t>
  </si>
  <si>
    <t>1.Install INJI app on mobile
 2. Goto Home Page
 3. Verify the tour guide for help? Icon</t>
  </si>
  <si>
    <t>1. User should be getting tour guide for help icon with details as
 "Header: Help / FAQs
 Content: “Find answers to common questions and access helpful resources in our FAQ section, ensuring you have the support whenever you need it.“
 and "Next" button.
 2. count of tootips should be "1 of 5"</t>
  </si>
  <si>
    <t>TC_1092</t>
  </si>
  <si>
    <t>Validation of the INJI tour guide for Download card ("+")</t>
  </si>
  <si>
    <t>1.Install INJI app on mobile
 2. Goto Home Page
 3. Click on the Next button in the tour guide on the Help icon.
 4. Verify the tour guide</t>
  </si>
  <si>
    <t>1. User should be getting tour guide for Download card with details as
 "Header: Download Card
 Content: “Easily download and securely store your card in the app for convenient access whenever you need them.”“
 and user should get "Previous" and "Next" button
 2. count of tootips should be "2 of 5"</t>
  </si>
  <si>
    <t>TC_1093</t>
  </si>
  <si>
    <t>Validation of the INJI tour guide for Share card</t>
  </si>
  <si>
    <t>1.Install INJI app on mobile
 2. Goto Home Page
 3. Click on the Next button in the tour guide on the Help icon.
 4. Click on the Next button in the tour guide on the Download Card.
 5. Verify the tour guide</t>
  </si>
  <si>
    <t>1. User should be getting tour guide for Share card with details as
 "Header: Share Card
 Content: “Share your card with ease in offline mode using bluetooth, empowering you to provide verified information whenever required.“
 and user should get "Previous" and "Next" button
 2. count of tootips should be "3 of 5"</t>
  </si>
  <si>
    <t>TC_1094</t>
  </si>
  <si>
    <t>Validation of the INJI tour guide for Access to history</t>
  </si>
  <si>
    <t>1.Install INJI app on mobile
 2. Goto Home Page
 3. Click on the Next button in the tour guide on the Help icon.
 4. Click on the Next button in the tour guide on the Download Card.
 5. Click on the Next button in the tour guide on the Share Card.
 6. Verify the tour guide</t>
  </si>
  <si>
    <t>1. User should be getting tour guide for Access to history with details as
 "Header: Access to History
 Content: “View your activity history to track your interactions and stay informed about your past actions within the app.““
 and user should get "Previous" and "Next" button
 2. count of tootips should be "4 of 5"</t>
  </si>
  <si>
    <t>TC_1095</t>
  </si>
  <si>
    <t>Validation of the INJI tour guide for App settings</t>
  </si>
  <si>
    <t>1.Install INJI app on mobile
 2. Goto Home Page
 3. Click on the Next button in the tour guide on the Help icon.
 4. Click on the Next button in the tour guide on the Download Card.
 5. Click on the Next button in the tour guide on the Share Card.
 6. Click on the Next button in the tour guide on the Access to history.
 7. Verify the tour guide</t>
  </si>
  <si>
    <t>1. User should be getting tour guide for Access to history with details as
 "Header: App Settings
 Content: “Customize your app experience with personalized settings as per your preferences.”“
 and user should get "Previous" and "Done" button
 2. count of tootips should be "5 of 5"</t>
  </si>
  <si>
    <t>TC_1096</t>
  </si>
  <si>
    <t>Validate the functionality of the 'Previous' button on the INJI Tour guide for accessing the Help icon.</t>
  </si>
  <si>
    <t>User should not get he "Previous" button for the Help? Icon tooltip.</t>
  </si>
  <si>
    <t>TC_1097</t>
  </si>
  <si>
    <t>Validate the functionality of the 'Previous' button in the INJI tour guide for tooltip pages.
 NOTE: Verify for all the pages</t>
  </si>
  <si>
    <t>1.Install INJI app on mobile
 2. Goto Home Page
 3.Click on the Next button in the tour guide on the Help icon.
 4. Click on the Previous button</t>
  </si>
  <si>
    <t>User should be redirected to the previous tour guide page that is Help? Icon tour guide tooltip.</t>
  </si>
  <si>
    <t>TC_1098</t>
  </si>
  <si>
    <t>Validate the functionality of the 'Done' button in the INJI tour guide for the last tooltip page.</t>
  </si>
  <si>
    <t>1.Install INJI app on mobile
 2. Goto Home Page
 3. Click on the Next button in the tour guide on the Help icon.
 4. Click on the Next button in the tour guide on the Download Card.
 5. Click on the Next button in the tour guide on the Share Card.
 6. Click on the Next button in the tour guide on the Access to history.
 7. Click on the "Done" button from App setting tooltip page</t>
  </si>
  <si>
    <t>The tour guide should be closed and user should land on home page.</t>
  </si>
  <si>
    <t>TC_1099</t>
  </si>
  <si>
    <t>Validate the functionality device back button during tour guide.</t>
  </si>
  <si>
    <t>1.Install INJI app on mobile
 2. Goto Home Page
 3. Click on the Next button in the tour guide on the Help icon.
 4. Click on the Next button in the tour guide on the Download Card.
 5. click on the device back button</t>
  </si>
  <si>
    <t>The tour guide should be closed and user should land on home page.
 NOTE: Irrespective of the tooltip page the user is on, if they click the device back button, the tour guide should be closed.</t>
  </si>
  <si>
    <t>TC_1100</t>
  </si>
  <si>
    <t>Validate the functionality click on outside of tooltip during tour guide.</t>
  </si>
  <si>
    <t>1.Install INJI app on mobile
 2. Goto Home Page
 3. Click on the Next button in the tour guide on the Help icon.
 4. Click on the Next button in the tour guide on the Download Card.
 5. click on the outside of tooltip</t>
  </si>
  <si>
    <t>The tour guide should be closed and user should land on home page.
 NOTE: Irrespective of the tooltip page the user is on, if they click the outside the tooltip, the tour guide should be closed.</t>
  </si>
  <si>
    <t>TC_1101</t>
  </si>
  <si>
    <t>Validation of the new INJI tour guide from settings.</t>
  </si>
  <si>
    <t>1.Install INJI app on mobile
 2. Goto settings
 3. Click on the Inji Tour guide</t>
  </si>
  <si>
    <t>User should get the new inji tour guid tooltips and should work as expected.</t>
  </si>
  <si>
    <t>TC_1102</t>
  </si>
  <si>
    <t>Validation of the INJI tour guide for the Card when user download the card first time.</t>
  </si>
  <si>
    <t>1.Install INJI app on mobile
 2. click on + icon and download new VC
 3. Verify the tooltip for the "Card"</t>
  </si>
  <si>
    <t>1. User should be getting tour guide for card with details as
 "Header: Card
 Content: “Your card displays your verified identity information. Tap for a detailed view or click on … for additional options.”“
 and "Done" button
 2. count of tootips should be "1 of 1"</t>
  </si>
  <si>
    <t>TC_1103</t>
  </si>
  <si>
    <t>Validation of the INJI tour guide after user download card first time.</t>
  </si>
  <si>
    <t>1.Install INJI app on mobile
 2. Goto settings
 3. Click on the Inji Tour guide
 4. Verify the tooltip for help? Icon</t>
  </si>
  <si>
    <t>1. User should be getting tour guide for help icon with details as
 "Header: Help / FAQs
 Content: “Find answers to common questions and access helpful resources in our FAQ section, ensuring you have the support whenever you need it.“
 and "Next" button.
 2. count of tootips should be "1 of 6"</t>
  </si>
  <si>
    <t>TC_1104</t>
  </si>
  <si>
    <t>Validation of the tour guide tooltips pages when no cards downloaded.</t>
  </si>
  <si>
    <t>User should get only the following tooltip pages.
 1. Help / FAQs
 2. Download Card
 3. Share Card
 4. Access to History
 5. App Settings</t>
  </si>
  <si>
    <t>TC_1105</t>
  </si>
  <si>
    <t>Validation of the tour guide tooltips pages when user download the first card.</t>
  </si>
  <si>
    <t>User should get only the following tooltip pages.
 1. Help / FAQs
 2. Download Card
 3. Share Card
 4. Access to History
 5. App Settings
 6. Card (on the first card alone)</t>
  </si>
  <si>
    <t>TC_1106</t>
  </si>
  <si>
    <t>Validation of the tour guide tooltips pages when user delete all the cards available in INJI app.</t>
  </si>
  <si>
    <t>INJIMOB-1387</t>
  </si>
  <si>
    <t>Secure keystore: Signing key from RSA-4096 to 2048</t>
  </si>
  <si>
    <t>TC_1107</t>
  </si>
  <si>
    <t>Validation of the size of the QR code
 NOTE: Wallet signature is downgraded from RSA 4096 to RSA-2048</t>
  </si>
  <si>
    <t>1. Open inji app
 2. Download an VC</t>
  </si>
  <si>
    <t>Size of the VC should be reduced.</t>
  </si>
  <si>
    <t>INJIMOB-1356</t>
  </si>
  <si>
    <t>Support onboarding new issuers with configuration change only</t>
  </si>
  <si>
    <t>TC_1108</t>
  </si>
  <si>
    <t>Download the same sunbird VC with previous and current version on apk and check the size difference</t>
  </si>
  <si>
    <t>1. Download and install Inji application from sprint 28 build.
 2. open application and download sunbird VC
 3. Take screenshot of the subird VC QR code
 4. Uninstall application
 5. Download and install from sprint 29 build.
 6. open application and download sunbird VC
 7. Take screenshot of the subird VC QR code
 8. Verify the QR codes from both the sprint build.</t>
  </si>
  <si>
    <t>Users should be able to see the visible change in the QR code. The thickness of the QR code should be reduced.</t>
  </si>
  <si>
    <t>TC_1109</t>
  </si>
  <si>
    <t>verify the issuer config</t>
  </si>
  <si>
    <t>1. open the github
 2. head to https://github.com/mosip/mosip-config/blob/qa-inji/esignet-default.properties#L488</t>
  </si>
  <si>
    <t>verfiy if the issuer config is visible</t>
  </si>
  <si>
    <t>TC_1110</t>
  </si>
  <si>
    <t>adding a new issuer</t>
  </si>
  <si>
    <t>1. open the github
 2. head to https://github.com/mosip/mosip-config/blob/qa-inji/esignet-default.properties#L488
 3. add a new issuer github
 4. restart the mimoto and esignet issuer</t>
  </si>
  <si>
    <t>The newly added issuer should be appeared in the issuer page</t>
  </si>
  <si>
    <t>TC_1111</t>
  </si>
  <si>
    <t>customizing the name of the issuer</t>
  </si>
  <si>
    <t>1. open the github
 2. head to https://github.com/mosip/mosip-config/blob/qa-inji/esignet-default.properties#L488
 3. add a new issuer github
 4. add the name as you required
 5. restart the mimoto and esignet issuer</t>
  </si>
  <si>
    <t>the issue should have the exact name have been mentioned in the config</t>
  </si>
  <si>
    <t>TC_1112</t>
  </si>
  <si>
    <t>customizing the logo of the issuer</t>
  </si>
  <si>
    <t>1. open the github
 2. head to https://github.com/mosip/mosip-config/blob/qa-inji/esignet-default.properties#L488
 3. add a new issuer github
 4. add the logo link as you required
 5. restart the mimoto and esignet issuer</t>
  </si>
  <si>
    <t>the logo which is mentioned in the config supposed to be projected in the issuer page</t>
  </si>
  <si>
    <t>TC_1113</t>
  </si>
  <si>
    <t>customizing the text colour and background colour of the issuer</t>
  </si>
  <si>
    <t>1. open the github
 2. head to https://github.com/mosip/mosip-config/blob/qa-inji/esignet-default.properties#L488
 3. add a new issuer github
 4. add the text and background colour as you required
 5. restart the mimoto and esignet issuer</t>
  </si>
  <si>
    <t>the text and background colour as you required which is mentioned in the config supposed to be projected in the issuer page</t>
  </si>
  <si>
    <t>TC_1114</t>
  </si>
  <si>
    <t>Veriy downloading new VC from new issuer</t>
  </si>
  <si>
    <t>1. open the github
 2. head to https://github.com/mosip/mosip-config/blob/qa-inji/esignet-default.properties#L488
 3. add a new issuer github
 4. restart the mimoto and esignet issuer
 5. download a VC from new issuer</t>
  </si>
  <si>
    <t>the new issuers VC should be downloadable</t>
  </si>
  <si>
    <t>TC_1115</t>
  </si>
  <si>
    <t>Verifing the VCs Funtion of the VC</t>
  </si>
  <si>
    <t>the new issuers VC funtion supposed to be same as the issuer</t>
  </si>
  <si>
    <t>INJIMOB-1433</t>
  </si>
  <si>
    <t>Face Liveness Detection: Capture Blinking as an additional factor to increase confidence score</t>
  </si>
  <si>
    <t>TC_1116</t>
  </si>
  <si>
    <t>head to share with selfie</t>
  </si>
  <si>
    <t>1. download a VC in the wallet
 2. connec the vallet with a verifier
 3. selec t the downloaded VC and click on share with selfie</t>
  </si>
  <si>
    <t>the face livness page will be opened, with the front camera will be open.</t>
  </si>
  <si>
    <t>TC_1117</t>
  </si>
  <si>
    <t>keeping face out of the oval</t>
  </si>
  <si>
    <t>1. download a VC in the wallet
 2. connec the vallet with a verifier
 3. selec t the downloaded VC and click on share with selfie
 4. keep the resident face inside the oval</t>
  </si>
  <si>
    <t>once the face is kept inside the oval the capture will start</t>
  </si>
  <si>
    <t>TC_1118</t>
  </si>
  <si>
    <t>full capturing process</t>
  </si>
  <si>
    <t>once the face is kept inside the oval, the camera will capture 15 different captures , and each times the colour of the page will change into rgb colours randomly</t>
  </si>
  <si>
    <t>TC_1119</t>
  </si>
  <si>
    <t>no option to turn the camera</t>
  </si>
  <si>
    <t>the face livness page shouldn’t have a option to change to back camera</t>
  </si>
  <si>
    <t>TC_1120</t>
  </si>
  <si>
    <t>tring capture from far</t>
  </si>
  <si>
    <t>1. download a VC in the wallet
 2. connec the vallet with a verifier
 3. selec t the downloaded VC and click on share with selfie
 4. try to capture from far</t>
  </si>
  <si>
    <t>the face auth supposed to fail</t>
  </si>
  <si>
    <t>TC_1121</t>
  </si>
  <si>
    <t>tring capture from very near</t>
  </si>
  <si>
    <t>1. download a VC in the wallet
 2. connec the vallet with a verifier
 3. selec t the downloaded VC and click on share with selfie
 4. try to capture by keeping the face near to the screen</t>
  </si>
  <si>
    <t>TC_1122</t>
  </si>
  <si>
    <t>tring to capture with out face</t>
  </si>
  <si>
    <t>1. download a VC in the wallet
 2. connec the vallet with a verifier
 3. selec t the downloaded VC and click on share with selfie
 4. try to capture without any face inside the oval</t>
  </si>
  <si>
    <t>the camer should not able to capture</t>
  </si>
  <si>
    <t>TC_1123</t>
  </si>
  <si>
    <t>brightnes with high</t>
  </si>
  <si>
    <t>1. download a VC in the wallet
 2. connec the vallet with a verifier
 3. selec t the downloaded VC and click on share with selfie
 4. keep the device brightness high keep the resident face inside the oval</t>
  </si>
  <si>
    <t>the face auth should able to capture the face</t>
  </si>
  <si>
    <t>TC_1124</t>
  </si>
  <si>
    <t>brightnes with low</t>
  </si>
  <si>
    <t>1. download a VC in the wallet
 2. connec the vallet with a verifier
 3. selec t the downloaded VC and click on share with selfie
 4. keep the device brightness low keep the resident face inside the oval</t>
  </si>
  <si>
    <t>the face auth should not able to capture the face, and should promt the user to increase the screen brightness</t>
  </si>
  <si>
    <t>https://mosip.atlassian.net/browse/INJIMOB-1488</t>
  </si>
  <si>
    <t>TC_1125</t>
  </si>
  <si>
    <t>keeping double face in the oval</t>
  </si>
  <si>
    <t>1. download a VC in the wallet
 2. connec the vallet with a verifier
 3. selec t the downloaded VC and click on share with selfie
 4. try to capture with two different face inside the oval</t>
  </si>
  <si>
    <t>TC_1126</t>
  </si>
  <si>
    <t>trying to capture with out blinking</t>
  </si>
  <si>
    <t>1. download a VC in the wallet
 2. connec the vallet with a verifier
 3. selec t the downloaded VC and click on share with selfie
 4. try to capture without blinking the eye and staying still</t>
  </si>
  <si>
    <t>the face auth should still pass and VC should be shared</t>
  </si>
  <si>
    <t>TC_1127</t>
  </si>
  <si>
    <t>trying to capture with resident 2d picture</t>
  </si>
  <si>
    <t>1. download a VC in the wallet
 2. connec the vallet with a verifier
 3. selec t the downloaded VC and click on share with selfie
 4. try to capture the 2D picture of the resident</t>
  </si>
  <si>
    <t>TC_1128</t>
  </si>
  <si>
    <t>trying to capture with resident gif picture</t>
  </si>
  <si>
    <t>1. download a VC in the wallet
 2. connec the vallet with a verifier
 3. selec t the downloaded VC and click on share with selfie
 4. try to capture the gif picture of the resident</t>
  </si>
  <si>
    <t>TC_1129</t>
  </si>
  <si>
    <t>trying to capture with resident video picture</t>
  </si>
  <si>
    <t>1. download a VC in the wallet
 2. connec the vallet with a verifier
 3. selec t the downloaded VC and click on share with selfie
 4. try to capture the video picture of the resident</t>
  </si>
  <si>
    <t>TC_1130</t>
  </si>
  <si>
    <t>trying to capture few resident pictures and someone else pictures</t>
  </si>
  <si>
    <t>1. download a VC in the wallet
 2. connec the vallet with a verifier
 3. selec t the downloaded VC and click on share with selfie
 4. out of 15 capturs, capture 10 pictures of resident and remaining someone else face</t>
  </si>
  <si>
    <t>https://mosip.atlassian.net/browse/INJIMOB-1485</t>
  </si>
  <si>
    <t>INJIMOB-1458</t>
  </si>
  <si>
    <t>Issuers config in mimoto as fallback if issuer's well-known is not present</t>
  </si>
  <si>
    <t>TC_1131</t>
  </si>
  <si>
    <t>verifing the layout of the VC, without wellknown</t>
  </si>
  <si>
    <t>1. create a issuer without wellknown
 2. download a vc from that issuer</t>
  </si>
  <si>
    <t>the VC should be downloaded with out any errors</t>
  </si>
  <si>
    <t>TC_1132</t>
  </si>
  <si>
    <t>downloading sunbird with out wellknown</t>
  </si>
  <si>
    <t>1. create a sunbird issuer without wellknown
 2. download a vc from that issuer
 3. open the VC in detailed view</t>
  </si>
  <si>
    <t>the VC should have all its data campatable with mosip wellknown should be listed, along with the QR code</t>
  </si>
  <si>
    <t>TC_1133</t>
  </si>
  <si>
    <t>downloading mosip VC with out wellknown</t>
  </si>
  <si>
    <t>1. create a mosip issuer without wellknown
 2. download a vc from that issuer
 3. open the VC in detailed view</t>
  </si>
  <si>
    <t>the VC should have all its data campatable with mosip wellknown should be listed, along with the residents picture</t>
  </si>
  <si>
    <t>TC_1134</t>
  </si>
  <si>
    <t>sharing this VC</t>
  </si>
  <si>
    <t>1. create a issuer without wellknown
 2. download a vc from that issuer
 3. share the VC</t>
  </si>
  <si>
    <t>what ever data present in the resident phone only supposed to be shared to the reciver, no additional information shouldn’t be shared</t>
  </si>
  <si>
    <t>TC_1135</t>
  </si>
  <si>
    <t>activation</t>
  </si>
  <si>
    <t>1. create a mosip issuer without wellknown
 2. download a vc from that issuer
 3. activate the VC</t>
  </si>
  <si>
    <t>the VC should be able to be activated with out any errors</t>
  </si>
  <si>
    <t>TC_1136</t>
  </si>
  <si>
    <t>qr code login</t>
  </si>
  <si>
    <t>1. create a mosip issuer without wellknown
 2. download a vc from that issuer
 3. activate the VC
 4. attempt aQR code login</t>
  </si>
  <si>
    <t>what ever data present in the resident phone only supposed to be shared, no additional information shouldn’t be shared</t>
  </si>
  <si>
    <t>sensitive information is getting displayed in audit logs</t>
  </si>
  <si>
    <t>TC_1137</t>
  </si>
  <si>
    <t>kalfka logs</t>
  </si>
  <si>
    <t>1.Open the kafka log
 2,check the audit for the VC verification failed log</t>
  </si>
  <si>
    <t>Sensitive information like UIN should not be displayed in logs.</t>
  </si>
  <si>
    <t>https://mosip.atlassian.net/browse/INJIMOB-1249</t>
  </si>
  <si>
    <t>Disable biometrics from app, close app and relaunch user not able login to application blocked out of application.</t>
  </si>
  <si>
    <t>TC_1138</t>
  </si>
  <si>
    <t>biometrics</t>
  </si>
  <si>
    <t>1.open Inji app and provide only biometrics as Unlock method
 2.Go to settings and disable biometrics close the application without providing the passcode as well.
 3.Open the application and try to login with both biometrics and passcode(passcode is not set in the first place)</t>
  </si>
  <si>
    <t>User should be able to login to the app with biometrics successfully. User is should be able to disable the biometrics only when both passcode and biometrics both are set.</t>
  </si>
  <si>
    <t>https://mosip.atlassian.net/browse/INJIMOB-1238</t>
  </si>
  <si>
    <t>TC_1139</t>
  </si>
  <si>
    <t>unable to go till retrive your id screen intermitently</t>
  </si>
  <si>
    <t>1. open the inji app
 2. click the plus button
 3. select “download via UIN, VID, AID”</t>
  </si>
  <si>
    <t>User should be able to retrive ID successfully.</t>
  </si>
  <si>
    <t>TC_1140</t>
  </si>
  <si>
    <t>login to e-signet portal a second time with the same UIN /VID download via e-signet flow it not showing the consent screen.</t>
  </si>
  <si>
    <t>1. Open the Inji application.
 2. download via e-signet flow
 3. Scan the e-signet Qrcode second time 4. with the same UIN /VID
 5. choose the activated Vc and click verify button.
 6. Do the face authentication.</t>
  </si>
  <si>
    <t>User should get the consent screen for the download of same data.</t>
  </si>
  <si>
    <t>https://mosip.atlassian.net/browse/INJIMOB-649</t>
  </si>
  <si>
    <t>TC_1141</t>
  </si>
  <si>
    <t>While doing face authentication app is getting crashed.</t>
  </si>
  <si>
    <t>1. Open the Inji application.
 2. Download Via UIN/VID and download Vc
 3. Open the scanner in device A and scan the OR code in device B.
 4. choose the card to share and click the share with Selfie.
 5. scan the Face.</t>
  </si>
  <si>
    <t>User should be able to perform face auth successfully.</t>
  </si>
  <si>
    <t>https://mosip.atlassian.net/browse/INJIMOB-622</t>
  </si>
  <si>
    <t>TC_1142</t>
  </si>
  <si>
    <t>while sharing the same VC twice it is getting saved twice separately</t>
  </si>
  <si>
    <t>1. Open the QR code in device B.
 2. Scan the QR code from device A.
 3. Select the VC and share the same VC twice.
 4. head to setting in device B.
 5. Click on the received card option.
 6. Click the received card.</t>
  </si>
  <si>
    <t>VC should be saved only once for the same VC shared multiple times.</t>
  </si>
  <si>
    <t>https://mosip.atlassian.net/browse/INJIMOB-571</t>
  </si>
  <si>
    <t>TC_1143</t>
  </si>
  <si>
    <t>1.Install and launch inji app
 2.click on + icon and download vc via e-signet
 3.click on downloaded vc to get on ID details page.</t>
  </si>
  <si>
    <t>Credential Registry attribute value should be displayed properly in detailed view page.</t>
  </si>
  <si>
    <t>https://mosip.atlassian.net/browse/INJIMOB-554</t>
  </si>
  <si>
    <t>INJIMOB-548</t>
  </si>
  <si>
    <t>Android - all downloaded VC's are deleted in specific device</t>
  </si>
  <si>
    <t>TC_1144</t>
  </si>
  <si>
    <t>1. download multiple VC
 2. perform required things in the app
 3. kept the app idle for a day</t>
  </si>
  <si>
    <t>VC should not be deleted automatically.</t>
  </si>
  <si>
    <t>TC_1145</t>
  </si>
  <si>
    <t>1. Download a VC
 2. Bind the downloaded VC
 3. Open scanner and scan the Esignet QR code
 4. Close or refresh the Esignet page in browser
 5. from inji proceed the remaining QR code scenario</t>
  </si>
  <si>
    <t>User should not be able to login successfuly in IDP, even when the portal tab is closed</t>
  </si>
  <si>
    <t>https://mosip.atlassian.net/browse/INJIMOB-534</t>
  </si>
  <si>
    <t>INJIMOB-520</t>
  </si>
  <si>
    <t>Android - VC transfer is failing intermittently in specific device</t>
  </si>
  <si>
    <t>TC_1146</t>
  </si>
  <si>
    <t>VC transfer is failing intermittently in specific device</t>
  </si>
  <si>
    <t>1. Open the Inji application.
 2. Share the VC multiple times.</t>
  </si>
  <si>
    <t>VC transfer should be successful</t>
  </si>
  <si>
    <t>TC_1147</t>
  </si>
  <si>
    <t>app is couldnt recognise resident face when they have shaved their beard</t>
  </si>
  <si>
    <t>1. create a UIN with pic with a beard or a different hairstyle
 2. change the hairstyle and shave the beard
 3. download the UIN from inji
 4. attempt qr code login or share with selfie</t>
  </si>
  <si>
    <t>https://mosip.atlassian.net/browse/INJIMOB-516</t>
  </si>
  <si>
    <t>INJIMOB-489</t>
  </si>
  <si>
    <t>Inji- In the sharing card screen the user is not getting logo on the card when internet is off</t>
  </si>
  <si>
    <t>TC_1148</t>
  </si>
  <si>
    <t>In the sharing card screen the user is not getting logo on the card when internet is off</t>
  </si>
  <si>
    <t>1. Open the QR code in device B.
 2. Scan the QR code from device A.
 3. Select the VC and share.</t>
  </si>
  <si>
    <t>User should get the logo properly.</t>
  </si>
  <si>
    <t>TC_1149</t>
  </si>
  <si>
    <t>After restricting UIN in the configuration the message displayed is misaligned</t>
  </si>
  <si>
    <t>1. Open the Inji application.
 2. Click on the download card button.
 3. Select UIN and enter the UIN number.
 4. Click on the generate card button.</t>
  </si>
  <si>
    <t>Alignment should be properly visible.</t>
  </si>
  <si>
    <t>https://mosip.atlassian.net/browse/INJIMOB-453</t>
  </si>
  <si>
    <t>INJIMOB-406</t>
  </si>
  <si>
    <t>Inji - Unable to save received VC error showing as Identity proofs are tampered.</t>
  </si>
  <si>
    <t>TC_1150</t>
  </si>
  <si>
    <t>Unable to save received VC error showing as Identity proofs are tampered.</t>
  </si>
  <si>
    <t>Try VC sharing Multiple times.</t>
  </si>
  <si>
    <t>User should be able to save the received VC successfully.</t>
  </si>
  <si>
    <t>TC_1151</t>
  </si>
  <si>
    <t>1. unlock the app
 2. click on activate VC for online login link
 3. Otp is prompted to enter
 4.enter received Otp -&gt; Otp matched
 5. VC activation is successful
 6. click on Add ID Enter VID number for which VC activation was successful.
 7. Download the VC</t>
  </si>
  <si>
    <t>VC should be downloaded successfully</t>
  </si>
  <si>
    <t>https://mosip.atlassian.net/browse/INJIMOB-288</t>
  </si>
  <si>
    <t>TC_1152</t>
  </si>
  <si>
    <t>Through triage, it is found that MMKV storage path resides outside of Inji directory</t>
  </si>
  <si>
    <t>MMKV Storage path should be inside inji Directory as below -
 …/Mosip Resident App/Data/Documents/inji/</t>
  </si>
  <si>
    <t>https://mosip.atlassian.net/browse/INJIMOB-119</t>
  </si>
  <si>
    <t>TC_1153</t>
  </si>
  <si>
    <t>We observed that the two credentials were shared with Inji from Mimoto after the JPEG2000 image was converted to PNG.</t>
  </si>
  <si>
    <t>the two credentials were shared with Inji from Mimoto after the JPEG2000 image should not converted to PNG</t>
  </si>
  <si>
    <t>https://mosip.atlassian.net/browse/INJIMOB-117</t>
  </si>
  <si>
    <t>TC_1154</t>
  </si>
  <si>
    <t>1. The text in the several screens as per new UI are failing to get from locals JSON files.
 2. This was solved by implementing translation function with respective objective name in the screens.
 3. The text in the below screenshot marked as “red” was missing and was added as a part of this bug.</t>
  </si>
  <si>
    <t>that the latest wireframe screen provided should matching with the current screen</t>
  </si>
  <si>
    <t>https://mosip.atlassian.net/browse/INJIMOB-76</t>
  </si>
  <si>
    <t>TC_1155</t>
  </si>
  <si>
    <t>1. Download a new VC
 2. Open it in detailed view
 3. Click on the activate button and click on "yes, i confirm"
 4. Enter a invalid OTP</t>
  </si>
  <si>
    <t>User should get the valid error message.</t>
  </si>
  <si>
    <t>TC_1156</t>
  </si>
  <si>
    <t>Devopes side issue</t>
  </si>
  <si>
    <t>The user app should not be working fine even with SSL unpinning.</t>
  </si>
  <si>
    <t>https://mosip.atlassian.net/browse/INJIMOB-742</t>
  </si>
  <si>
    <t>INJIMOB-740</t>
  </si>
  <si>
    <t>Resolve Reliability bugs on Mimoto module Sonar Analysis</t>
  </si>
  <si>
    <t>TC_1157</t>
  </si>
  <si>
    <t>sonar analysis for mimoto</t>
  </si>
  <si>
    <t>Reliability bugs on the Mimoto module for Sonar Analysis should work properly</t>
  </si>
  <si>
    <t>TC_1158</t>
  </si>
  <si>
    <t>Security Vulnerability in sonar analysis for the Mimoto Work properly</t>
  </si>
  <si>
    <t>https://mosip.atlassian.net/browse/INJIMOB-739</t>
  </si>
  <si>
    <t>INJIMOB-679</t>
  </si>
  <si>
    <t>API- The Night run report is not generate for e-signet in minio bucket</t>
  </si>
  <si>
    <t>TC_1159</t>
  </si>
  <si>
    <t>The Night run report is not generate for e-signet in minio bucket</t>
  </si>
  <si>
    <t>Daily API automation run report analysis for mimoto</t>
  </si>
  <si>
    <t>API should work properly.</t>
  </si>
  <si>
    <t>INJIMOB-611</t>
  </si>
  <si>
    <t>API - Seeing "Salt for the given ID not available in database" error message in qa-inji1 minoto</t>
  </si>
  <si>
    <t>TC_1160</t>
  </si>
  <si>
    <t>Seeing "Salt for the given ID not available in database" error message in qa-inji1 minoto</t>
  </si>
  <si>
    <t>INJIMOB-602</t>
  </si>
  <si>
    <t>API - daily automation run is falling in CreateBlockListedWords api collection</t>
  </si>
  <si>
    <t>TC_1161</t>
  </si>
  <si>
    <t>daily automation run is falling in CreateBlockListedWords api collection</t>
  </si>
  <si>
    <t>INJIMOB-532</t>
  </si>
  <si>
    <t>INJI-the night run report is not getting in minio bucket.</t>
  </si>
  <si>
    <t>TC_1162</t>
  </si>
  <si>
    <t>the night run report is not getting in minio bucket.</t>
  </si>
  <si>
    <t>INJIMOB-496</t>
  </si>
  <si>
    <t>API - daily automation run is failing in AidGetIndividualId in api collection</t>
  </si>
  <si>
    <t>TC_1163</t>
  </si>
  <si>
    <t>daily automation run is failing in AidGetIndividualId in api collection</t>
  </si>
  <si>
    <t>History timings could be more precise</t>
  </si>
  <si>
    <t>TC_1164</t>
  </si>
  <si>
    <t>Check History timings could be more precise</t>
  </si>
  <si>
    <t>1.Authenticate the app and enter into it
 2.perform any action (like: downloading VC, sharing VC)
 3.go to the history page</t>
  </si>
  <si>
    <t>If the audits are marked with exact time as when the action is performed, it will be more user friendly</t>
  </si>
  <si>
    <t>https://mosip.atlassian.net/browse/INJIMOB-1748</t>
  </si>
  <si>
    <t>A successful face match is not displaying the message in sharing device</t>
  </si>
  <si>
    <t>TC_1165</t>
  </si>
  <si>
    <t>A successful face match is not displaying the message in sharing device.</t>
  </si>
  <si>
    <t>Prerequiste: VC is downloaded and stored in sharing device and downloaded VC should contain photo of resident.
 Device A - Requesting device
 Device B - Sharing device
 1.open qr code in Device A
 2.open scanner in Device B
 3.scan the qrcode from Device B
 4.select VC to share and click on ""verify presence and share"".
 5. camera opens up - captures photo of resident</t>
  </si>
  <si>
    <t>If photo matches with the VC - displays ""Presence verified"" sharing... should be displayed in Device B
 image</t>
  </si>
  <si>
    <t>IDP QR code login's audit is not matching the expected outcome</t>
  </si>
  <si>
    <t>TC_1166</t>
  </si>
  <si>
    <t>Check the IDP QR code login's audit is not matching the expectation</t>
  </si>
  <si>
    <t>Prerequiste: one VC should be downloaded and binded, have idp compatable login with qr portal ready
 1. Authenticate app and get into it
 2. Go to scanner page
 3. Scan the IDP portal QR code log-in
 4. select the binded UIN and perform the authentication method
 5. select the requird atributes on the consent page
 and click continue
 6.after loging in successfully, go to history</t>
  </si>
  <si>
    <t>we should see the IDP portal name in the history, eg : '9876543210 logged into Health Portal'</t>
  </si>
  <si>
    <t>failed IDP login attempt is not stored in the audit</t>
  </si>
  <si>
    <t>TC_1167</t>
  </si>
  <si>
    <t>audit</t>
  </si>
  <si>
    <t>Prerequiste: one VC should be downloaded and binded, have idp compatable login with qr portal ready
 1.Authenticate app and get into it
 2.Go to scanner page
 3.Scan the IDP portal QR code log-in
 4.select the binded UIN and perform the authentication method
 5. select the requird atributes on the consent page and continue
 the current bug of
 6.Android - Unable to login into idp portal from QR code login #461 wont allow to logi</t>
  </si>
  <si>
    <t>The failed login attempt should be audited in the hitory</t>
  </si>
  <si>
    <t>error message of QR code login without internet attempt should be revised</t>
  </si>
  <si>
    <t>TC_1168</t>
  </si>
  <si>
    <t>Check the error message of QR code login without internet attempt should be revised</t>
  </si>
  <si>
    <t>Prerequisite: one VC should be downloaded and binded, have idp compatable login with qr portal ready, turn off the internet of the device
 1. Authenticate app and get into it
 2. Go to scanner page
 3. Scan the IDP portal QR code log-in</t>
  </si>
  <si>
    <t>The app should project more user friendly message</t>
  </si>
  <si>
    <t>https://mosip.atlassian.net/browse/INJIMOB-1743</t>
  </si>
  <si>
    <t>Mobile app session should get expire ,if the app is opened longer time</t>
  </si>
  <si>
    <t>TC_1169</t>
  </si>
  <si>
    <t>check the Mobile app session should get expire ,if the app is opened longer time</t>
  </si>
  <si>
    <t>1.check on the injimobile appp
 2.Session not getting expired</t>
  </si>
  <si>
    <t>It should end up the active session and try to ask kindly re login.
 Actual: Session wont get expire.</t>
  </si>
  <si>
    <t>Resident should have a provision to delete VC in the app which is stuck at downloading state</t>
  </si>
  <si>
    <t>TC_1170</t>
  </si>
  <si>
    <t>check the Resident should have a provision to delete VC in the app which is stuck at downloading state</t>
  </si>
  <si>
    <t>1.Enter valid UIN to get VC -&gt; If VC stuck at downloading state due to service failure</t>
  </si>
  <si>
    <t>Should have an option to remove the VC from the list if it's stuck in loading state</t>
  </si>
  <si>
    <t>UIN should be removed from the Add ID screen dropdown</t>
  </si>
  <si>
    <t>TC_1171</t>
  </si>
  <si>
    <t>Check UIN should be removed from the Add ID screen dropdown</t>
  </si>
  <si>
    <t>1.Inji app is installed on the any device.
 2. Click on Add ID</t>
  </si>
  <si>
    <t>As UIN details are removed from the mobile policy hence UIN label in the dropdown and UIN refering words from AID screen has to be removed</t>
  </si>
  <si>
    <t>Resident photo is not updated on the successful IDP login status page</t>
  </si>
  <si>
    <t>TC_1172</t>
  </si>
  <si>
    <t>Check Resident photo is not updated on the successful IDP login status page</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</si>
  <si>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t>
  </si>
  <si>
    <t>Resident photo should be present along with the portol's logo in the status page</t>
  </si>
  <si>
    <t>NJI - Backup is not appending the new data, it is replacing the data.</t>
  </si>
  <si>
    <t>TC_1173</t>
  </si>
  <si>
    <t>back up</t>
  </si>
  <si>
    <t>1.download multiple VC
 2.backup the data
 3.now clear the data of the app
 4.now download only one VC
 5.now register your Gmail ID and let the auto backup initiate</t>
  </si>
  <si>
    <t>The backup is deleting the existing backup data.</t>
  </si>
  <si>
    <t>https://mosip.atlassian.net/browse/INJIMOB-868</t>
  </si>
  <si>
    <t>INJIMOB-1600</t>
  </si>
  <si>
    <t>In Android when the user clicks + icon from home page issuer page is not getting loaded</t>
  </si>
  <si>
    <t>TC_1174</t>
  </si>
  <si>
    <t>Check whether the user clicks + icon from the home page issuer page is not getting loaded</t>
  </si>
  <si>
    <t>1. Open the inji app.
 2. Click on the + icon.</t>
  </si>
  <si>
    <t>When the user clicks the + icon from the home page, the issuer page should load successfully.</t>
  </si>
  <si>
    <t>https://mosip.atlassian.net/browse/INJIMOB-1600</t>
  </si>
  <si>
    <t>INJIMOB-1591</t>
  </si>
  <si>
    <t>Users are unable to upload the VC QR code shared via email and WhatsApp, or stored locally</t>
  </si>
  <si>
    <t>TC_1175</t>
  </si>
  <si>
    <t>check users are unable to upload the VC QR code shared via email and WhatsApp, or stored locally</t>
  </si>
  <si>
    <t>1. Open the Inji Verify URL on your mobile browser or Windows, Mac
 2. Tap the "Upload QR Code" tab.
 3. Click the "Upload" button.
 4.Upload the QR code received via VC in the email and WhatsApp, locally stored VC or code on iOS device</t>
  </si>
  <si>
    <t>The user should be able to upload the QR code and view the success screen on the Injiverify portal without encountering any errors.</t>
  </si>
  <si>
    <t>INJIMOB-1575</t>
  </si>
  <si>
    <t>When running Mimoto locally using Docker Compose, the VC download is failing.</t>
  </si>
  <si>
    <t>TC_1176</t>
  </si>
  <si>
    <t>verfiy When running Mimoto locally using Docker Compose, the VC download is failing.</t>
  </si>
  <si>
    <t>1. Configure the docker and run mimoto application locally
 2. provide the mimoto application url in the credential registry of the INJI application
 3. Perform ESignet or Sunbird VC download from INJI application</t>
  </si>
  <si>
    <t>Users should be able to download VC successfully.</t>
  </si>
  <si>
    <t>INJIMOB-1574</t>
  </si>
  <si>
    <t>unable to scroll the page add new card page</t>
  </si>
  <si>
    <t>TC_1177</t>
  </si>
  <si>
    <t>Check whether the user to able to scroll the page add new card page</t>
  </si>
  <si>
    <t>1. create more than 8 issuers
 2.open the inji app
 3.open the issuer page
 4.try to scroll the page</t>
  </si>
  <si>
    <t>we should be able to scroll the page and should able to hold on in certain position</t>
  </si>
  <si>
    <t>History timer paused when the mobile screen is timed out</t>
  </si>
  <si>
    <t>TC_1178</t>
  </si>
  <si>
    <t>history</t>
  </si>
  <si>
    <t>1.Open the Inji app.
 2.Perform any actions which gets audited in history.
 3.Note the activity time, and rest the phone display to time out
 4.Wait for some time then open the app again and check history.</t>
  </si>
  <si>
    <t>The history timer should run in the background even when the mobile screen is timed out.</t>
  </si>
  <si>
    <t>https://mosip.atlassian.net/browse/INJIMOB-717</t>
  </si>
  <si>
    <t>OTP count down is slower than real time count down</t>
  </si>
  <si>
    <t>TC_1179</t>
  </si>
  <si>
    <t>OTP page</t>
  </si>
  <si>
    <t>1.Head to any OTP screen
 2.compare the countdown with a stopwatch</t>
  </si>
  <si>
    <t>the timer should run accurately</t>
  </si>
  <si>
    <t>https://mosip.atlassian.net/browse/INJIMOB-715</t>
  </si>
  <si>
    <t>TC_1180</t>
  </si>
  <si>
    <t>The backup and restore process is failing on Android devices when the size of the backup exceeds 10MB.</t>
  </si>
  <si>
    <t>1. Open the inji app in mobile
 2. Download multiple VCs
 3. Goto Backup and restore page and verify the size
 4. size should be more (like 10+ MB)
 5.Goto Backup and restore page and perform backup for Android</t>
  </si>
  <si>
    <t>The backup and restore should be successfull irrespective of the size.</t>
  </si>
  <si>
    <t>https://mosip.atlassian.net/browse/INJIMOB-1499</t>
  </si>
  <si>
    <t>TC_1181</t>
  </si>
  <si>
    <t>Backup is not triggering automatically when VC is removed.</t>
  </si>
  <si>
    <t>1.Open the inji app in mobile
 2.Download multiple VCs
 3.Goto Backup and restore page and verify the size
 4.Remove a VC
 5.Goto Backup and restore page and verify the size</t>
  </si>
  <si>
    <t>Backup should be triggered automatically when user removes an VC from wallet.</t>
  </si>
  <si>
    <t>https://mosip.atlassian.net/browse/INJIMOB-1490</t>
  </si>
  <si>
    <t>INJIMOB-1488</t>
  </si>
  <si>
    <t>INJI - able to authenticate face auth by just capturing a image of the resident</t>
  </si>
  <si>
    <t>TC_1182</t>
  </si>
  <si>
    <t>able to authenticate face auth by just capturing a image of the resident</t>
  </si>
  <si>
    <t>1.Download a VC
 2.Open the scanner and connect it with the receiver device
 3.select a VC and click on share with selfie
 4.Try to capture the image of the resident</t>
  </si>
  <si>
    <t>the face auth is supposed to fail in this situation</t>
  </si>
  <si>
    <t>INJIMOB-1487</t>
  </si>
  <si>
    <t>INJIMOB - When changing the language from App Settings, the selected language is not reflecting on the Credential Type page.</t>
  </si>
  <si>
    <t>TC_1183</t>
  </si>
  <si>
    <t>When changing the language from App Settings, the selected language is not reflecting on the Credential Type page.</t>
  </si>
  <si>
    <t>1.Open the inji app in mobile
 2.Goto settings and select the language as Hindi
 3.Goto home page and click on “+“ icon
 4.Goto Credential Type name from credential type page and verify the language</t>
  </si>
  <si>
    <t>User should be able to see the Credential Type name in Hindi language.</t>
  </si>
  <si>
    <t>INJIMOB-1485</t>
  </si>
  <si>
    <t>INJI - able to authenticate the face auth with 10 pictures of resident and with another 5 of differnt preson's face</t>
  </si>
  <si>
    <t>TC_1184</t>
  </si>
  <si>
    <t>able to authenticate the face auth with 10 pictures of resident and with another 5 of differnt preson's face</t>
  </si>
  <si>
    <t>1.Download a VC
 2.Open the scanner and connect it with the receiver device
 3.select a VC and click on share with selfie
 4.capture the first or last 10 pictures of the resident, and capture the remaining 5 images of some other person's picture</t>
  </si>
  <si>
    <t>INJIMOB-1484</t>
  </si>
  <si>
    <t>INJI - without the whole face of the resident, the scanner is able to just capture the eye of the resident</t>
  </si>
  <si>
    <t>TC_1185</t>
  </si>
  <si>
    <t>without the whole face of the resident, the scanner is able to just capture the eye of the resident</t>
  </si>
  <si>
    <t>1.Download a VC
 2.Open the scanner and connect it with the receiver device
 3.select a VC and click on share with selfie
 4.keep the face very near where only one eye is in the oval</t>
  </si>
  <si>
    <t>the camera should not capture if the whole face is not available in the oval layout</t>
  </si>
  <si>
    <t>https://mosip.atlassian.net/browse/INJIMOB-1484</t>
  </si>
  <si>
    <t>INJIMOB-1483</t>
  </si>
  <si>
    <t>INJI - camera is not opening in the face auth screen intermittently</t>
  </si>
  <si>
    <t>TC_1186</t>
  </si>
  <si>
    <t>camera is not opening in the face auth screen intermittently</t>
  </si>
  <si>
    <t>1.Download a VC
 2.Open the scanner and connect it with the receiver device
 3.select a VC and click on share with selfie 1.</t>
  </si>
  <si>
    <t>the camera supposed to be turned on, once the face auth screen is opened</t>
  </si>
  <si>
    <t>https://mosip.atlassian.net/browse/INJIMOB-1483</t>
  </si>
  <si>
    <t>INJIMOB-1482</t>
  </si>
  <si>
    <t>INJI - Its hard to capture the resident face</t>
  </si>
  <si>
    <t>TC_1187</t>
  </si>
  <si>
    <t>Its hard to capture the resident face</t>
  </si>
  <si>
    <t>1.Download a VC
 2.Open the scanner and connect it to the receiver device
 3.select a VC and click on share with selfie
 4.try to capture the face of the resident1.</t>
  </si>
  <si>
    <t>the camera supposed to capture faster</t>
  </si>
  <si>
    <t>https://mosip.atlassian.net/browse/INJIMOB-1482</t>
  </si>
  <si>
    <t>TC_1188</t>
  </si>
  <si>
    <t>logo of inji mobile stretched while booting the app</t>
  </si>
  <si>
    <t>1.open the inji app</t>
  </si>
  <si>
    <t>The inji mobile logo should be aligned properly</t>
  </si>
  <si>
    <t>https://mosip.atlassian.net/browse/INJIMOB-1481</t>
  </si>
  <si>
    <t>TC_1189</t>
  </si>
  <si>
    <t>WalletBinding API 10 test cases are failing with "invalid_challenge_length" error</t>
  </si>
  <si>
    <t>1.run the api automation and check</t>
  </si>
  <si>
    <t>the error should not occurring in api test rig</t>
  </si>
  <si>
    <t>https://mosip.atlassian.net/browse/INJIMOB-1469</t>
  </si>
  <si>
    <t>INJIMOB-1425</t>
  </si>
  <si>
    <t>API - APIAutomation - The daily automation run is failing for the API GetAllIssuers with "Invalid issuer ID"</t>
  </si>
  <si>
    <t>TC_1190</t>
  </si>
  <si>
    <t>The daily automation run is failing for the API GetAllIssuers with "Invalid issuer ID"</t>
  </si>
  <si>
    <t>this API should pass The daily automation run is failing for the API GetAllIssuers with "Invalid issuer ID without falling</t>
  </si>
  <si>
    <t>INJIMOB-1422</t>
  </si>
  <si>
    <t>Inji mob- During face authentication, the camera view is wider than the face.</t>
  </si>
  <si>
    <t>TC_1191</t>
  </si>
  <si>
    <t>During face authentication, the camera view is wider than the face.</t>
  </si>
  <si>
    <t>1.Open the inji apk.
 2.Download the VC,
 3.Share VC with share with selfie,
 4.capture the face and check.</t>
  </si>
  <si>
    <t>The camera view should not be wider than the face during face authentication.</t>
  </si>
  <si>
    <t>INJIMOB-1418</t>
  </si>
  <si>
    <t>INJI - VC verification is passing for missing atribute VC</t>
  </si>
  <si>
    <t>TC_1192</t>
  </si>
  <si>
    <t>VC verification is passing for missing atribute VC</t>
  </si>
  <si>
    <t>1.Remove an attribute from the config
 2.download a VC from inji</t>
  </si>
  <si>
    <t>the VC verification is supposed to fail, since the VC is missing an attribute</t>
  </si>
  <si>
    <t>Fileds displayed in inji mobile and inji web are different for vehilce inusrance credentials</t>
  </si>
  <si>
    <t>TC_1193</t>
  </si>
  <si>
    <t>1.Create a Polciy
 2.Open inji web portal
 3.Select Veridonia Insurance Company issuer
 4.Select Vehicle Insurance credential
 5.Download the credential
 Download the same credential from inji mobile</t>
  </si>
  <si>
    <t>Both applications should display the same fields</t>
  </si>
  <si>
    <t>https://mosip.atlassian.net/browse/INJIMOB-1432</t>
  </si>
  <si>
    <t>TC_1194</t>
  </si>
  <si>
    <t>VC download failed because of eSignet pod being down doesn't have a proper error message</t>
  </si>
  <si>
    <t>1.try to download a VC from esignet
 2.once you enter the OTP make the eSignet pod down</t>
  </si>
  <si>
    <t>the app should project a proper error message regarding the download failed</t>
  </si>
  <si>
    <t>https://mosip.atlassian.net/browse/INJIMOB-1403</t>
  </si>
  <si>
    <t>TC_1195</t>
  </si>
  <si>
    <t>device specific- backup is not working in redmi 6A</t>
  </si>
  <si>
    <t>1.Open the inji app
 2.perform backup of VC</t>
  </si>
  <si>
    <t>Backup VC is not working on the device mentioned. Getting error</t>
  </si>
  <si>
    <t>https://mosip.atlassian.net/browse/INJIMOB-1384</t>
  </si>
  <si>
    <t>INJIMOB-1383</t>
  </si>
  <si>
    <t>InjiMob - device specific- sharing is not working in redmi 7A and redmi 6A</t>
  </si>
  <si>
    <t>TC_1196</t>
  </si>
  <si>
    <t>device specific- sharing is not working in redmi 7A and redmi 6A</t>
  </si>
  <si>
    <t>1.Open the inji app
 2.perform sharing of VC</t>
  </si>
  <si>
    <t>Sharing VC is not working on the device mentioned. Getting stuck in the “connection in Progress” page</t>
  </si>
  <si>
    <t>TC_1197</t>
  </si>
  <si>
    <t>device specific- backup and restore is not working in redmi 7A and redmi 10 lite</t>
  </si>
  <si>
    <t>1.Open the inji app
 2.perform backup and restore of VC</t>
  </si>
  <si>
    <t>Backup and restore VC is not working on the device mentioned. Getting stuck in the “in Progress” stage</t>
  </si>
  <si>
    <t>https://mosip.atlassian.net/browse/INJIMOB-1382</t>
  </si>
  <si>
    <t>INJIMOB-1381</t>
  </si>
  <si>
    <t>InjiMob - device specific- sharing is not working in redmi 7A and redmi 10 lite</t>
  </si>
  <si>
    <t>TC_1198</t>
  </si>
  <si>
    <t>device specific- sharing is not working in redmi 7A and redmi 10 lite</t>
  </si>
  <si>
    <t>INJIMOB-1366</t>
  </si>
  <si>
    <t>INJIMOB - Sunbird VC download is not working in qa environment</t>
  </si>
  <si>
    <t>TC_1199</t>
  </si>
  <si>
    <t>Sunbird VC download is not working in qa environment</t>
  </si>
  <si>
    <t>1.open inji app
 2.download sunbird VC with valid details</t>
  </si>
  <si>
    <t>User is not able to download sunbird VC successfully.</t>
  </si>
  <si>
    <t>TC_1200</t>
  </si>
  <si>
    <t>WalletBinding Api is falling with "invalid_auth_factor_type"</t>
  </si>
  <si>
    <t>1. run api automation in rancher</t>
  </si>
  <si>
    <t>this API should not failed in the Api test rig report WalletBinding Api is falling with "invalid_auth_factor_type"</t>
  </si>
  <si>
    <t>https://mosip.atlassian.net/browse/INJIMOB-1344</t>
  </si>
  <si>
    <t>TC_1201</t>
  </si>
  <si>
    <t>Automation run for sanity is failing few scenarios</t>
  </si>
  <si>
    <t>Automation sanity pass few scenarios</t>
  </si>
  <si>
    <t>https://mosip.atlassian.net/browse/INJIMOB-1336</t>
  </si>
  <si>
    <t>TC_1202</t>
  </si>
  <si>
    <t>Error message is not proper when invalid QR is scanned after changing language to other than English.</t>
  </si>
  <si>
    <t>1.open Inji app
 2.Go to settings
 3.Select the language other than English (Any other language ex: kannada)
 4.Go to home page
 5.Click on share
 6.scan the invalid QR code
 7.Verify the error message</t>
  </si>
  <si>
    <t>User should get the valid error message in the language he selected.</t>
  </si>
  <si>
    <t>https://mosip.atlassian.net/browse/INJIMOB-1261</t>
  </si>
  <si>
    <t>TC_1203</t>
  </si>
  <si>
    <t>Backup &amp; restore Name Is Different In Settings And in Backup &amp; restore Page</t>
  </si>
  <si>
    <t>1.open Inji app
 2.Go to settings
 3.Select the language as Filipino (or Hindi)
 4.Go to settings and check the Backup &amp; restore option name
 5.Go to Backup &amp; Restore
 6.Verify the check the Backup &amp; restore option name in the header</t>
  </si>
  <si>
    <t>Backup &amp; restore Name should be same as In Settings And in Backup &amp; restore Page</t>
  </si>
  <si>
    <t>https://mosip.atlassian.net/browse/INJIMOB-1259</t>
  </si>
  <si>
    <t>TC_1204</t>
  </si>
  <si>
    <t>1.open Inji app
 2.Go to settings
 3.Select the language as Kannada
 4.Go to Backup &amp; Restore
 5.Verify the alignment of Backup &amp; restore header with the Back icon.</t>
  </si>
  <si>
    <t>Alignment of the Backup &amp; restore header with back button icon should be proper and clearly visible.</t>
  </si>
  <si>
    <t>https://mosip.atlassian.net/browse/INJIMOB-1256</t>
  </si>
  <si>
    <t>INJIMOB-1253</t>
  </si>
  <si>
    <t>Inji- Date format is not proper in the e-signet Vc</t>
  </si>
  <si>
    <t>TC_1205</t>
  </si>
  <si>
    <t>Date format is not proper in the e-signet Vc</t>
  </si>
  <si>
    <t>1.Open the inji app,
 2.Download the VC for e-signet issuers,
 3.Click on the Download VC on the home page,
 4.Check the Date of birth on the Details ID page.</t>
  </si>
  <si>
    <t>The Date format should show to the user DD/MM/YYY on the Details ID page.</t>
  </si>
  <si>
    <t>INJIMOB-660</t>
  </si>
  <si>
    <t>UI AUTO - VerifyActivationFailedRecordInHistory is failing in multiple in multiple devices in AWS device farm</t>
  </si>
  <si>
    <t>TC_1206</t>
  </si>
  <si>
    <t>VerifyActivationFailedRecordInHistory is failing in multiple in multiple devices in AWS device farm</t>
  </si>
  <si>
    <t>1. run the Aws device farm with multiple devices</t>
  </si>
  <si>
    <t>this device should not failed xiomi note 10 5 a11,
 sony z23 a9,
 samsung tab s4 a8.1.0,
 samsung tab a7 lite a13,
 samsung tab a 10.1 a10,
 samsung note 10 a9,
 samsung a51 a10
 pixel 7 a14,
 stylo 5 a9,</t>
  </si>
  <si>
    <t>INJIMOB-1536</t>
  </si>
  <si>
    <t>APIAutomation - Daily automation run failing for 8 APIs with internal server error 500.</t>
  </si>
  <si>
    <t>TC_1207</t>
  </si>
  <si>
    <t>1. run the api automation test rig and check the report</t>
  </si>
  <si>
    <t>Daily automation run should not failing for 8 APIs with internal server error 500</t>
  </si>
  <si>
    <t>INJIMOB-1506</t>
  </si>
  <si>
    <t>CBOR encoding/decoding as per 169 claim for ID</t>
  </si>
  <si>
    <t>TC_1208</t>
  </si>
  <si>
    <t>Validation CBOR encoded data for the JSON data as per the 169 claim.</t>
  </si>
  <si>
    <t>1. Clone the pixelPass repository to local
 2. go inside js folder
 3. open cmd and execute command "npm test"
 4. Check the result for the test cases for method "getMappedCborData"</t>
  </si>
  <si>
    <t>Test case should be passed for encoded test. Validate test result from cmd.</t>
  </si>
  <si>
    <t>TC_1209</t>
  </si>
  <si>
    <t>Validation CBOR encoded data for the JSON data as per the 169 claim by changing the data.</t>
  </si>
  <si>
    <t>1. goto website "https://cbor.me/?diag=-1"
 2. add the extra data in the following format
 ex: {"2": "Jhon", "1": "207", "3": "Honay","4": "aswin"}
 3. select the plain text option from cbor website
 4. copy the data into website
 5. click on the right arrow button to generate cbor encoded data
 6. go to "PixelPass.test.js" file inside pixelpass repo
 7. update the same JSON data inside the "const data" parameter for "getMappedCborData" test
 8. update "const map" with the index number and JSON data added.
 9. copy encoded data from website and paste into "const expected" parameter
 10. go inside js folder
 11. open cmd and execute command "npm test"
 12. Check the result for the test cases</t>
  </si>
  <si>
    <t>TC_1210</t>
  </si>
  <si>
    <t>Validation CBOR encoded data for the JSON data as per the 169 claim by providing invalid data.</t>
  </si>
  <si>
    <t>1. goto website "https://cbor.me/?diag=-1"
 2. add the extra data in the following format
 ex: {"2": "Jhon", "1": "207", "3": "Honay","4": "aswin"}
 3. select the plain text option from cbor website
 4. copy the data into website
 - https://cbor.me/?diag=-1
 5. click on the right arrow button to generate cbor encoded data
 6. go to "PixelPass.test.js" file inside pixelpass repo
 7. update the same JSON data inside the "const data" parameter for "getMappedCborData" test
 8. update "const map" with the index number and JSON data added.
 9. provid invalid data for the "const expected" parameter
 10. go inside js folder
 11. open cmd and execute command "npm test"
 12. Check the result for the test cases</t>
  </si>
  <si>
    <t>test case should be failed. Verify from the cmd result.</t>
  </si>
  <si>
    <t>TC_1211</t>
  </si>
  <si>
    <t>Validation CBOR encoded data for the JSON data as per the 169 claim by providing invalid value for the datatype.</t>
  </si>
  <si>
    <t>1. goto website "https://cbor.me/?diag=-1"
 2. Update datatype format with invalid details
 for numeric type update stringvalues
 ex: {"2": "Jhon", "1": "invalidDatatype", "3": "Honay","4": "aswin"}
 3. select the plain text option from cbor website
 4. copy the data into website
 5. click on the right arrow button to generate cbor encoded data
 6. go to "PixelPass.test.js" file inside pixelpass repo
 7. update the same JSON data inside the "const data" parameter for "getMappedCborData" test
 8. update "const map" with the index number and JSON data added.
 9. provid invalid data for the "const expected" parameter
 10. go inside js folder
 11. open cmd and execute command "npm test"
 12. Check the result for the test cases</t>
  </si>
  <si>
    <t>test case should be failed. User should get error from cmd as
 "console.error Data is not JSON"</t>
  </si>
  <si>
    <t>TC_1212</t>
  </si>
  <si>
    <t>Validation CBOR decoded data for the JSON data as per the 169 claim.</t>
  </si>
  <si>
    <t>1. Clone the pixelPass repository to local
 2. go inside js folder
 3. open cmd and execute command "npm test"
 4. Check the result for the test cases for method "decodeMappedCborData"</t>
  </si>
  <si>
    <t>Test case should be passed for decoded test. Validate test result from cmd.</t>
  </si>
  <si>
    <t>TC_1213</t>
  </si>
  <si>
    <t>Validation CBOR decoded data for the JSON data as per the 169 claim by changing the data.</t>
  </si>
  <si>
    <t>1. goto website "https://cbor.me/?diag=-1"
 2. add the extra data in the following format
 ex: {"2": "Jhon", "1": "207", "3": "Honay","4": "aswin"}
 3. select the plain text option from cbor website
 4. copy the data into website
 5. click on the right arrow button to generate cbor encoded data
 6. go to "PixelPass.test.js" file inside pixelpass repo
 7. Update the encoded data as "const data" for "decodeMappedCborData" test
 8. update "const map" with the index number and JSON data added.
 9. go inside js folder
 10. open cmd and execute command "npm test"
 11. Check the result for the test cases</t>
  </si>
  <si>
    <t>TC_1214</t>
  </si>
  <si>
    <t>Validation CBOR decoded data for the JSON data as per the 169 claim by providing invalid data.</t>
  </si>
  <si>
    <t>1. goto website "https://cbor.me/?diag=-1"
 2. add the extra data in the following format
 ex: {"2": "Jhon", "1": "207", "3": "Honay","4": "aswin"}
 3. select the plain text option from cbor website
 4. copy the data into website
 5. click on the right arrow button to generate cbor encoded data
 6. go to "PixelPass.test.js" file inside pixelpass repo
 7. Update the encoded data as "const data" for "decodeMappedCborData" test
 8. update "const map" with the index number and JSON data added.
 9. Update the "const expected" with nvalid data
 9. go inside js folder
 10. open cmd and execute command "npm test"
 11. Check the result for the test cases</t>
  </si>
  <si>
    <t>TC_1215</t>
  </si>
  <si>
    <t>Validation CBOR decoded data for the JSON data as per the 169 claim by providing invalid datatype.</t>
  </si>
  <si>
    <t>INJIMOB-1093</t>
  </si>
  <si>
    <t>Latest draft changes support for OpenID4VCI</t>
  </si>
  <si>
    <t>TC_1216</t>
  </si>
  <si>
    <t>Verify the background image for the Mock and Mosip VCs from home page</t>
  </si>
  <si>
    <t>1. Open inji application
 2. Click on "+" icon
 3. Select Mock/Mosip
 4. Download a VC
 5. Check the background Image from home page</t>
  </si>
  <si>
    <t>User should be able to see respective background image for the VC from home page.</t>
  </si>
  <si>
    <t>TC_1217</t>
  </si>
  <si>
    <t>Verify the background image for the Mock and Mosip VCs from ID details page</t>
  </si>
  <si>
    <t>1. Open inji application
 2. Click on "+" icon
 3. Select Mock/Mosip
 4. Download a VC
 5. Check the background Image from ID details page</t>
  </si>
  <si>
    <t>User should be able to see respective background image for the VC from ID details page.</t>
  </si>
  <si>
    <t>TC_1218</t>
  </si>
  <si>
    <t>Verify the background image when "background_image" is not configured from wellknown configuration</t>
  </si>
  <si>
    <t>1. goto "mimoto-mosipid-identity-wellknown.json" and remove the "background_image" config
 2. restart mosip-certify pod
 3. Open Inji application
 4. Perform VC download
 5. check the VC background from home page and ID details page</t>
  </si>
  <si>
    <t>User should not get any background image for the VC from home page and ID details page.</t>
  </si>
  <si>
    <t>TC_1219</t>
  </si>
  <si>
    <t>Verify the background image when "background_image" is changed wellknown configuration for mosip</t>
  </si>
  <si>
    <t>1. Goto github and create personal repo as public
 2. update an png image
 3. get the public URL for that png image
 ex: https://raw.githubusercontent.com/hegdenitin/testRepo/main/testImage.png
 4. goto "mimoto-mosipid-identity-wellknown.json" and update the "background_image" config with public url
 3. restart mosip-certify
 4. Open Inji application
 5. Perform VC download
 6. check the VC background from home page and ID details page</t>
  </si>
  <si>
    <t>User should get updated background image for the VC from home page and ID details page.</t>
  </si>
  <si>
    <t>TC_1220</t>
  </si>
  <si>
    <t>Verification of the draft 13 (v13) changes with the issuer.</t>
  </si>
  <si>
    <t>1. Open the API in browser
 "https://injicertify-mock.qa-inji.mosip.net/v1/certify/issuance/.well-known/openid-credential-issuer"
 2. Check the "credential_configurations_supported" should be map
 3. "proof_types_supported" should be map</t>
  </si>
  <si>
    <t>Check the changes from the API response from browser. User should see the draft13 changes</t>
  </si>
  <si>
    <t>TC_1221</t>
  </si>
  <si>
    <t>Verify when the vd11 and vd12 URLs are blocked from nginX for insurance</t>
  </si>
  <si>
    <t>1. Get devops help to block the URLs of vd11 and vd12
 2. check the URLs are blocked from the browser
 3. From browser user should get as "URLs are blocked"
 "https://injicertify-insurance.qa-inji.mosip.net/v1/certify/issuance/.well-known/openid-credential-issuer?version=vd11"
 "https://injicertify-insurance.qa-inji.mosip.net/v1/certify/issuance/.well-known/openid-credential-issuer?version=vd12"
 4. Perform VC download from inji application</t>
  </si>
  <si>
    <t>User should be able to download VC successfully.</t>
  </si>
  <si>
    <t>TC_1222</t>
  </si>
  <si>
    <t>Verify when the vd11 and vd12 URLs are blocked from nginX for Mosip</t>
  </si>
  <si>
    <t>1. Get devops help to block the URLs of vd11 and vd12
 2. check the URLs are blocked from the browser
 3. From browser user should get as "URLs are blocked"
 "https://injicertify-mosipid.qa-inji.mosip.net/v1/certify/issuance/.well-known/openid-credential-issuer?version=vd11"
 "https://injicertify-mosipid.qa-inji.mosip.net/v1/certify/issuance/.well-known/openid-credential-issuer?version=vd12"
 4. Perform VC download from inji application</t>
  </si>
  <si>
    <t>TC_1223</t>
  </si>
  <si>
    <t>Verify when the vd11 and vd12 URLs are blocked from nginX for mock</t>
  </si>
  <si>
    <t>1. Get devops help to block the URLs of vd11 and vd12
 2. check the URLs are blocked from the browser
 3. From browser user should get as "URLs are blocked"
 "https://injicertify-mock.qa-inji.mosip.net/v1/certify/issuance/.well-known/openid-credential-issuer?version=vd11"
 "https://injicertify-mock.qa-inji.mosip.net/v1/certify/issuance/.well-known/openid-credential-issuer?version=vd12"
 4. Perform VC download from inji application</t>
  </si>
  <si>
    <t>TC_1224</t>
  </si>
  <si>
    <t>Verify when the vd11 and vd12 properties are removed from config for insurance</t>
  </si>
  <si>
    <t>1. Goto the qa from inji config repo
 2. Remove the vd11 and vd12 from "certify-sunbird-insurance.properties"
 3. Restart insurance-certify pod
 4. Perform VC download from inji application</t>
  </si>
  <si>
    <t>TC_1225</t>
  </si>
  <si>
    <t>Verify when the vd11 and vd12 properties are removed from config for mosip</t>
  </si>
  <si>
    <t>1. Goto the qa from inji config repo
 2. Remove the vd11 and vd12 from "certify-mosipid-identity.properties"
 3. Restart mosip-certify pod
 4. Perform VC download from inji application</t>
  </si>
  <si>
    <t>TC_1226</t>
  </si>
  <si>
    <t>Verify when the vd11 and vd12 properties are removed from config for mock</t>
  </si>
  <si>
    <t>1. Goto the qa from inji config repo
 2. Remove the vd11 and vd12 from "certify-mock-identity.properties"
 3. Restart mock-certify pod
 4. Perform VC download from inji application</t>
  </si>
  <si>
    <t>TC_1227</t>
  </si>
  <si>
    <t>Verify when the display properties are removed for mosip VC from certify config</t>
  </si>
  <si>
    <t>1. Goto the qa from inji config repo
 2. Remove the display properties from "certify-mosipid-identity.properties"
 3. Restart mosip-certify pod
 4. Perform VC download from inji application</t>
  </si>
  <si>
    <t>User should be able to download VC successfully without display properties.</t>
  </si>
  <si>
    <t>TC_1228</t>
  </si>
  <si>
    <t>Verify when the additional attribute added into display properties for mosip VC from certify config</t>
  </si>
  <si>
    <t>1. Goto the qa from inji config repo
 2. add attribute to the display properties from "certify-mosipid-identity.properties"
 EX: 'name': 'MOSIP National ID', \
  'name1': 'Test QA Name field', \
 3. Restart mosip-certify pod
 4. Perform VC download from inji application</t>
  </si>
  <si>
    <t>User should be able to download VC successfully and only the vaild attribute details should be displayed.</t>
  </si>
  <si>
    <t>TC_1229</t>
  </si>
  <si>
    <t>Verify when the additional duplicate attribute added into display properties for mosip VC from certify config</t>
  </si>
  <si>
    <t>1. Goto the qa from inji config repo
 2. add attribute to the display properties from "certify-mosipid-identity.properties"
 EX: 'name': 'MOSIP National ID', \
  'name': 'Test QA Name field', \
 3. Restart mosip-certify pod
 4. Perform VC download from inji application</t>
  </si>
  <si>
    <t>User should be able to download VC successfully and only the second attribute details should be displayed.</t>
  </si>
  <si>
    <t>TC_1230</t>
  </si>
  <si>
    <t>Verify when the display properties order is changed for mosip VC from certify config</t>
  </si>
  <si>
    <t>1. Goto the qa from inji config repo
 2. Change the order of the display properties from "certify-mosipid-identity.properties"
 ex: 'order' : {'phone','gender','dateOfBirth','fullName','email','region','province','UIN', 'VID', 'postalCode'}
 3. Restart mosip-certify pod
 4. Perform VC download from inji application</t>
  </si>
  <si>
    <t>User should be able to download VC successfully with updated order of display properties.</t>
  </si>
  <si>
    <t>TC_1231</t>
  </si>
  <si>
    <t>Verify when the display properties are removed for mock VC from certify config</t>
  </si>
  <si>
    <t>1. Goto the qa from inji config repo
 2. Remove the display properties from "certify-mock-identity.properties"
 3. Restart mock-certify pod
 4. Perform VC download from inji application</t>
  </si>
  <si>
    <t>TC_1232</t>
  </si>
  <si>
    <t>Verify when the additional attribute added into display properties for mock VC from certify config</t>
  </si>
  <si>
    <t>1. Goto the qa from inji config repo
 2. add attribute to the display properties from "certify-mock-identity.properties"
 EX: 'name': 'Mock identity', \
  'name1': 'Test QA Name field', \
 3. Restart mock-certify pod
 4. Perform VC download from inji application</t>
  </si>
  <si>
    <t>TC_1233</t>
  </si>
  <si>
    <t>Verify when the additional duplicate attribute added into display properties for mock VC from certify config</t>
  </si>
  <si>
    <t>1. Goto the qa from inji config repo
 2. add attribute to the display properties from "certify-mock-identity.properties"
 EX: 'name': 'Mock identity', \
  'name': 'Test QA Name field', \
 3. Restart mock-certify pod
 4. Perform VC download from inji application</t>
  </si>
  <si>
    <t>TC_1234</t>
  </si>
  <si>
    <t>Verify when the display properties order is changed for mock VC from certify config</t>
  </si>
  <si>
    <t>1. Goto the qa from inji config repo
 2. Change the order of the display properties from "certify-mock-identity.properties"
 ex: 'order' : {'phone','gender','dateOfBirth','fullName','email','region','province','UIN', 'VID', 'postalCode'}
 3. Restart mock-certify pod
 4. Perform VC download from inji application</t>
  </si>
  <si>
    <t>TC_1235</t>
  </si>
  <si>
    <t>Verify when the display properties are removed for insurance VC from certify config</t>
  </si>
  <si>
    <t>1. Goto the qa from inji config repo
 2. Remove the display properties from "certify-sunbird-insurance.properties"
 3. Restart insurance-certify pod
 4. Perform VC download from inji application</t>
  </si>
  <si>
    <t>TC_1236</t>
  </si>
  <si>
    <t>Verify when the additional attribute added into display properties for insurance VC from certify config</t>
  </si>
  <si>
    <t>1. Goto the qa from inji config repo
 2. add attribute to the display properties from "certify-sunbird-insurance.properties"
 EX: 'name': 'Staye Protected', \
  'name1': 'Test QA Name field', \
 3. Restart insurance-certify pod
 4. Perform VC download from inji application</t>
  </si>
  <si>
    <t>User should be able to download VC successfully with updated display properties.</t>
  </si>
  <si>
    <t>TC_1237</t>
  </si>
  <si>
    <t>Verify when the additional duplicate attribute added into display properties for insurance VC from certify config</t>
  </si>
  <si>
    <t>1. Goto the qa from inji config repo
 2. add attribute to the display properties from "certify-sunbird-insurance.properties"
 EX: 'name': 'Staye Protected', \
  'name': 'Test QA Name field', \
 3. Restart insurance-certify pod
 4. Perform VC download from inji application</t>
  </si>
  <si>
    <t>TC_1238</t>
  </si>
  <si>
    <t>Verify when the display properties order is changed for insurance VC from certify config</t>
  </si>
  <si>
    <t>1. Goto the qa from inji config repo
 2. Change the order of the display properties from "certify-sunbird-insurance.properties"
 ex: 'order' : {'phone','gender','dateOfBirth','fullName','email','region','province','UIN', 'VID', 'postalCode'}
 3. Restart insurance-certify pod
 4. Perform VC download from inji application</t>
  </si>
  <si>
    <t>TC_1239</t>
  </si>
  <si>
    <t>Verify when the certify config file is removed</t>
  </si>
  <si>
    <t>1. Goto the qa from inji config repo
 2. delete file "certify-mosipid-insurance.properties"
 3. restart the mosip-certify pod from rancher</t>
  </si>
  <si>
    <t>Application should not restart successfully.</t>
  </si>
  <si>
    <t>INJIMOB- 1574</t>
  </si>
  <si>
    <t>Unable to scroll the page add new card page</t>
  </si>
  <si>
    <t>TC_1240</t>
  </si>
  <si>
    <t>Verify unable to scroll the page add new card page</t>
  </si>
  <si>
    <t>1.Create more than 8 issuers
 2.Open the inji app
 3.Open the issuer page
 4.Try to scroll the page</t>
  </si>
  <si>
    <t>We should be able to scroll the page and should able to hold on in certain position</t>
  </si>
  <si>
    <t>INJIMOB-1492</t>
  </si>
  <si>
    <t>UI issue in copilot tooltip (Help / FAQs step)</t>
  </si>
  <si>
    <t>TC_1241</t>
  </si>
  <si>
    <t>Verify UI issue in copilot tooltip (Help / FAQs step)</t>
  </si>
  <si>
    <t>1. Open the inji apk
 2. check the copilot tooltip (help and faqs steps)</t>
  </si>
  <si>
    <t>Bottom of next button should have some margin</t>
  </si>
  <si>
    <t>TC_1242</t>
  </si>
  <si>
    <t>Verify the sharing card screen the user is not getting logo on the card when internet is off</t>
  </si>
  <si>
    <t>Pre-requisites: Device download the VC in Device A
  Step:
  1. Open the QR code in device B.
  2. Scan the QR code from device A.
  3. Select the VC and share.</t>
  </si>
  <si>
    <t>On the sharing card screen the user should get the mosip ogo on the card’s right side.</t>
  </si>
  <si>
    <t>INJIMOB-1820</t>
  </si>
  <si>
    <t>Intermittently Share with selfie option is not getting for National Identity department</t>
  </si>
  <si>
    <t>TC_1243</t>
  </si>
  <si>
    <t>Verify the issue is happening Intermittently Share with selfie option is not getting for National Identity department</t>
  </si>
  <si>
    <t>1.Open the inji apk
 2. Click on the “+“icon
 3. Select the National Identity Department issuer and download the VC
 4. Home screens click on the share option in the navbar
 5. Try the share the downloaded VC using the share with selfie option.</t>
  </si>
  <si>
    <t>The user should have the option to share the VC along with share with a selfie successfully</t>
  </si>
  <si>
    <t>INJIMOB-1816</t>
  </si>
  <si>
    <t>Sunbird issuer is not loading and is redirecting to the 'Add New Card' screen. Trying to click any other issuer is also not working</t>
  </si>
  <si>
    <t>TC_1244</t>
  </si>
  <si>
    <t>Verify Sunbird issuer is not loading and is redirecting to the 'Add New Card' screen. Trying to click any other issuer is also not working</t>
  </si>
  <si>
    <t>1.Open the inji apk
 2.Click on the “+“icon
 3.Select the Download Sunbird credentials issuer
 4.After that try to click any other issuer</t>
  </si>
  <si>
    <t>The user should be able to access the Sunbird issuer able to download Sunbird Vc successfully</t>
  </si>
  <si>
    <t>INJIMOB-1814</t>
  </si>
  <si>
    <t>Unable to see the credentials issuer</t>
  </si>
  <si>
    <t>TC_1245</t>
  </si>
  <si>
    <t>Verify Unable to see the credentials issuer</t>
  </si>
  <si>
    <t>1.Open the inji apk
 2 Click on the “+“ icon 
 3.Select Any issuer and check</t>
  </si>
  <si>
    <t>The user should be able to see and select the credentials and download the Vc successfully</t>
  </si>
  <si>
    <t>TC_1246</t>
  </si>
  <si>
    <t>Verify In Android when the user clicks + icon from home page issuer page is not getting loaded</t>
  </si>
  <si>
    <t>1.Open the inji app.
 2.Click on the + icon.</t>
  </si>
  <si>
    <t>TC_1247</t>
  </si>
  <si>
    <t>Verify During face authentication, the camera view is wider than the face.</t>
  </si>
  <si>
    <t>1.Open the inji apk.
 2. Download the VC,
 3.Share VC with share with selfie,
 capture the face and check.</t>
  </si>
  <si>
    <t>INJIMOB-1836</t>
  </si>
  <si>
    <t>Activation successful banner is not showing up</t>
  </si>
  <si>
    <t>TC_1248</t>
  </si>
  <si>
    <t>Verify Activation successful banner is not showing up</t>
  </si>
  <si>
    <t>1.Download inji wallet collab apk
 2.Login either with biometrics or passcode
 3.Click on Add in the Home page
 4.Choose Veridonia National ID Department
 5.Choose Veridonia National ID credential type
 6.Provide the UIN and OTP
 7. Activate the VC either through quick access menu in mini view or detailed view</t>
  </si>
  <si>
    <t>The banner for successful activation should be shown and be closed only when the user closes it.</t>
  </si>
  <si>
    <t>INJIMOB-1858</t>
  </si>
  <si>
    <t>Activated option in quick access menu for VCs which doesn't have biometrics</t>
  </si>
  <si>
    <t>TC_1249</t>
  </si>
  <si>
    <t>Verify Activated option in quick access menu for VCs which doesn't have biometrics</t>
  </si>
  <si>
    <t>1.Open the inji apk
 2.Click on the “+“icon
 3.Select the Download credentials issuer
 4. Click on the three dots ecllipes button and acivate the vc</t>
  </si>
  <si>
    <t>Activated option &amp; QR Code login option is not required for VCs which doesn't have biometrics.</t>
  </si>
  <si>
    <t>INJIMOB-1520</t>
  </si>
  <si>
    <t>Integrate with Certify for VC Issuance</t>
  </si>
  <si>
    <t>TC_1250</t>
  </si>
  <si>
    <t>Check whether the user is able to perform Authorisation to the e-signet</t>
  </si>
  <si>
    <t>1. open the inji app.
 2. Click on the "+" floting icon
 3. User navigate to add new card
 4. Click on the national Identity department issuer
 5. Click on the mosip national Id
 6. check the login page</t>
  </si>
  <si>
    <t>The user should able to redireded to the e-signet login page and the e-signet page should load sucesssfully</t>
  </si>
  <si>
    <t>TC_1251</t>
  </si>
  <si>
    <t>Verify the download of VCs when When the certify well know is replaced with fall back well known url in the INJI configuration</t>
  </si>
  <si>
    <t>1. Open the mimoto-issuers-config
 2. Remove the certify issuer in the config
 3. Replace certify URL with a well-known fall back URL
 4. Restart the mimoto
 5. Download the VC</t>
  </si>
  <si>
    <t>The user should be redirected to the default well known issuer and be able to download the VC</t>
  </si>
  <si>
    <t>TC_1252</t>
  </si>
  <si>
    <t>1. Open the mimoto-issuers-config
 2. Remove the mock issuer in the config
 3. Replace mock URL with a well-known fall back URL
 4. Restart the mimoto
 5. Download the VC</t>
  </si>
  <si>
    <t>TC_1253</t>
  </si>
  <si>
    <t>1. Open the mimoto-issuers-config
 2. Remove the sunbird issuer in the config
 3. Replace sunbird URL with a well-known fall back URL
 4. Restart the mimoto
 5. Download the VC</t>
  </si>
  <si>
    <t>TC_1254</t>
  </si>
  <si>
    <t>Verify the download of VCs when default well known config is not present in the INJI configuration</t>
  </si>
  <si>
    <t>1. Open the mimoto-issuers-config
 2. Remove the mandatory config mosip issuer
 3. Restart the mimoto
 4. Download the VC</t>
  </si>
  <si>
    <t>The user should receive this error in the injiapp "Sorry! Due to technical error we are unable to download your card now.please try again later.</t>
  </si>
  <si>
    <t>TC_1255</t>
  </si>
  <si>
    <t>1. Open the mimoto-issuers-config
 2. Remove the mandatory confing sunbird issuer
 3. Restart the mimoto
 4. Download the VC</t>
  </si>
  <si>
    <t>TC_1256</t>
  </si>
  <si>
    <t>1. Open the mimoto-issuers-config
 2. Remove the client id the mandatory confing for the mock issuer
 3. Restart the mimoto
 4. Download the VC</t>
  </si>
  <si>
    <t>TC_1257</t>
  </si>
  <si>
    <t>Verify mandatory config are available for certify Issuer configuration in the inji config</t>
  </si>
  <si>
    <t>1. Open the mimoto-issuers-config
 2. Check the mandatory field for mimoto issue configuration field.</t>
  </si>
  <si>
    <t>The user should get this mandatory fields for mintoto issuer configuration.
 1.credential_issuer
 2.protocol
 3.display - all nested attributes
 4.client_id
 5.client_alias
 6.redirect_uri
 7.well-known
 a).either issuer’s wellknown - https://{certify env variable specific to issuance}/v1/certify/issuance/.well-known/openid-credential-issuer
 b).or fallback wellknown response - need to have usecase specific json file in config repo and refer to that file through config url
 This is the config url config.server.file.storage.uri
 append fallback json file
 8.enabled</t>
  </si>
  <si>
    <t>TC_1258</t>
  </si>
  <si>
    <t>Verify mandatory config are available for the Fallback wellknown json fields in injiconfig</t>
  </si>
  <si>
    <t>1. Open the mimoto-issuers-config
 2. Check the mandatory field for Fallback wellknown json fields</t>
  </si>
  <si>
    <t>The user should get this mandatory config for Fallback wellknown json fields.
 1.credential_issuer
 2.authorization_servers
 3.credential_endpoint
 4.credential_configurations_supported
 a).InsuranceCredential
 format
 scope
 proof_types_supported - all nested attributes
 credential_definition - all nested attributes
 display - all attributes
 b).LifeInsuranceCredential same as InsuranceCredential credential type</t>
  </si>
  <si>
    <t>TC_1259</t>
  </si>
  <si>
    <t>Verify mandatory config are available for the mosipid-identity-wellknown.json in injiconfig</t>
  </si>
  <si>
    <t>1. Open the mimoto-issuers-config
 2. Check the mandatory Config for mosipid-identity-wellknown.json</t>
  </si>
  <si>
    <t>The user should get this mandatory config for mosipid-identity-wellknown.json.
 1. credential_issuer
 2. authorization_servers
 3. credential_endpoint
 4. credential_configurations_supported
 a). MOSIPVerifiableCredential
 format
 scope
 proof_types_supported - all nested attributes
 credential_definition - all nested attributes
 display - all attributes</t>
  </si>
  <si>
    <t>TC_1260</t>
  </si>
  <si>
    <t>Verify mandatory config are available for the mock-identity-wellknown.json in injiconfig</t>
  </si>
  <si>
    <t>1. Open the mimoto-issuers-config
 2. Check the mandatory config for mock-identity-wellknown.json</t>
  </si>
  <si>
    <t>The user should get this mandatory config for the mock-identity-wellknown.json
 1.credential_issuer
 2.authorization_servers
 3.credential_endpoint
 4.credential_configurations_supported
 a). MockVerifiableCredential
 format
 scope
 proof_types_supported - all nested attributes
 credential_definition - all nested attributes
 display - all attributes</t>
  </si>
  <si>
    <t>TC_1261</t>
  </si>
  <si>
    <t>Verify if any one of the mandatory config remove from the mimoto-sunbird-insurance-wellknown.json in the inji config</t>
  </si>
  <si>
    <t>1. Open the mimoto-issuers-config
 2. Add one new issuer and give the fall back url
 3. Remove any one of the mandatory field from sunbird-identity-wellknown.json in inji config
 4. Restart the mimoto</t>
  </si>
  <si>
    <t>The mimoto application should restart successfully and The user should not be redirected to issuer page and the user should get an eror screen "An error occurred!"
 Thanks for your patience! We re expering technical difficulties right now. Please try again later or contact the admin for further assitance!</t>
  </si>
  <si>
    <t>TC_1262</t>
  </si>
  <si>
    <t>Verify if any one of the mandatory confing remove from the mosipid-identity-wellknown.json in the inji config</t>
  </si>
  <si>
    <t>1. Open the mimoto-issuers-config
 2. Add one new issuer and give the fall back url
 3. Remove any one of the mandatory field from mosipid-identity-wellknown.json in inji config
 4. Restart the mimoto</t>
  </si>
  <si>
    <t>TC_1263</t>
  </si>
  <si>
    <t>Verify if any one of the mandatory config remove from the mock-identity-wellknown.json in the inji config</t>
  </si>
  <si>
    <t>1. Open the mimoto-issuers-config
 2. Add one new issuer and give the fall back url
 3. Remove any one of the mandatory field from mock-identity-wellknown.json in inji config
 4. Restart the mimoto</t>
  </si>
  <si>
    <t>TC_1264</t>
  </si>
  <si>
    <t>Verify the Authorization server variable for the mosipid and the first value in the array found in mimoto-issuers-config.json</t>
  </si>
  <si>
    <t>1. Open the mimoto-issuers-config
 2. Copy the well-known URL paste into the browser
 3. Add the https://api.qa-inji.mosip.injicertify.insurance.host/v1/certify/issuance/.well-known/openid-credential-issuer
 4.Restart the mimoto</t>
  </si>
  <si>
    <t>The user should obtain the variable and the first value of the array from the mimoto-issue config.json file</t>
  </si>
  <si>
    <t>TC_1265</t>
  </si>
  <si>
    <t>Verify the Authorization server variable for the sunbird and the first value in the array found in mimoto-issuers-config.json</t>
  </si>
  <si>
    <t>1. Open the mimoto-issuers-config
 2. Copy the well-known URL paste into the browser
 3. Add the https://injicertify-mosipid.qa-inji.mosip.net/v1/certify/issuance/.well-known/openid-credential-issuer
 4.Restart the mimoto</t>
  </si>
  <si>
    <t>TC_1266</t>
  </si>
  <si>
    <t>Verify the Authorization server variable for the mock and the first value in the array found in mimoto-issuers-config.json</t>
  </si>
  <si>
    <t>1. Open the mimoto-issuers-config
 2. Copy the well-known URL paste into the browser
 3. Add the https://api.qa-inji.mosip.net/v1/mimoto/issuers/MockCertify/.well-known
 4.Restart the mimoto</t>
  </si>
  <si>
    <t>TC_1267</t>
  </si>
  <si>
    <t>Verify if issuer name is same for two issuers</t>
  </si>
  <si>
    <t>1. Open the mimoto-issuers-config
 2. create two issuer with the same name 
 3. Restart the mimoto</t>
  </si>
  <si>
    <t>The mimoto application should not restart sucessufully
 and in rancher you get this error message 'Validation failed in Mimoto-issuers-config.json:duplicate value found Mosip'</t>
  </si>
  <si>
    <t>TC_1268</t>
  </si>
  <si>
    <t>Verify the addition of extra attributes in the mimoto-issuers-config.json file.</t>
  </si>
  <si>
    <t>1. Open the mimoto-issuers-config
 2. Add an extra attribute in mimoto issuer config .json file.
 3. Restart the mimoto pods</t>
  </si>
  <si>
    <t>1. No error from mimoto and certify pods
 2. User is able to download the vc successfully</t>
  </si>
  <si>
    <t>TC_1269</t>
  </si>
  <si>
    <t>Verify update null value into the attributes and check</t>
  </si>
  <si>
    <t>1. Open the mimoto-issuers-config
 2. Add the null value attribute in the mimoto issuer config .json file.
 3. Restart the mimoto pods</t>
  </si>
  <si>
    <t>1. mimoto restart successfully
 2. Validation failed in Mimoto-error uri:null I/O error on GET request for ""/null"": Target host is not specified {}"
 app the user is not able to open the issuer</t>
  </si>
  <si>
    <t>TC_1270</t>
  </si>
  <si>
    <t>Verify update empty value into the attributes and check</t>
  </si>
  <si>
    <t>1. Open the mimoto-issuers-config
 2. Add the empty value in the redirect URL attribute in mimoto issuer config .json file.
 3. Restart the mimoto pods</t>
  </si>
  <si>
    <t>While downloading VC from inji app getting error as "invalid redirectURL".</t>
  </si>
  <si>
    <t>TC_1271</t>
  </si>
  <si>
    <t>Verify rename value into the attributes and check</t>
  </si>
  <si>
    <t>1. Open the mimoto-issuers-config
 2. Add the remame value attribute in the mimoto issuer config .json file.
 3. rename the 
 3. Restart the mimoto pods</t>
  </si>
  <si>
    <t>1. mimoto restart failed
 2. Validation failed in Mimoto-issuers-config.json:client_alias must not be blankValidation failed in Mimoto-issuers-config.json:client_alias must not be blank"</t>
  </si>
  <si>
    <t>TC_1272</t>
  </si>
  <si>
    <t>Verify invalid value into the attributes and check</t>
  </si>
  <si>
    <t>1. Open the mimoto-issuers-config
 2. Add the invalid value client id into the attribute in the mimoto issuer config .json file.
 3. Restart the mimoto pods</t>
  </si>
  <si>
    <t>While downloading VC from inji app getting error as "invalid client identifier".</t>
  </si>
  <si>
    <t>TC_1273</t>
  </si>
  <si>
    <t>Verify added new a well known JSON file with empty file</t>
  </si>
  <si>
    <t>1. Open the mimoto-issuers-config
 2. Add a new issuer in the mosipid1 in mimoto issuer config
 3. Create a new well-known json file and add the well-known Url to fallback and add the newly created well-known json file on the well-known
 4. Restart the mimoto pods</t>
  </si>
  <si>
    <t>Fall back should work for the issuer. Vc download should be succesful</t>
  </si>
  <si>
    <t>TC_1274</t>
  </si>
  <si>
    <t>1. Open the mimoto-issuers-config
 2. Add a new issuer in the mosipid1 in mimoto issuer config
 3 . Create a new well-known json file with empty data and add the well-known Url to the fallback URL and add the newly created well-known json file on the well-known
 4. Restart the mimoto pods
 5. open the injiapp
 6. Click on the + icon and choose the newly created issuer mosipid</t>
  </si>
  <si>
    <t>the mimoto should restart successfully 
 and
 The user should not be redirected to issuer page and the user should get an eror screen "An error occurred!"
 Thanks for your patience! We re expering technical difficulties right now. Please try again later or contact the admin for further assitance!</t>
  </si>
  <si>
    <t>INJIMOB-2073</t>
  </si>
  <si>
    <t>Update Well-known Endpoint in Inji Wallet for 0.14.0 Release</t>
  </si>
  <si>
    <t>TC_1275</t>
  </si>
  <si>
    <t>Verify the "wellknown" key name from "mimoto-issuers-config.json" for the issuers.</t>
  </si>
  <si>
    <t>1. Go to "mimoto-issuers-config.json"
 2. Check the wellknown key name for issuers</t>
  </si>
  <si>
    <t>The user should able to see the keyName as "wellknown_endpoint"</t>
  </si>
  <si>
    <t>TC_1276</t>
  </si>
  <si>
    <t>Verify the issuers endpoint API for "well-known-proxy"</t>
  </si>
  <si>
    <t>1. Go to any browser
 2. Verify the API with any credential issuers
 EX: https://api.qa-inji.mosip.net/v1/mimoto/issuers/StayProtected/well-known-proxy</t>
  </si>
  <si>
    <t>The user should get the credential issuers details from the browser.</t>
  </si>
  <si>
    <t>INJIMOB-2122</t>
  </si>
  <si>
    <t>Along with Insurance certify VC, an extra mock VC is getting downloaded</t>
  </si>
  <si>
    <t>TC_1277</t>
  </si>
  <si>
    <t>Verify VC download for the mock (certify and fallback) and insurance VC post that</t>
  </si>
  <si>
    <t>1. Open the inji app,
2. click on the + icon
3. download mock fallback and mock certify VC
4. click on the + icon
5. select “Stay protected” issuer
6. Download insurance VC</t>
  </si>
  <si>
    <t>Only Insurance VC should get downloaded</t>
  </si>
  <si>
    <t>TC_1278</t>
  </si>
  <si>
    <t>Verify the backgroun color or mock certify and mock fallback VC</t>
  </si>
  <si>
    <t>1. Set different color for mock fallback and mock certify VC
2. Open the inji app,
3. click on the + icon
4. select “Mock Identity (Certify)” issuer and download mock Certify VC
5. click on the + icon
6. select “Mock Identity - Fallback” issuer and download mock Fallback VC
7.  Check the background color for both the VC</t>
  </si>
  <si>
    <t>Valid configured background color should reflect in the VC</t>
  </si>
  <si>
    <t>https://mosip.atlassian.net/browse/INJIMOB-2120</t>
  </si>
  <si>
    <t>TC_1279</t>
  </si>
  <si>
    <t xml:space="preserve">1. Open the inji app.
2. Download the VC mock and download the VC same again
3. Check the VC on the Home screen. 
4. Download any other Vc and check </t>
  </si>
  <si>
    <t>When the user downloads a VC, it should be displayed at the top of all VCs on the home screen</t>
  </si>
  <si>
    <t>https://mosip.atlassian.net/browse/INJIMOB-2043</t>
  </si>
  <si>
    <t>TC_1280</t>
  </si>
  <si>
    <t>1. Open the injimobile app 
2. Perform any action
3. check the response of the app</t>
  </si>
  <si>
    <t>The INJIMOB application should respond smoothly and efficiently on Redmi 7A devices, with minimal delay in user interactions, ensuring a seamless experience comparable to other supported devices.</t>
  </si>
  <si>
    <t>https://mosip.atlassian.net/browse/INJIMOB-2024</t>
  </si>
  <si>
    <t>TC_1281</t>
  </si>
  <si>
    <t xml:space="preserve">1. Open the Injimobile app,
2. Click on the +plus icon,
3. Choose any of the issuer and enter the invalid credential twice and try with valid credential </t>
  </si>
  <si>
    <t>The user should be allowed to enter a hyphen in the Policy Number text field.</t>
  </si>
  <si>
    <t>https://mosip.atlassian.net/browse/INJIMOB-2019</t>
  </si>
  <si>
    <t>TC_1282</t>
  </si>
  <si>
    <t>1. Open the inji app,
2. Click on the “+” icon
3. Choose sunbird issuer
4. Try to enter the hyphen in the policy number test field</t>
  </si>
  <si>
    <t>https://mosip.atlassian.net/browse/INJIMOB-2044</t>
  </si>
  <si>
    <t>TC_1283</t>
  </si>
  <si>
    <t>1. Open the Injimobile app,
2.  Download the VC,
3. VC download successfully,
4. Check the home screen.</t>
  </si>
  <si>
    <t xml:space="preserve">When the VC is successfully downloaded, the user should see a green toaster message on the home </t>
  </si>
  <si>
    <t>https://mosip.atlassian.net/browse/INJIMOB-2018</t>
  </si>
  <si>
    <t>TC_1284</t>
  </si>
  <si>
    <t>1. Open the injiapp
2. Download the mosip VC
3. Cl
4. Enter the invalid OTP to Activate the VC</t>
  </si>
  <si>
    <t xml:space="preserve">The user should get a proper error message saying OTP is invalid </t>
  </si>
  <si>
    <t>https://mosip.atlassian.net/browse/INJIMOB-2006</t>
  </si>
  <si>
    <t>TC_1285</t>
  </si>
  <si>
    <t xml:space="preserve">1. Open the inji app.
2. Try to download the VC from these two issuers Download ‘Stay Protected Insurance Credential’&amp; 'Download Sunbird Credentials.' </t>
  </si>
  <si>
    <t>The user should be able to download the VC from both issuers without any errors.</t>
  </si>
  <si>
    <t>https://mosip.atlassian.net/browse/INJIMOB-1957</t>
  </si>
  <si>
    <t>INJIMOB-1956</t>
  </si>
  <si>
    <t>intermediately , the QR login is not working. We are encountering an error message.</t>
  </si>
  <si>
    <t>TC_1286</t>
  </si>
  <si>
    <t>1. Open the inji app.
2. Download via Mosip VC
3. Activate
4. Scan the e-signet QR code.
5. select the VC and authenticate the resident's face</t>
  </si>
  <si>
    <t>The QR login should work without errors on a specific device.</t>
  </si>
  <si>
    <t>TC_1287</t>
  </si>
  <si>
    <t>Check the app logo and theme update for the attached screenshot</t>
  </si>
  <si>
    <t>Logo and theme should be updated across the app</t>
  </si>
  <si>
    <t>https://mosip.atlassian.net/browse/INJIMOB-2309</t>
  </si>
  <si>
    <t>INJIMOB-2212</t>
  </si>
  <si>
    <t>INJIMOB - Gradient Theme and Logo Updates Issue list</t>
  </si>
  <si>
    <t>TC_1288</t>
  </si>
  <si>
    <t>INJIMOB-2227</t>
  </si>
  <si>
    <t>Inji- The link from the help page leads to a 'Page Not Found' error when clicked.</t>
  </si>
  <si>
    <t>TC_1289</t>
  </si>
  <si>
    <t>1. Open the inji app.
2. Click on the help icon.
3. check these three here options
3.1 How to add a card 
3.2 why does my VC say activation is pending, 
3.3 what do you mean by activated for login</t>
  </si>
  <si>
    <t>The user should be able to view the page without encountering any errors.</t>
  </si>
  <si>
    <t>INJIMOB-2214</t>
  </si>
  <si>
    <t>INJI- Intermittently, we are unable to download Sunbird as a 'Something went wrong' screen is being displayed.</t>
  </si>
  <si>
    <t>TC_1290</t>
  </si>
  <si>
    <t>1. Open the inji app
2. Click on the “+“ icon
3. Select the Sunbird VC and try to download Vc</t>
  </si>
  <si>
    <t>user should be able to download sunbird VC.</t>
  </si>
  <si>
    <t>TC_1291</t>
  </si>
  <si>
    <t xml:space="preserve">Please check the wireframe link and in  inji wallet  </t>
  </si>
  <si>
    <t>The wireframe should include the loader icon.</t>
  </si>
  <si>
    <t>https://mosip.atlassian.net/browse/INJIMOB-2297</t>
  </si>
  <si>
    <t>TC_1292</t>
  </si>
  <si>
    <t xml:space="preserve">1. Open the inji app
2. Go to settings and enable the unlock with biometric
3. close the application and re-open the application
4. Click on the Unlock app button
5. user should get the prompting or biometric fingerprint and give the fingerprint and check </t>
  </si>
  <si>
    <t>There should not be any unwanted buttons appearing during fingerprint biometric authentication.</t>
  </si>
  <si>
    <t>https://mosip.atlassian.net/browse/INJIMOB-2254</t>
  </si>
  <si>
    <t>INJIMOB-2191</t>
  </si>
  <si>
    <t>Inji Wallet Gradient Theme and Logo Updates Based on New Inji Branding</t>
  </si>
  <si>
    <t>TC_1293</t>
  </si>
  <si>
    <t>Verify the logo from the splash screen of the application</t>
  </si>
  <si>
    <t>1. Open Inji App
 2. check the logo from splash screen</t>
  </si>
  <si>
    <t>User should be able to see the new logo and gradient theme color
 Darker shade: #951F6F, Lighter shade: #F7EDF3</t>
  </si>
  <si>
    <t>TC_1294</t>
  </si>
  <si>
    <t>Verify the logo from the home page of the application</t>
  </si>
  <si>
    <t>1. Open Inji App
 2. check the logo from home page</t>
  </si>
  <si>
    <t>TC_1295</t>
  </si>
  <si>
    <t>Verify the logo from the esignet page of the application</t>
  </si>
  <si>
    <t>1. Open Inji App
 2. click on + icon
 3. Select national identity department
 4. check the logo from esignet page</t>
  </si>
  <si>
    <t>TC_1296</t>
  </si>
  <si>
    <t>Verify the logo from the recent app screen of the device</t>
  </si>
  <si>
    <t>1. Open Inji App
 2. go to recent apps screen from mobile
 3. check the logo from recent app screen</t>
  </si>
  <si>
    <t>TC_1297</t>
  </si>
  <si>
    <t>Verify the logo for the downloaded apk</t>
  </si>
  <si>
    <t>1. download the apk from the confluence page
 2. check the logo of the downloaded apk</t>
  </si>
  <si>
    <t>TC_1298</t>
  </si>
  <si>
    <t>Verify the logo for the installed apk icon</t>
  </si>
  <si>
    <t>1. Install the inji apk
 2. check the logo for the icon of installed apk</t>
  </si>
  <si>
    <t>TC_1299</t>
  </si>
  <si>
    <t>Verify the logo from playstore app</t>
  </si>
  <si>
    <t>1. click on the playstore apk link from confluence page
 2. check the logo</t>
  </si>
  <si>
    <t>TC_1300</t>
  </si>
  <si>
    <t>Verify the logo from settings page</t>
  </si>
  <si>
    <t>1. Goto device settings
 2. select apps
 3. check the logo</t>
  </si>
  <si>
    <t>TC_1301</t>
  </si>
  <si>
    <t>Verify the logo from uninstall page</t>
  </si>
  <si>
    <t>1. long press on the apk
 2. select uninstall apk
 3. check the logo</t>
  </si>
  <si>
    <t>TC_1302</t>
  </si>
  <si>
    <t>Verify the gradient theme for the choose language page when apk freshly installed</t>
  </si>
  <si>
    <t>1. install the application
 2. open the apk
 3. Verify the gradient theme for the choose language page</t>
  </si>
  <si>
    <t>User should be able to see the gradient theme for the language he selected and "save preference" button and wiki logo at the top</t>
  </si>
  <si>
    <t>TC_1303</t>
  </si>
  <si>
    <t>Verify the gradient theme for the tour guide when apk freshly installed</t>
  </si>
  <si>
    <t>1. install the application
 2. open the apk
 3. Verify the gradient theme for the tour guide page</t>
  </si>
  <si>
    <t>User should be able to see the gradient theme across the tour guide and on "Next" button</t>
  </si>
  <si>
    <t>TC_1304</t>
  </si>
  <si>
    <t>Verify the gradient theme for the Select App Unlock Method page when apk freshly installed</t>
  </si>
  <si>
    <t>1. install the application
 2. open the apk
 3. Verify the gradient theme for the Select App Unlock Method page</t>
  </si>
  <si>
    <t>User should be able to see the gradient theme across the tour guide and on "User Biometrics" button</t>
  </si>
  <si>
    <t>TC_1305</t>
  </si>
  <si>
    <t>Verify the gradient theme for the tour guide when apk freshly installed from home page</t>
  </si>
  <si>
    <t>1. install the application
 2. open the apk
 3. Verify the gradient theme for the tour guide from home page</t>
  </si>
  <si>
    <t>User should be able to see the gradient theme on the "Next", "done" and "previous" button</t>
  </si>
  <si>
    <t>TC_1306</t>
  </si>
  <si>
    <t>Verify the gradient theme for the home page</t>
  </si>
  <si>
    <t>1. install the application
 2. open the apk
 3. Verify the gradient theme for the home page</t>
  </si>
  <si>
    <t>User should be able to see the gradient theme on options he selects i.e Home, Share, History and Settings Icon. Help Icon, "+" button, logo should be in gradient theme.</t>
  </si>
  <si>
    <t>TC_1307</t>
  </si>
  <si>
    <t>Verify the gradient theme for the help page</t>
  </si>
  <si>
    <t>1. install the application
 2. open the apk
 3. Verify the gradient theme for the help page</t>
  </si>
  <si>
    <t>User should be able to see the gradient theme here click link button</t>
  </si>
  <si>
    <t>TC_1308</t>
  </si>
  <si>
    <t>Verify the gradient theme for the Issuer page</t>
  </si>
  <si>
    <t>1. install the application
 2. open the apk
 3. Verify the gradient theme for the Issuer page</t>
  </si>
  <si>
    <t>User should be able to see the gradient theme for back page arrow and search icon</t>
  </si>
  <si>
    <t>TC_1309</t>
  </si>
  <si>
    <t>Verify the gradient theme for the settings page</t>
  </si>
  <si>
    <t>1. install the application
 2. open the apk
 3. Verify the gradient theme for the settings page</t>
  </si>
  <si>
    <t>User should be able to see the gradient theme for the settings icons i.e Language, Unlock with Bitometric and its toggle button, About Inji, Backup &amp; Restore, Credential registry, Inji Tour Guide and Logout. 
 Receive card, Received Cards.</t>
  </si>
  <si>
    <t>TC_1310</t>
  </si>
  <si>
    <t>Verify the gradient theme for the Language page</t>
  </si>
  <si>
    <t>1. install the application
 2. open the apk
 3. Goto settings
 4. Select Language and verify the gradient theme</t>
  </si>
  <si>
    <t>User should be able to see the gradient theme for the right tick icon</t>
  </si>
  <si>
    <t>TC_1311</t>
  </si>
  <si>
    <t>Verify the gradient theme for the About Inji page</t>
  </si>
  <si>
    <t>1. install the application
 2. open the apk
 3. Goto settings
 4. Select About Inji and verify the gradient theme</t>
  </si>
  <si>
    <t>User should be able to see the gradient theme for Copy button and click here button and go back page arrow</t>
  </si>
  <si>
    <t>TC_1312</t>
  </si>
  <si>
    <t>Verify the gradient theme for the Backup &amp; Restore page</t>
  </si>
  <si>
    <t>1. install the application
 2. open the apk
 3. Goto settings
 4. Select Backup &amp; Restore and verify the gradient theme</t>
  </si>
  <si>
    <t>User should be able to see the gradient theme on Proceed and Go Back button. Backup and restore button. And help Icon</t>
  </si>
  <si>
    <t>TC_1313</t>
  </si>
  <si>
    <t>Verify the gradient theme for the Credential registry page</t>
  </si>
  <si>
    <t>1. install the application
 2. open the apk
 3. Goto settings
 4. Select Credential registry and verify the gradient theme</t>
  </si>
  <si>
    <t>User should be able to see the Cancel and save button</t>
  </si>
  <si>
    <t>TC_1314</t>
  </si>
  <si>
    <t>Verify the gradient theme for the Inji Tour Guide page</t>
  </si>
  <si>
    <t>1. install the application
 2. open the apk
 3. Goto settings
 4. Select Inji Tour Guide and verify the gradient theme</t>
  </si>
  <si>
    <t>TC_1315</t>
  </si>
  <si>
    <t>Verify the gradient theme for the Share page</t>
  </si>
  <si>
    <t>1. install the application
 2. open the apk
 3. Select Share from home page</t>
  </si>
  <si>
    <t>User should be able to see the gradient theme on the Flip Camera button</t>
  </si>
  <si>
    <t>TC_1316</t>
  </si>
  <si>
    <t>Verify the gradient theme for the Sharing card page</t>
  </si>
  <si>
    <t>1. install the application
 2. open the apk
 3. Select Share from home page
 4. Scan the QR code from verifier device</t>
  </si>
  <si>
    <t>User should be able to see the gradient theme on the Share and Reject button</t>
  </si>
  <si>
    <t>TC_1317</t>
  </si>
  <si>
    <t>Verify the gradient theme after Sharing VC</t>
  </si>
  <si>
    <t>1. install the application
 2. open the apk
 3. Select Share from home page
 4. Scan the QR code from verifier device
 5. Share the VC and verify</t>
  </si>
  <si>
    <t>User should be able to see the gradient theme on the home and history button</t>
  </si>
  <si>
    <t>TC_1318</t>
  </si>
  <si>
    <t>Verify the gradient theme for the Share with Selfie page</t>
  </si>
  <si>
    <t>1. install the application
 2. open the apk
 3. Select Share from home page
 4. Scan the QR code from verifier device
 5. check the Share with selfie popup</t>
  </si>
  <si>
    <t>User should be able to see the gradient theme on the "I Understand" button and "Don't ask me again" check box mark</t>
  </si>
  <si>
    <t>TC_1319</t>
  </si>
  <si>
    <t>Verify the gradient theme for the Face Verification page</t>
  </si>
  <si>
    <t>1. install the application
 2. open the apk
 3. Select Share from home page
 4. Scan the QR code from verifier device
 5. check the Face verification page</t>
  </si>
  <si>
    <t>User should be able to see the gradient theme on the Capture and Flip Camera Icon, go back page arrow</t>
  </si>
  <si>
    <t>TC_1320</t>
  </si>
  <si>
    <t>Verify the gradient theme for the loading pages</t>
  </si>
  <si>
    <t>1. install the application
 2. open the apk
 3. Select Share from home page
 4. Scan the QR code from verifier device
 5. check the Share with selfie popup
 6. Perform face auth and check loading page</t>
  </si>
  <si>
    <t>User should be able to see the gradient theme on the loader icon and progress bar</t>
  </si>
  <si>
    <t>INJIMOB-1861</t>
  </si>
  <si>
    <t>[mDoc/mDL]: Store and view driving license VC</t>
  </si>
  <si>
    <t>TC_1321</t>
  </si>
  <si>
    <t>Verify the driving license(mDL) VC download</t>
  </si>
  <si>
    <t>1. Open Inji App
 2. Click on "+" icon from home page
 3. select mock Identity Issuer
 4. Select "Mobile Driving License Verifiable Credential" credential type
 5. Enter dl number and download VC</t>
  </si>
  <si>
    <t>User should be able to download mdl successfully</t>
  </si>
  <si>
    <t>YES</t>
  </si>
  <si>
    <t>TC_1322</t>
  </si>
  <si>
    <t>Verify the driving license(mDL) VC download with invalid mDL ID</t>
  </si>
  <si>
    <t>1. Open Inji App
 2. Click on "+" icon from home page
 3. select mock Identity Issuer
 4. Select "Mobile Driving License Verifiable Credential" credential type
 5. Enter the invalid dl number and download VC</t>
  </si>
  <si>
    <t>User should be get "Invalid Individual ID".</t>
  </si>
  <si>
    <t>TC_1323</t>
  </si>
  <si>
    <t>Verify the driving license(mDL) VC download with invalid OTP</t>
  </si>
  <si>
    <t>User should not get the error as "Incorrret OTP. Please try again."</t>
  </si>
  <si>
    <t>TC_1324</t>
  </si>
  <si>
    <t>TC_1325</t>
  </si>
  <si>
    <t>Verify the history for driving license(mDL) VC download</t>
  </si>
  <si>
    <t>1. Open Inji App
 2. Click on "+" icon from home page
 3. select mock Identity Issuer
 4. Select "Mobile Driving License Verifiable Credential" credential type
 5. Enter dl number and download VC
 6. Verify the history</t>
  </si>
  <si>
    <t>User should get the history audit as "Mobile Driving License Verifiable Credential &lt;VC_Number&gt; is Downloaded"</t>
  </si>
  <si>
    <t>TC_1326</t>
  </si>
  <si>
    <t>Verify the driving license(mDL) VC from detail view page</t>
  </si>
  <si>
    <t>1. Open Inji App
 2. Click on "+" icon from home page
 3. select mock Identity Issuer
 4. Select "Mobile Driving License Verifiable Credential" credential type
 5. Enter dl number and download VC
 6. Verify the VC details from detail view page</t>
  </si>
  <si>
    <t>User should be able to see valid details related to VC.</t>
  </si>
  <si>
    <t>TC_1327</t>
  </si>
  <si>
    <t>Verify the pinning of driving license(mDL) VC</t>
  </si>
  <si>
    <t>1. Open Inji App
 2. Click on "+" icon from home page
 3. select mock Identity Issuer
 4. Select "Mobile Driving License Verifiable Credential" credential type
 5. Enter dl number and download VC
 6. click on 3 dot eclipse button and pin the VC</t>
  </si>
  <si>
    <t>User should be able to Pin the VC and pinned VC should get displayed at top of home page</t>
  </si>
  <si>
    <t>TC_1328</t>
  </si>
  <si>
    <t>Verify the unpinning of driving license(mDL) VC</t>
  </si>
  <si>
    <t>1. Open Inji App
 2. Click on "+" icon from home page
 3. select mock Identity Issuer
 4. Select "Mobile Driving License Verifiable Credential" credential type
 5. Enter dl number and download VC
 6. click on 3 dot eclipse button and pin the VC
 7. now unpin the same VC</t>
  </si>
  <si>
    <t>User should be able to Unpin the VC successfully</t>
  </si>
  <si>
    <t>TC_1329</t>
  </si>
  <si>
    <t>Verify the sharing of driving license(mDL) VC</t>
  </si>
  <si>
    <t>1. Open Inji App
 2. Click on "+" icon from home page
 3. select mock Identity Issuer
 4. Select "Mobile Driving License Verifiable Credential" credential type
 5. Enter dl number and download VC
 6. click on 3 dot eclipse button and select share
 7. scan QR code from verifier device</t>
  </si>
  <si>
    <t>User should be able to share the VC successfully</t>
  </si>
  <si>
    <t>TC_1330</t>
  </si>
  <si>
    <t>Verify the history page for sharing of driving license(mDL) VC</t>
  </si>
  <si>
    <t>1. Open Inji App
 2. Click on "+" icon from home page
 3. select mock Identity Issuer
 4. Select "Mobile Driving License Verifiable Credential" credential type
 5. Enter dl number and download VC
 6. click on 3 dot eclipse button and select share
 7. scan QR code from verifier device
 8. check history for the log</t>
  </si>
  <si>
    <t>1. User should get the "Mobile Driving License Verifiable Credential &lt;VC_Number&gt; is shared successfully" from wallet
 2. User should get the "Received Mobile Driving License Verifiable Credential &lt;VC_Number&gt;" from verifer</t>
  </si>
  <si>
    <t>TC_1331</t>
  </si>
  <si>
    <t>Verify the removing of driving license(mDL) VC from wallet</t>
  </si>
  <si>
    <t>1. Open Inji App
 2. Click on "+" icon from home page
 3. select mock Identity Issuer
 4. Select "Mobile Driving License Verifiable Credential" credential type
 5. Enter dl number and download VC
 6. click on 3 dot eclipse button and select Remove VC
 7. scan QR code from verifier device
 8. check history for the log</t>
  </si>
  <si>
    <t>User should get the log as "Mobile Driving License &lt;VC_Number&gt; is removed from wallet." from history.</t>
  </si>
  <si>
    <t>TC_1332</t>
  </si>
  <si>
    <t>Perform sharing, remove, View Activity log and PIN from home page 3 eclipse button</t>
  </si>
  <si>
    <t>1. Refer Previous testcases of the same story</t>
  </si>
  <si>
    <t>All action should be successful -check with automation team for separate test case</t>
  </si>
  <si>
    <t>TC_1333</t>
  </si>
  <si>
    <t>Download multiple mDL VC and verify</t>
  </si>
  <si>
    <t>1. Open Inji App
 2. Click on "+" icon from home page
 3. select mock Identity Issuer
 4. Select "Mobile Driving License Verifiable Credential" credential type
 5. Enter dl number and download VC multiple times</t>
  </si>
  <si>
    <t>User should be able to download mdl successfully multiple times</t>
  </si>
  <si>
    <t>TC_1334</t>
  </si>
  <si>
    <t>Verify the background color for the mDL VC</t>
  </si>
  <si>
    <t>1. Goto the inji config 
 2. change background color for mDL VC from mock VC wellknown file</t>
  </si>
  <si>
    <t>User should be able to see updated background color for mDL VC</t>
  </si>
  <si>
    <t>INJIMOB-1884</t>
  </si>
  <si>
    <t>User providing priority of the keys to be used for credential request</t>
  </si>
  <si>
    <t>TC_1335</t>
  </si>
  <si>
    <t>Verify the help icon from Key Management page</t>
  </si>
  <si>
    <t>1. Launch Inji application freshly
 2. Goto settings and Select "Key Management"
 3. Verify the tooltip popup</t>
  </si>
  <si>
    <t>User should be taken to help page and user to the Settings page. and following FAQs should we added
 What are the different types of keys I can choose from?
 You can choose from Ed25519, ECC K1, ECC R1, and RSA keys. Each type has its own strengths in terms of security and performance.
 How do I know which key type is best for me?
 If you prioritize speed, efficiency and relatively higher security, then Ed25519 or ECC K1 might be ideal. If you need widespread compatibility and strong security, RSA or ECC R1 could be better choices. 
 How does the choice of key type affect my security?
 Different keys offer different levels of security. For example, Ed25519 and ECC keys are known for their high security with smaller key sizes, while RSA is widely trusted for its robust security in various systems.
 Can I change my key type later on?
 Yes, you can change your key type, but it’s important to note that this might affect how your credentials interact with different systems. Always ensure that your chosen key type is compatible with your use case.
 What is the impact of key priority, and how can I set it?
 The order of your keys determines their priority in usage. You can drag and arrange your keys, with the top one being your first choice.
 What happens if I don’t choose a key type or set a preference?
 If you don’t select a specific key type, the app will automatically choose the most suitable one based on what is supported by the credential issuer. This ensures compatibility and security, even if you don't make a manual selection.</t>
  </si>
  <si>
    <t>TC_1336</t>
  </si>
  <si>
    <t>Verify order change of the key order preferences from settings page of the application</t>
  </si>
  <si>
    <t>1. Launch Inji application freshly
 2. Goto settings and Select "Key Management" 
 3. User should be able to set the preferred key order preferences
 a. Ed25519
 b. ECC K1
 c. ECC R1
 d. RSA
 4. change the order of the preference keys 
 5. click on "Save Preferences" button</t>
  </si>
  <si>
    <t>User should be able to set the order as his wish.</t>
  </si>
  <si>
    <t>TC_1337</t>
  </si>
  <si>
    <t>Verify success banner for order change of the key order preferences from settings page of the application</t>
  </si>
  <si>
    <t>1. Launch Inji application freshly
 2. Goto settings and Select "Key Management" 
 3. User should be able to set the preferred key order preferences
 a. Ed25519
 b. ECC K1
 c. ECC R1
 d. RSA
 4. change the order of the preference keys 
 5. click on "Save Preferences" button
 6. Verify the success banner</t>
  </si>
  <si>
    <t>User should get the success message as “Your key preferences have been saved successfully!“</t>
  </si>
  <si>
    <t>TC_1338</t>
  </si>
  <si>
    <t>Verify the VC download post key order change for Mock VC</t>
  </si>
  <si>
    <t>1. Launch Inji application freshly
 2. Goto settings and Select "Key Management" 
 3. User should be able to set the preferred key order preferences
 a. Ed25519
 b. ECC K1
 c. ECC R1
 d. RSA
 4. change the order of the preference keys 
 5. click on "Save Preferences" button
 6. Download the mock VC</t>
  </si>
  <si>
    <t>User should be able to download the VC successfully</t>
  </si>
  <si>
    <t>TC_1339</t>
  </si>
  <si>
    <t>Verify the VC download post key order change for Mosip VC</t>
  </si>
  <si>
    <t>1. Launch Inji application freshly
 2. Goto settings and Select "Key Management" 
 3. User should be able to set the preferred key order preferences
 a. Ed25519
 b. ECC K1
 c. ECC R1
 d. RSA
 4. change the order of the preference keys 
 5. click on "Save Preferences" button
 6. Download the mosip VC</t>
  </si>
  <si>
    <t>TC_1340</t>
  </si>
  <si>
    <t>Verify the VC download post key order change for Insurance VC</t>
  </si>
  <si>
    <t>1. Launch Inji application freshly
 2. Goto settings and Select "Key Management" 
 3. User should be able to set the preferred key order preferences
 a. Ed25519
 b. ECC K1
 c. ECC R1
 d. RSA
 4. change the order of the preference keys 
 5. click on "Save Preferences" button
 6. Download the insurance VC</t>
  </si>
  <si>
    <t>TC_1341</t>
  </si>
  <si>
    <t>Verify the VC download post key order change for mDL VC</t>
  </si>
  <si>
    <t>1. Launch Inji application freshly
 2. Goto settings and Select "Key Management" 
 3. User should be able to set the preferred key order preferences
 a. Ed25519
 b. ECC K1
 c. ECC R1
 d. RSA
 4. change the order of the preference keys 
 5. click on "Save Preferences" button
 6. Download the mDL VC</t>
  </si>
  <si>
    <t>TC_1342</t>
  </si>
  <si>
    <t>Verify the order key preference when application reinstalled</t>
  </si>
  <si>
    <t>1. Launch Inji application freshly
 2. Goto home page
 3. Uninstall and install the application again
 4. goto settings and check the key order preferences</t>
  </si>
  <si>
    <t>Key order preferences should be reset as default order
 a. Ed25519
 b. ECC K1
 c. ECC R1
 d. RSA</t>
  </si>
  <si>
    <t>TC_1343</t>
  </si>
  <si>
    <t>Verify the order key preference when application storage reset</t>
  </si>
  <si>
    <t>1. Reset the application storage
 2. Launch Inji application
 3. Goto home page
 4. Uninstall and install the application again
 5. goto settings and check the key order preferences</t>
  </si>
  <si>
    <t>TC_1344</t>
  </si>
  <si>
    <t>Verify the VC download when key method is set as priority 1 is not available in inji config for Mosip VC</t>
  </si>
  <si>
    <t>1. Launch Inji application freshly
 2. Goto home page
 3. Uninstall and install the application again
 4. goto settings and key Management page
 5. Set the priority 1 for method which mosip VC doesn't support (any other key than RSA and ECK1)
 6. Perform the VC download</t>
  </si>
  <si>
    <t>User should get valid error message</t>
  </si>
  <si>
    <t>TC_1345</t>
  </si>
  <si>
    <t>Verify the VC download when key method is set as priority 1 is not available in inji config for Mock VC</t>
  </si>
  <si>
    <t>1. Launch Inji application freshly
 2. Goto home page
 3. Uninstall and install the application again
 4. goto settings and key Management page
 5. Set the priority 1 for method which mosip VC doesn't support (any other key than RSA)
 6. Perform the VC download</t>
  </si>
  <si>
    <t>TC_1346</t>
  </si>
  <si>
    <t>Verify the VC download when key method is set as priority 1 is not available in inji config for Sunbird VC</t>
  </si>
  <si>
    <t>INJIMOB-2099</t>
  </si>
  <si>
    <t>QR Code Login with Deep Link Navigation Back from InjiApp to the Browser/Healthportal</t>
  </si>
  <si>
    <t>TC_1347</t>
  </si>
  <si>
    <t>QR Login Scan Flow positive flow validation</t>
  </si>
  <si>
    <t>1. open inji mobile app
 2. download mosip vc and activate it
 3. Scan QR code from healthservice portal
 4. select mosip VC and perform face authentication
 5. Verify QR login from healthservice portal</t>
  </si>
  <si>
    <t>User should get the success message "you are successfully loged into the health service portal" and be able to login into healthservice portal successfully</t>
  </si>
  <si>
    <t>TC_1348</t>
  </si>
  <si>
    <t>QR Login Scan Flow "Ok" button validation post successfull face authentication</t>
  </si>
  <si>
    <t>1. open inji mobile app
 2. download mosip vc and activate it
 3. Scan QR code from healthservice portal
 4. select mosip VC and perform face authentication
 5. Click on the "Ok" button</t>
  </si>
  <si>
    <t>User should be redirected to the history page and there should be an audit saying "QRlogin using National Mosip ID &lt;ID_Number&gt; is successfull"</t>
  </si>
  <si>
    <t>TC_1349</t>
  </si>
  <si>
    <t>QR Login Scan Flow with failed face authentication</t>
  </si>
  <si>
    <t>1. open inji mobile app
 2. download mosip vc and activate it
 3. Scan QR code from healthservice portal
 4. select mosip VC
 5. perform invalid face authentication</t>
  </si>
  <si>
    <t>User should get error as "Face authentication failed"</t>
  </si>
  <si>
    <t>TC_1350</t>
  </si>
  <si>
    <t>QR Login Redirection Flow positive flow validation</t>
  </si>
  <si>
    <t>1. open inji mobile app
 2. download mosip vc and activate it
 3. Open the healthservice portal and open QR code
 4. Click on the QR Code
 5. User should be redirected to Inji application
 6. select mosip VC and perform face authentication
 7. Use should be redirected to healthservice portal</t>
  </si>
  <si>
    <t>User should get the success message "you are successfully loged into the health service portal" and should be automatically redirected to healthservice portal successfully</t>
  </si>
  <si>
    <t>TC_1351</t>
  </si>
  <si>
    <t>Verify the manual redirect back to inji home page post successfull login and should see VC downloaded.</t>
  </si>
  <si>
    <t>1. open inji mobile app
 2. download mosip vc and activate it
 3. Open the healthservice portal and open QR code
 4. Click on the QR Code
 5. User should be redirected to Inji application
 6. select mosip VC and perform face authentication
 7. Use should be redirected to healthservice portal
 8. Goto recent apps and select inji wallet app</t>
  </si>
  <si>
    <t>User should be able to go back to inji wallet.</t>
  </si>
  <si>
    <t>TC_1352</t>
  </si>
  <si>
    <t>QR Login Redirection Flow validation when face auth fails</t>
  </si>
  <si>
    <t>1. open inji mobile app
 2. download mosip vc and activate it
 3. Open the healthservice portal and open QR code
 4. Click on the QR Code
 5. User should be redirected to Inji application
 6. select mosip VC
 7. perform face authentication and make it fails
 7. Verify the error</t>
  </si>
  <si>
    <t>TC_1353</t>
  </si>
  <si>
    <t>QR Login Redirection Flow validation when face auth fails and perform retry</t>
  </si>
  <si>
    <t>1. open inji mobile app
 2. download mosip vc and activate it
 3. Open the healthservice portal and open QR code
 4. Click on the QR Code
 5. User should be redirected to Inji application
 6. select mosip VC
 7. perform face authentication and make it fails
 7. Click on the retry button</t>
  </si>
  <si>
    <t>User should be able to perform face auth and should be able to login to healthservice portal successfully.</t>
  </si>
  <si>
    <t>TC_1354</t>
  </si>
  <si>
    <t>QR Login Redirection Flow validation when app setup is not done</t>
  </si>
  <si>
    <t>1. freshly install Inji app
 2. Open the healthservice portal and open QR code
 3. Click on the QR Code
 4. User should be redirected to Inji application</t>
  </si>
  <si>
    <t>User should get valid message as "Setup incomplete. Please finish the initial setup to proceed."</t>
  </si>
  <si>
    <r>
      <rPr>
        <rFont val="Calibri, sans-serif"/>
        <color rgb="FF1155CC"/>
        <sz val="11.0"/>
        <u/>
      </rPr>
      <t>https://mosip.atlassian.net/browse/INJIMOB-2882</t>
    </r>
  </si>
  <si>
    <t>TC_1355</t>
  </si>
  <si>
    <t>QR Login Redirection Flow validation when app setup is done during flow and verifying the online login</t>
  </si>
  <si>
    <t>1. freshly install Inji app
 2. Open the healthservice portal and open QR code
 3. Click on the QR Code
 4. User should be redirected to Inji application
 5. Use should be able to setup application
 6. download VC and activate it
 7. should be able to share it with the portal</t>
  </si>
  <si>
    <t>User should be able the login to healthservice portal successfully.</t>
  </si>
  <si>
    <r>
      <rPr>
        <rFont val="Calibri, sans-serif"/>
        <color rgb="FF1155CC"/>
        <sz val="11.0"/>
        <u/>
      </rPr>
      <t>https://mosip.atlassian.net/browse/INJIMOB-2882</t>
    </r>
  </si>
  <si>
    <t>TC_1356</t>
  </si>
  <si>
    <t>QR Login Redirection Flow validation when no VC available for sharing</t>
  </si>
  <si>
    <t>1. freshly install Inji app and complete the setup
 2. Open the healthservice portal and open QR code
 3. Click on the QR Code
 4. User should be redirected to Inji application</t>
  </si>
  <si>
    <t>User should get valid message saying "No cards available for sharing"</t>
  </si>
  <si>
    <t>TC_1357</t>
  </si>
  <si>
    <t>QR Login Redirection Flow flow validation when no VC available for sharing and manuall redirect to healthservice portal</t>
  </si>
  <si>
    <t>1. freshly install Inji app and complete the setup
 2. Open the healthservice portal and open QR code
 3. Click on the QR Code
 4. User should be redirected to Inji application
 5. Goto recent apps from mobile
 6. select the browse app with healthservice portal</t>
  </si>
  <si>
    <t>User should be able to go healthservice portal manually</t>
  </si>
  <si>
    <t>INJIMOB-1470</t>
  </si>
  <si>
    <t>Secure-Keystore: EC R1 Keypair generation for credential request</t>
  </si>
  <si>
    <t>TC_1358</t>
  </si>
  <si>
    <t>Verify the mDL VC download for the key type ECC R1</t>
  </si>
  <si>
    <t>1. Launch Inji application
 2. Goto settings and Select "Key Management"
 3. User should be able to set the preferred key order preferences
 a. ECC R1
 b. Ed25519
 c. ECC K1
 d. RSA
 4. change the order of the preference keys
 5. click on "Save Preferences" button
 6. Download the mDL VC</t>
  </si>
  <si>
    <t>User should be able to download mDL VC. Open the VC in detail view page and at the end keyType should be displayed as "ES256".
 User should see the ECC R1 key getting used for download from ADB log from android studio</t>
  </si>
  <si>
    <t>TC_1359</t>
  </si>
  <si>
    <t>Verify the sunbird VC download for the key type ECC R1</t>
  </si>
  <si>
    <t>1. Launch Inji application
 2. Goto settings and Select "Key Management"
 3. User should be able to set the preferred key order preferences
 a. ECC R1
 b. Ed25519
 c. ECC K1
 d. RSA
 4. change the order of the preference keys
 5. click on "Save Preferences" button
 6. Download the insurance VC</t>
  </si>
  <si>
    <t>User should be able to download Insurance VC. Open the VC in detail view page and at the end keyType should be displayed as "ECC R1".
 User should see the ECC R1 key getting used for download ADB log from android studio
 Compare same VC QR code to android VC QR code, size should be same</t>
  </si>
  <si>
    <t>TC_1360</t>
  </si>
  <si>
    <t>Verify by removing the sunbird VC and download again and check the keys</t>
  </si>
  <si>
    <t>1. Launch Inji application
 2. Goto settings and Select "Key Management"
 3. User should be able to set the preferred key order preferences
 a. ECC R1
 b. Ed25519
 c. ECC K1
 d. RSA
 4. change the order of the preference keys
 5. click on "Save Preferences" button
 6. Download the insurance VC
 7. Remove the downloaded VC
 8. Download again same VC and check the keys</t>
  </si>
  <si>
    <t>TC_1361</t>
  </si>
  <si>
    <t>Verify by clearing the storage after the initial download, then download the VC again after clearing the storage.</t>
  </si>
  <si>
    <t>1. Launch Inji application
 2. Goto settings and Select "Key Management"
 3. User should be able to set the preferred key order preferences
 a. ECC R1
 b. Ed25519
 c. ECC K1
 d. RSA
 4. change the order of the preference keys
 5. click on "Save Preferences" button
 6. Download the insurance VC
 7. Clear the app storage from the settings
 8. Download again same VC and check the keys</t>
  </si>
  <si>
    <t>INJIMOB-1911</t>
  </si>
  <si>
    <t>Enabling same device QR Code login - Redirection to Wallet from QR Code</t>
  </si>
  <si>
    <t>TC_1362</t>
  </si>
  <si>
    <t>Verify that upon clicking the QR code, a list of all installed wallet apps registered for the deeplink, including Inji Wallet, is displayed on the device</t>
  </si>
  <si>
    <t>1. Open any browser on the mobile paste the URL
 https://healthservices.qa-inji.mosip.net/
 2. The user should land on the Sign In to the Health portal
 3. Click on the sign in with e-signet
 4. The user should land on login page
 5. Click on the Qr code</t>
  </si>
  <si>
    <t>On tapping the QR code, all wallet apps capable of handling the deeplink are listed. Inji Wallet must appear in the list if installed on the device.</t>
  </si>
  <si>
    <t>https://mosip.atlassian.net/browse/INJIMOB-2884</t>
  </si>
  <si>
    <t>TC_1363</t>
  </si>
  <si>
    <t>Verify that if only the Inji Wallet app is installed, clicking the QR code automatically redirects the user to the Inji Wallet app.</t>
  </si>
  <si>
    <t>prerequestie: download the mosipid Vc and actived
 1. Open any browser on the mobile paste the URL
 https://healthservices.qa-inji.mosip.net/
 2. The user should land on the Sign In to the Health portal
 3. Click on the sign in with e-signet
 4. The user should land on login page
 5. Click on the Qr code and user get the list injiwallet app and seleted</t>
  </si>
  <si>
    <t>The user should be redirected to the app</t>
  </si>
  <si>
    <t>TC_1364</t>
  </si>
  <si>
    <t>Verify Prompting User to Unlock the App and Proceed with the sharing</t>
  </si>
  <si>
    <t>prerequestie: download the mosipid Vc and actived
 1. Open any browser on the mobile paste the URL
 https://healthservices.qa-inji.mosip.net/
 2. The user should land on the Sign In to the Health portal
 3. Click on the sign in with e-signet
 4. The user should land on login page
 5. Click on the Qr code and user get the list injiwallet app and seleted
 6. Land on the unlock the app page
 7. Click on the Unlock appliction and unlock the application
 8. User land on the select an Id page and selects the Vc
 9 .do the face aruntication 
 10 choose the concent</t>
  </si>
  <si>
    <t>The user User should be prompted to unlock the app and proceed with the sharing to healthportal</t>
  </si>
  <si>
    <t>TC_1365</t>
  </si>
  <si>
    <t>Verify whether the web application once the claims are shared.</t>
  </si>
  <si>
    <t>prerequestie: download the mosipid Vc and actived
 1. Open any browser on the mobile paste the URL
 https://healthservices.qa-inji.mosip.net/
 2. The user should land on the Sign In to the Health portal
 3. Click on the sign in with e-signet
 4. The user should land on login page
 5. Click on the Qr code and user get the list injiwallet app and seleted
 6. Land on the unlock the app page
 7. Click on the Unlock appliction and unlock the application
 8. User land on the select an Id page and select the Vc
 9 .do the facearuntication
 10 select the cliams want to share</t>
  </si>
  <si>
    <t>The user should be redired Back to the web (health port)application the claims are shared.</t>
  </si>
  <si>
    <t>TC_1366</t>
  </si>
  <si>
    <t>Verify when there is no VCS present in inji mobile app</t>
  </si>
  <si>
    <t>1. Open any browser on the mobile paste the URL
 https://healthservices.qa-inji.mosip.net/
 2. The user should land on the Sign In to the Health portal
 3. Click on the sign in with e-signet
 4. The user should land on login page
 5. Click on the Qr code and user get the list injiwallet app and seleted</t>
  </si>
  <si>
    <t>The user should be shown the VC selection screen with a message “No cards are available for sharing.“ and user shouldn’t be redirected back to the web app</t>
  </si>
  <si>
    <t>TC_1367</t>
  </si>
  <si>
    <t>Verify whether the App is launched even if it is running in the background.</t>
  </si>
  <si>
    <t>1. Open any browser on the mobile paste the URL
 https://healthservices.qa-inji.mosip.net/
 2. The user should land on the Sign In to the Health portal
 3. Click on the sign in with e-signet
 4. The user should land on login page
 5. launched the app</t>
  </si>
  <si>
    <t>App should be launched even if it is running in the background.</t>
  </si>
  <si>
    <t>TC_1368</t>
  </si>
  <si>
    <t>Verify whether the app installed but setup is not done</t>
  </si>
  <si>
    <t>The User should an Error Message: "Setup incomplete. Please finish the initial setup to proceed."</t>
  </si>
  <si>
    <t>TC_1369</t>
  </si>
  <si>
    <t>Verify whether the procced CTA coming along with the an error message</t>
  </si>
  <si>
    <t>The user should get Procced CTA along with an error messsage</t>
  </si>
  <si>
    <t>TC_1370</t>
  </si>
  <si>
    <t>Verify whether the procced CTA is clickable</t>
  </si>
  <si>
    <t>1. Open any browser on the mobile paste the URL
 https://healthservices.qa-inji.mosip.net/
 2. The user should land on the Sign In to the Health portal
 3. Click on the sign in with e-signet
 4. The user should land on login page
 5. Click on the Qr code
 6 selcte the procced CTA</t>
  </si>
  <si>
    <t>The procced CTA should be Clickable</t>
  </si>
  <si>
    <t>TC_1371</t>
  </si>
  <si>
    <t>Verify when the user clicking the Proceed CTA</t>
  </si>
  <si>
    <t>After clicking the Proceed CTA, the setup process is successfully completed.</t>
  </si>
  <si>
    <t>TC_1372</t>
  </si>
  <si>
    <t>Verify the VC Selection Screen with No Available Cards</t>
  </si>
  <si>
    <t>The user is shown the VC Selection screen with the message “No cards are available for sharing” when no VCs are available.</t>
  </si>
  <si>
    <t>TC_1373</t>
  </si>
  <si>
    <t>Verify After clicking on deeplink the app is crashed</t>
  </si>
  <si>
    <t>The Application should not crash after Click on the deeplink</t>
  </si>
  <si>
    <t>INJIMOB-812</t>
  </si>
  <si>
    <t>[OpenID4VP]: Online sharing in INJI Mobile</t>
  </si>
  <si>
    <t>TC_1374</t>
  </si>
  <si>
    <t>Check whether the user is able to scan the QR Code from Verify</t>
  </si>
  <si>
    <t>1.Open the wallet app.
 2.Navigate to the credentials section.
 3.Perform a search or request for credentials without specifying an ID type but with specific format and proof type filters.
 4.Verify that only matching credentials are listed.
 5.Select a listed credential.</t>
  </si>
  <si>
    <t>The user should be to Wallet to scan the QR Code from verifier</t>
  </si>
  <si>
    <t>TC_1375</t>
  </si>
  <si>
    <t>Verify that the wallet successfully processes the QR code.</t>
  </si>
  <si>
    <t>The Wallet should be able to scan the QR Code successfully</t>
  </si>
  <si>
    <t>TC_1376</t>
  </si>
  <si>
    <t>Verify that the wallet lists matching credentials based on format and proof type</t>
  </si>
  <si>
    <t>Only credentials that match the specified format and proof type should be listed.</t>
  </si>
  <si>
    <t>TC_1377</t>
  </si>
  <si>
    <t>verfiy (when ID type is not provided) and shares credentials using "Share with Selfie."</t>
  </si>
  <si>
    <t>1.Open the wallet app.
 2.Navigate to the credentials section.
 3.Perform a search or request for credentials without specifying an ID type but with specific format and proof type filters.
 4.Verify that only matching credentials are listed.
 5.Select a listed credential.
 6.Choose the "Share with Selfie" option to share the credential.</t>
  </si>
  <si>
    <t>The selected credential is successfully shared using 'Share with Selfie,' and the selfie capture requirement is confirmed for the user</t>
  </si>
  <si>
    <t>TC_1378</t>
  </si>
  <si>
    <t>Verify that the wallet lists only credentials matching the specified format and proof type.</t>
  </si>
  <si>
    <t>1.Open the wallet app and navigate to the credentials section.
 2.Search or filter credentials by format and proof type, leaving ID type unspecified.
 3. Verify that the wallet lists only credentials matching the specified format and proof type.
 Select one of the listed credentials.</t>
  </si>
  <si>
    <t>Only credentials that match the specified format and proof type should be displayed to the user.</t>
  </si>
  <si>
    <t>TC_1379</t>
  </si>
  <si>
    <t>verfiy (when ID type is not provided) and shares credentials using "Share."</t>
  </si>
  <si>
    <t>1.Open the wallet app and navigate to the credentials section.
 2.Search or filter credentials by format and proof type, leaving ID type unspecified.
 3. Verify that the wallet lists only credentials matching the specified format and proof type.
 Select one of the listed credentials.
 5.Choose the "Share" option to share the credential.</t>
  </si>
  <si>
    <t>The selected credential is shared successfully.</t>
  </si>
  <si>
    <t>TC_1380</t>
  </si>
  <si>
    <t>Verify that the requestor’s name, reason, showing clearly in the header</t>
  </si>
  <si>
    <t>1.Open the wallet app and navigate to the credentials screen.
 2.Check under the header for the requestor’s name and the reason for the request.</t>
  </si>
  <si>
    <t>The credentials screen should clearly display the requestor's name and reason on the header.</t>
  </si>
  <si>
    <t>TC_1381</t>
  </si>
  <si>
    <t>Verify banner are displayed on the credentials screen.</t>
  </si>
  <si>
    <t>1.Open the wallet app and navigate to the credentials screen.
 2.Check under the header for the requestor’s name and the reason for the request.
 3 the a banner with the requestor’s name and reason is displayed.</t>
  </si>
  <si>
    <t>The user should be able to see a banner displaying the requestor's name and reason.</t>
  </si>
  <si>
    <t>TC_1382</t>
  </si>
  <si>
    <t>Verify that the user can select all credentials on the credentials screen.</t>
  </si>
  <si>
    <t>1.Open the wallet app and navigate to the credentials screen.
 2.Attempt to select a single credential by tapping on it.
 3.Verify that the selected credential is highlighted or marked.
 4.Look for an option to select all credentials (e.g., a "Select All" checkbox or button).
 5.Click the "Select All" option.
 5.Verify that all credentials are highlighted or marked as selected.</t>
  </si>
  <si>
    <t>The user should be able to select all credentials, with all items marked as selected.</t>
  </si>
  <si>
    <t>TC_1383</t>
  </si>
  <si>
    <t>Verify that the user can select one credentials on the credentials screen.</t>
  </si>
  <si>
    <t>1.Open the wallet app and navigate to the credentials screen.
 2.Attempt to select a single credential by tapping on it.
 3.Verify that the selected credential is highlighted or marked.
 4. Select one l credentials 
 5.Click the "Select one vc
 5.Verify that one credentials are highlighted or marked as selected.</t>
  </si>
  <si>
    <t>The user should be able to successfully select a single credential, which will be visually indicated as selected.</t>
  </si>
  <si>
    <t>TC_1384</t>
  </si>
  <si>
    <t>Verify that the wallet requests for consent before sharing verifiable credentials.</t>
  </si>
  <si>
    <t>1.Trigger Sharing Process: Initiate the action that requires sharing verifiable credentials.
 2.Display Consent Request: The wallet shows the consent header, message, and two options ("Yes, Proceed" and "Decline").
 3.User Decision: The user chooses to consent or decline.
 4.Proceed or Stop: Based on the user’s choice, the wallet either proceeds with sharing or halts the process.</t>
  </si>
  <si>
    <t>Yes, Proceed: The wallet shares the credentials and continues the process.
 Decline: The wallet cancels the sharing and stops further action.
 No Action: The wallet waits on the consent screen without proceeding.
 No Prompt: If no consent prompt appears, the sharing is blocked, and an error is logged.</t>
  </si>
  <si>
    <t>TC_1385</t>
  </si>
  <si>
    <t>Verify the concent page when yes Proceed button is clicked</t>
  </si>
  <si>
    <t>1.Open the wallet app.
 2.Navigate to the credentials section.
 3.Perform a search or request for credentials without specifying an ID type but with specific format and proof type filters.
 4.Verify that only matching credentials are listed.
 5.Select a listed credential.
 6.Choose the "Share with Selfie" option to share the credential.
 7. do the face aruntenctication 
 8. in the content page click on the yes Proceed</t>
  </si>
  <si>
    <t>user should able sucessfuly login to health services portal</t>
  </si>
  <si>
    <t>TC_1386</t>
  </si>
  <si>
    <t>Verify the concent page when yes decline button is clicked</t>
  </si>
  <si>
    <t>1.Open the wallet app.
 2.Navigate to the credentials section.
 3.Perform a search or request for credentials without specifying an ID type but with specific format and proof type filters.
 4.Verify that only matching credentials are listed.
 5.Select a listed credential.
 6.Choose the "Share with Selfie" option to share the credential.
 7. do the face aruntenctication 
 8. in the content page click on the yes decline</t>
  </si>
  <si>
    <t>user should not able to login to the health service portal</t>
  </si>
  <si>
    <t>TC_1387</t>
  </si>
  <si>
    <t>verify while sharing the VC sucessfully</t>
  </si>
  <si>
    <t>the user should get this successfully share and in the response user get 200</t>
  </si>
  <si>
    <t>TC_1388</t>
  </si>
  <si>
    <t>verfiy when there is no internet connection while sharing the VC</t>
  </si>
  <si>
    <t>prerequest: turn off the internet connection
 1.Open the wallet app.
 2.Navigate to the credentials section.
 3.Perform a search or request for credentials without specifying an ID type but with specific format and proof type filters.
 4.Verify that only matching credentials are listed.
 5.Select a listed credential.
 6.Choose the ""Share with Selfie"" option to share the credential.
 7. do the face aruntenctication 
 8. in the content page click on the yes Proceed"</t>
  </si>
  <si>
    <t>The user should this Error Header: Oops! An Error Occured.
 Error Message: Due to technical error, we are unable to share the card. Click on retry to re-share or click on Home to exit the sharing process.
 CTA: Retry and Home
 Max retries: 3
 After retry attempts are exhausted, Only Home button should appear.</t>
  </si>
  <si>
    <t>TC_1389</t>
  </si>
  <si>
    <t>verfiy when Server is not reachable while sharing the VC</t>
  </si>
  <si>
    <t>prerequest: when server is not reachable 
 1.Open the wallet app.
 2.Navigate to the credentials section.
 3.Perform a search or request for credentials without specifying an ID type but with specific format and proof type filters.
 4.Verify that only matching credentials are listed.
 5.Select a listed credential.
 6.Choose the ""Share with Selfie"" option to share the credential.
 7. do the face aruntenctication 
 8. in the content page click on the yes Proceed"</t>
  </si>
  <si>
    <t>the user should get this error 
 Error Header: Oops! An Error Occured.
 Error Message: Due to technical error, we are unable to share the card. Click on retry to re-share or click on Home to exit the sharing process.
 CTA: Retry and Home
 Max retries: 3
 After retry attempts are exhausted, Only Home button should appear.</t>
  </si>
  <si>
    <t>TC_1390</t>
  </si>
  <si>
    <t>verify the wallet can validate the verifier using the Missing client_ID through mimoto's Api</t>
  </si>
  <si>
    <t>The uesr should get the error screen</t>
  </si>
  <si>
    <t>TC_1391</t>
  </si>
  <si>
    <t>verify the wallet can validate the verifier using Incorrect Response URI: through mimoto's Api</t>
  </si>
  <si>
    <t>The wallet rejects the request and displays an invalid response URI error.</t>
  </si>
  <si>
    <t>TC_1392</t>
  </si>
  <si>
    <t>verify the wallet can validate the Invalid Verifier: through mimoto's Api</t>
  </si>
  <si>
    <t>The wallet blocks verification and shows an error message.</t>
  </si>
  <si>
    <t>TC_1393</t>
  </si>
  <si>
    <t>verify Share/Share with selfie an incorrect VC from Mini View or Detail View</t>
  </si>
  <si>
    <t>the user should get this Error Header: An Error Occured!
 Error Message: Credential mismatch detected. Ensure you've selected the right one and try again.
 CTA: Home</t>
  </si>
  <si>
    <t>INJIMOB-1921</t>
  </si>
  <si>
    <t>TC_1394</t>
  </si>
  <si>
    <t>Verify the key RS256 ADB logs during vc download</t>
  </si>
  <si>
    <t>1. Open the injiapp.
 2. Download the MOSIP Vc and check in the Adb logs</t>
  </si>
  <si>
    <t>The user should receive the RS256 key used for VC download.</t>
  </si>
  <si>
    <t>TC_1395</t>
  </si>
  <si>
    <t>Verify that the same key RS256 used for VC download is reused for activation</t>
  </si>
  <si>
    <t>1. Open the INJIapp.
 2. Click on the " +" icon 
 3. Choose the national identity department 
 4. Download the VC activate the VC And check the logs in ADB both key should same.</t>
  </si>
  <si>
    <t>The RS256 key used for download should also be reused for activation.</t>
  </si>
  <si>
    <t>TC_1396</t>
  </si>
  <si>
    <t>verify the Keys used for Vc activation the same key is resued for Qr login</t>
  </si>
  <si>
    <t>1. Open the INJIapp.
 2. Click on the " +" icon 
 3. Choose the national identity department 
 4. Download the VC and activate the VC 
 3. scan the health portal QR code from injiapp And check the logs in ADB both keys should same.</t>
  </si>
  <si>
    <t>The RS256 key used for activation should also be reused for Qr login.</t>
  </si>
  <si>
    <t>TC_1397</t>
  </si>
  <si>
    <t>Verify that a single key is used for VC download, activation, and QR login.</t>
  </si>
  <si>
    <t>1. Open the INJIapp.
 2. Click on the " +" icon 
 3. Choose the national identity department 
 4. Download the VC and activate the VC 
 3. scan the health portal QR code from injiapp And check the logs in ADB all keys should same.</t>
  </si>
  <si>
    <t>The RS256 key used for downloading the VC should also be reused for activating the VC and for QR login.</t>
  </si>
  <si>
    <t>TC_1398</t>
  </si>
  <si>
    <t>Verify second time that no new keys are generated for the download Vc.</t>
  </si>
  <si>
    <t>No new keys should be generated during the download flow.</t>
  </si>
  <si>
    <t>TC_1399</t>
  </si>
  <si>
    <t>Verify a second time that no new keys are generated for the activation flow.</t>
  </si>
  <si>
    <t>1. Open the injiapp.
 2. Download the MOSIP Vc 
 3. Activate the Vc 
 and check in the Adb logs</t>
  </si>
  <si>
    <t>No new keys should be generated during the activation flow.</t>
  </si>
  <si>
    <r>
      <rPr>
        <rFont val="Calibri, sans-serif"/>
        <color rgb="FF1155CC"/>
        <sz val="11.0"/>
        <u/>
      </rPr>
      <t>https://mosip.atlassian.net/browse/MOSIP-36672</t>
    </r>
  </si>
  <si>
    <t>TC_1400</t>
  </si>
  <si>
    <t>Verify a second time that no new keys are generated for the QR login flow</t>
  </si>
  <si>
    <t>1. Open the injiapp.
 2. Download the MOSIP Vc 
 3. Activate the Vc 
 4. Scan the health portal
 and check in the Adb logs</t>
  </si>
  <si>
    <t>No new keys should be generated during the QR login flow.</t>
  </si>
  <si>
    <t>TC_1401</t>
  </si>
  <si>
    <t>Verify that after deleting and re-downloading the VC, the keys appear in the logs.</t>
  </si>
  <si>
    <t>prerequisite: download Vc and delete
 1. Open the INJIapp.
 2. Click on the " +" icon 
 3. Choose the national identity department 
 4. re-download the VC and check the logs in ADB all keys should same.</t>
  </si>
  <si>
    <t>The key should remain the same when re-downloading the VC.</t>
  </si>
  <si>
    <t>TC_1402</t>
  </si>
  <si>
    <t>Verify that after deleting the activated VC, reactivating the VC, and checking the logs, the keys are correctly recorded.</t>
  </si>
  <si>
    <t>prerequisite: activated Vc and delete
 1. Open the INJIapp.
 2. Click on the " +" icon 
 3. Choose the national identity department 
 4. download the VC and activate the VC check the logs in ADB all keys should same.</t>
  </si>
  <si>
    <t>The key should remain the same when re activating the VC.</t>
  </si>
  <si>
    <t>fail</t>
  </si>
  <si>
    <r>
      <rPr>
        <rFont val="Calibri, sans-serif"/>
        <color rgb="FF1155CC"/>
        <sz val="11.0"/>
        <u/>
      </rPr>
      <t>https://mosip.atlassian.net/browse/MOSIP-36672</t>
    </r>
  </si>
  <si>
    <t>TC_1403</t>
  </si>
  <si>
    <t>Verify QR login multiple times and check the logs.</t>
  </si>
  <si>
    <t>1. Open the injiapp.
 2. Download the MOSIP Vc 
 3. Activate the Vc 
 4. Scan the health portal QR code and completed the flow 
 QR login 5 times and in the Adb logs</t>
  </si>
  <si>
    <t>The key should remain the same when Qr login the VC.</t>
  </si>
  <si>
    <t>INJIMOB-2125</t>
  </si>
  <si>
    <t>Integrate face sdk model with Inji app instead of fetching from file-server</t>
  </si>
  <si>
    <t>TC_1404</t>
  </si>
  <si>
    <t>Check whether user is able to share VC with share with selfie</t>
  </si>
  <si>
    <t>1. Open the inji app
 2. Download the VC
 3.Open the OR code From Device A
 4. Scan the QR form device B
 5. Select the share with selfie option
 6. Do face authentication</t>
  </si>
  <si>
    <t>The user should be able to successfully share the VC using face authentication and receive the message "ID shared successfully!" along with the HOME and History CTAs.</t>
  </si>
  <si>
    <t>TC_1405</t>
  </si>
  <si>
    <t>Check whether user is able to share Vc with share with selfie using kebab menu</t>
  </si>
  <si>
    <t>1. Open the inji app
 2. Download the VC user land on home screen
 3. Click on the download three dot ellipes button choose share with selfie option
 4.Open the OR code From Device A
 5. Scan the QR form device B
 6. Do face authentication</t>
  </si>
  <si>
    <t>TC_1406</t>
  </si>
  <si>
    <t>Check whether share with selfie from ID Details view page</t>
  </si>
  <si>
    <t>1. Open the inji app
 2. Download the VC user land on the home screen
 3. Click on the download VC
 4. The user navigates to the detail ID page 
 5. Three dot ellipse button choose 
 6. Selete share with selfie option
 4. Open the OR code From Device A
 5. Scan the QR from device B
 6. Do face authentication</t>
  </si>
  <si>
    <t>TC_1407</t>
  </si>
  <si>
    <t>Check whether while doing share with selfie give the worng face authentication</t>
  </si>
  <si>
    <t>1. Open the inji app
 2. Download the VC
 3.Open the OR code From Device A
 4. Scan the QR form device B
 5. Select the share with selfie option
 6. Do invalid face authentication</t>
  </si>
  <si>
    <t>The user should be able to share the VC using face authentication. If face verification fails, an error message should be displayed, along with options to retry or return to the home screen.</t>
  </si>
  <si>
    <t>TC_1408</t>
  </si>
  <si>
    <t>Check whether the share with selfie using retry CTA with valid face authentication</t>
  </si>
  <si>
    <t>1. Open the inji app
 2. Download the VC
 3.Open the OR code From Device A
 4. Scan the QR form device B
 5. Select the share with selfie option
 6. Do invalid face authentication
 7. User land on the error screen and try with retry option</t>
  </si>
  <si>
    <t>TC_1409</t>
  </si>
  <si>
    <t>Check whether while doing QR login face authentication</t>
  </si>
  <si>
    <t>1. Open the inji app
 2. Download Mosip VC and activate
 3.Scan QR code from healthservice portal https://healthservices-mosipid.qa-inji.mosip.net/
 4.Click on share and perform face auth</t>
  </si>
  <si>
    <t>The user should be able to successfully log in via QR code using face authentication and receive the message "You are successfully logged in to healthservice-mosipui," along with an OK button. Additionally, the browser should display the user's consent details as provided</t>
  </si>
  <si>
    <t>TC_1410</t>
  </si>
  <si>
    <t>Check whether user is able to share VC with share with selfie 5 time</t>
  </si>
  <si>
    <t>1. Open the inji app
 2. Download the VC
 3.Open the OR code From Device A
 4. Scan the QR form device B
 5. Select the share with selfie option
 6. Do face authentication
 7. Do the procces for 5 time and check</t>
  </si>
  <si>
    <t>TC_1411</t>
  </si>
  <si>
    <t>Check whether while doing QR login face authentication 5 time</t>
  </si>
  <si>
    <t>1. Open the inji app
 2. Download Mosip VC and activate
 3.Scan QR code from healthservice portal https://healthservices-mosipid.qa-inji.mosip.net/
 4.Click on share and perform face auth
 5. Do the procces for 5 time and check</t>
  </si>
  <si>
    <t>INJIMOB-2231</t>
  </si>
  <si>
    <t>Enhancements for Inji Mobile App with New Branding Elements</t>
  </si>
  <si>
    <t>TC_1412</t>
  </si>
  <si>
    <t>TC_1413</t>
  </si>
  <si>
    <t>pass</t>
  </si>
  <si>
    <t>TC_1414</t>
  </si>
  <si>
    <t>FAil</t>
  </si>
  <si>
    <t>TC_1415</t>
  </si>
  <si>
    <t>TC_1416</t>
  </si>
  <si>
    <t>TC_1417</t>
  </si>
  <si>
    <t>TC_1418</t>
  </si>
  <si>
    <t>TC_1419</t>
  </si>
  <si>
    <t>TC_1420</t>
  </si>
  <si>
    <t>TC_1421</t>
  </si>
  <si>
    <t>TC_1422</t>
  </si>
  <si>
    <t>TC_1423</t>
  </si>
  <si>
    <t>TC_1424</t>
  </si>
  <si>
    <t>TC_1425</t>
  </si>
  <si>
    <t>TC_1426</t>
  </si>
  <si>
    <t>TC_1427</t>
  </si>
  <si>
    <t>TC_1428</t>
  </si>
  <si>
    <t>User should be able to see the gradient theme for the settings icons i.e Language, Unlock with Bitometric and its toggle button, About Inji, Backup &amp; Restore, Credential registry, Inji Tour Guide and Logout.
 Receive card, Received Cards.</t>
  </si>
  <si>
    <t>TC_1429</t>
  </si>
  <si>
    <t>TC_1430</t>
  </si>
  <si>
    <t>TC_1431</t>
  </si>
  <si>
    <t>TC_1432</t>
  </si>
  <si>
    <t>TC_1433</t>
  </si>
  <si>
    <t>TC_1434</t>
  </si>
  <si>
    <t>TC_1435</t>
  </si>
  <si>
    <t>TC_1436</t>
  </si>
  <si>
    <t>TC_1437</t>
  </si>
  <si>
    <t>TC_1438</t>
  </si>
  <si>
    <t>TC_1439</t>
  </si>
  <si>
    <t>TC_1440</t>
  </si>
  <si>
    <t>Verify the OTP Bars Underline visible across different devices and screen resolutions.</t>
  </si>
  <si>
    <t>1. Open Inji App
 2. Click on the "+" icon
 3. Download the mosip Vc
 5.Select the VC and click on the Activation
 6. Click on the yes I confirm button
 7. user land on the OTP screen.</t>
  </si>
  <si>
    <t>The OTP bars underline should be visible in all the devices and screen reslountion</t>
  </si>
  <si>
    <t>INJIMOB-1578</t>
  </si>
  <si>
    <t>Secure-Keystore: Support ECC K1 and Ed25519 key generation during credential request</t>
  </si>
  <si>
    <t>TC_1441</t>
  </si>
  <si>
    <t>Verify the size of the VC and QR code, has been reduced.</t>
  </si>
  <si>
    <t>1. Open the injiapp.
 2. Go to the settings page select key management drag RSA key and click on the save preference
 3. Download the sunbird vc
 4.Check the logs in adb</t>
  </si>
  <si>
    <t>the Size of the VC charater and QR Code should be reduced</t>
  </si>
  <si>
    <t>TC_1442</t>
  </si>
  <si>
    <t>1. Open the injiapp.
 2. Go to the settings page select key management drag ECC R1 key and click on the save preference
 3. Download the sunbird vc
 4.Check the logs in adb</t>
  </si>
  <si>
    <t>TC_1443</t>
  </si>
  <si>
    <t>1. Open the injiapp.
 2. Go to the settings page select key management drag ED25519 key and click on the save preference
 3. Download the sunbird vc
 4.Check the logs in adb</t>
  </si>
  <si>
    <t>TC_1444</t>
  </si>
  <si>
    <t>1. Open the injiapp.
 2. Go to the settings page select key management drag ECCK1 key and click on the save preference
 3. Download the sunbird vc
 4.Check the logs in adb</t>
  </si>
  <si>
    <t>TC_1445</t>
  </si>
  <si>
    <t>TC_1446</t>
  </si>
  <si>
    <t>Verify the sunbird VC download for the key type Ed25519</t>
  </si>
  <si>
    <t>User should be able to download Insurance VC. Open the VC in detail view page and at the end keyType should be displayed as "Ed25519".
 User should see the Ed25519 key getting used for download ADB log from android studio
 Compare same VC QR code to android VC QR code, size should be same</t>
  </si>
  <si>
    <t>TC_1447</t>
  </si>
  <si>
    <t>Verify the sunbird VC download for the key type ECC K1</t>
  </si>
  <si>
    <t>User should be able to download Insurance VC. Open the VC in detail view page and at the end keyType should be displayed as "ECC K1".
 User should see the ECC k1 key getting used for download ADB log from android studio
 Compare same VC QR code to android VC QR code, size should be same</t>
  </si>
  <si>
    <t>TC_1448</t>
  </si>
  <si>
    <t>Verify the sunbird VC download for the key type RSA</t>
  </si>
  <si>
    <t>TC_1449</t>
  </si>
  <si>
    <t>TC_1450</t>
  </si>
  <si>
    <t>Check after removing the RSA key from the injiconfig for certify sunbird</t>
  </si>
  <si>
    <t>1. Remove the RSA key from the config
 2. Restart the esignet insurance pod
 3. Open the injiapp.
 4. Go to the settings page select key management drag RSA key and click on the save preference
 5. Download the sunbird vc</t>
  </si>
  <si>
    <t>The user should be able to download the VC successfully, with the system automatically selecting the second key in Key Management.</t>
  </si>
  <si>
    <t>TC_1451</t>
  </si>
  <si>
    <t>Check after removing the Ed25519 key from the injiconfig for certify sunbird</t>
  </si>
  <si>
    <t>1. Remove the Ed25519 key from the config
 2. Restart the esignet insurance pod
 3. Open the injiapp.
 4. Go to the settings page select key management drag Ed25519 key and click on the save preference
 5. Download the sunbird vc</t>
  </si>
  <si>
    <t>TC_1452</t>
  </si>
  <si>
    <t>Check after removing the ECC K1 key from the injiconfig for certify sunbird</t>
  </si>
  <si>
    <t>1. Remove the ECC K1 key from the config
 2. Restart the esignet insurance pod
 3. Open the injiapp.
 4. Go to the settings page select key management drag ECC K1 key and click on the save preference
 5. Download the sunbird vc</t>
  </si>
  <si>
    <t>TC_1453</t>
  </si>
  <si>
    <t>Check after removing the ECC R1 key from the injiconfig for certify sunbird</t>
  </si>
  <si>
    <t>1. Remove the ECC R1 key from the config
 2. Restart the esignet insurance pod
 3. Open the injiapp.
 4. Go to the settings page select key management drag ECC R1 key and click on the save preference
 5. Download the sunbird vc</t>
  </si>
  <si>
    <t>TC_1454</t>
  </si>
  <si>
    <t>Check after removing All key from the injiconfig for certify sunbird</t>
  </si>
  <si>
    <t>1. Remove the ECC R1 key from the config
 2. Restart the esignet insurance pod
 3. Open the injiapp.
 4. Download the sunbird vc</t>
  </si>
  <si>
    <t>The user should not  be able to download theVC and get anerror screen</t>
  </si>
  <si>
    <t>INJIMOB-2135</t>
  </si>
  <si>
    <t>Online Sharing Enhancement - Kotlin</t>
  </si>
  <si>
    <t>TC_1455</t>
  </si>
  <si>
    <t>Verify The verifier’s client_id is invalid</t>
  </si>
  <si>
    <t>Prerequisite: https://mosip.atlassian.net/wiki/x/r4DjVg
 1. Open the android
 2. Go to the project inji-mock-services
 3. Go inside the File app.js
 4. Give invalid Client_id
 5. Open link from the browser http://localhost:3000/verifier/generate-auth-request-qr
 6.Download mosip Vc in inji wallet app
 7.Scan QR code in inji wallet app</t>
  </si>
  <si>
    <t>The user should get this error message in injiwallet
 “Failed to authenticate the Verification Service during VP sharing.”</t>
  </si>
  <si>
    <t>TC_1456</t>
  </si>
  <si>
    <t>Verify The verifier’s response_uri is invalid</t>
  </si>
  <si>
    <t>Prerequisite:
 https://mosip.atlassian.net/wiki/x/r4DjVg
 1. Open the android
 2. Go to the project inji-mock-services
 3. Go inside the File app.js
 4. Give invalid response_uri
 5. Open link from the browser http://localhost:3000/verifier/generate-auth-request-qr
 6.Download mosip Vc in inji wallet app
 7.Scan QR code in inji wallet app</t>
  </si>
  <si>
    <t>TC_1457</t>
  </si>
  <si>
    <t>Verify The verifier’s client_id is empty</t>
  </si>
  <si>
    <t>Prerequisite: https://mosip.atlassian.net/wiki/x/r4DjVg
 1. Open the android
 2. Go to the project inji-mock-services
 3. Go inside the File app.js
 4. do not enter Client_id
 5. Open link from the browser http://localhost:3000/verifier/generate-auth-request-qr
 6. Download mosip Vc in inji wallet app
 7.Scan QR code in inji wallet app</t>
  </si>
  <si>
    <t>The user should get this error message in injiwallet
 “QR code has invalid or missing data. Check with the verification service.”</t>
  </si>
  <si>
    <t>TC_1458</t>
  </si>
  <si>
    <t>Verify The verifier’s response_uri is empty</t>
  </si>
  <si>
    <t>TC_1459</t>
  </si>
  <si>
    <t>Verify User declined the consent for sharing VP</t>
  </si>
  <si>
    <t>Prerequisite:
 https://mosip.atlassian.net/wiki/x/r4DjVg
 1.Open link from the browser http://localhost:3000/verifier/generate-auth-request-qr
 2.Download mosip Vc in inji wallet app
 3. Scan QR code in inji wallet app
 4. User land on the requester page
 5. Click on the Check all option and click on the share with selfie
 6. User get consent popup and select decline option
 7. user get" Are you sure " and click yes proceed button</t>
  </si>
  <si>
    <t>The User declined consent for Credential Presentation sharing.</t>
  </si>
  <si>
    <t>TC_1460</t>
  </si>
  <si>
    <t>Verify User declined the second consent popup for sharing VP</t>
  </si>
  <si>
    <t>Prerequisite:
 https://mosip.atlassian.net/wiki/x/r4DjVg
 1.Open link from the browser http://localhost:3000/verifier/generate-auth-request-qr
 2.Download mosip Vc in inji wallet app
 3. Scan QR code in inji wallet app
 4. User land on the requester page
 5. Click on the Check all option and click on the share with selfie
 6. User get consent popup and select decline option
 7. user get" Are you sure " and click Go back button</t>
  </si>
  <si>
    <t>The user get back to the first consent popup screen</t>
  </si>
  <si>
    <t>TC_1461</t>
  </si>
  <si>
    <t>verfiy the retry attempt for share with selfie</t>
  </si>
  <si>
    <t>Prerequisite:
 https://mosip.atlassian.net/wiki/x/r4DjVg
 1.Open link from the browser http://localhost:3000/verifier/generate-auth-request-qr
 2.Download mosip Vc in inji wallet app
 3. Scan QR code in inji wallet app
 4. User land on the requester page
 5. Click on the Check all option and click on the share with selfie
 6. User get consent popup and select proceed button option
 7. User get" Are you sure " and click proceed button
 8. Capture the worng face then user land on error screen and click on the retry
 9. Capture the valid face</t>
  </si>
  <si>
    <t>Credential Presentation is shared successfully after a retry.</t>
  </si>
  <si>
    <t>TC_1462</t>
  </si>
  <si>
    <t>verfiy the retry attempt for share with share button</t>
  </si>
  <si>
    <t>Prerequisite:
 https://mosip.atlassian.net/wiki/x/r4DjVg
 1.Open link from the browser http://localhost:3000/verifier/generate-auth-request-qr
 2.Download mosip Vc in inji wallet app
 3. Scan QR code in inji wallet app
 4. User land on the requester page
 5. Click on the Check all option and click on the share
 6. User get consent popup and select proceed button option
 7. User get" Are you sure " and click proceed button</t>
  </si>
  <si>
    <t>INJIMOB-2202</t>
  </si>
  <si>
    <t>Verify Insurance VC for ED25519 Key [Kotlin]</t>
  </si>
  <si>
    <t>TC_1463</t>
  </si>
  <si>
    <t>Verify if the user can seamlessly download the Sunbird VC with health insurance.</t>
  </si>
  <si>
    <t>1. Open the inji app,
 2. Click on the "+" icon,
 3. Choose the sunbird issuer
 4. Select the Health insurance
 5. Enter the policy number ,full name ,DOB
 6. Click on the login button</t>
  </si>
  <si>
    <t>The user should be able to download the Sunbird VC seamlessly.</t>
  </si>
  <si>
    <t>TC_1464</t>
  </si>
  <si>
    <t>Verify if the user can seamlessly download the Sunbird VC with life insurance.</t>
  </si>
  <si>
    <t>1. Open the inji app,
 2. Click on the "+" icon,
 3. Choose the sunbird issuer
 4. Select the life insurance
 5. Enter the policy number ,full name ,DOB
 6. Click on the login button</t>
  </si>
  <si>
    <t>TC_1465</t>
  </si>
  <si>
    <t>Check whether the user can repeatedly download the Sunbird VC with health insurance.</t>
  </si>
  <si>
    <t>1. Open the inji app,
 2. Click on the "+" icon,
 3. Choose the sunbird issuer
 4. Select the Health insurance
 5. Enter the policy number ,full name ,DOB
 6. Click on the login button
 7. Download the Vc multiple times</t>
  </si>
  <si>
    <t>The user should be able to download the Sunbird VC successfully.</t>
  </si>
  <si>
    <t>TC_1466</t>
  </si>
  <si>
    <t>Check whether the user can repeatedly download the Sunbird VC with life insurance.</t>
  </si>
  <si>
    <t>1. Open the inji app,
 2. Click on the "+" icon,
 3. Choose the sunbird issuer
 4. Select the life insurance
 5. Enter the policy number ,full name ,DOB
 6. Click on the login button
 7. Download the Vc multiple times</t>
  </si>
  <si>
    <t>INJIMOB-2369</t>
  </si>
  <si>
    <t>Authorization endpoint discovery through auth server wellknown</t>
  </si>
  <si>
    <t>TC_1467</t>
  </si>
  <si>
    <t>Verify the Mosip Vc download with Valid authorization endpoint.</t>
  </si>
  <si>
    <t>Prerequest :Authorization endpoint "https://esignet-mock.qa-inji.mosip.net/authorize" and granttype support mosip.esignet.supported.grant.types={'authorization_code'}
 1. Open the injiapp.
 2. Click on the + icon
 3. Choose National Identity departnment
 4. Download mosip Vc</t>
  </si>
  <si>
    <t>The user should be able to download the mosip Vc sucessfully.</t>
  </si>
  <si>
    <t>TC_1468</t>
  </si>
  <si>
    <t>Verify the Mock Vc download with vaild the authorization endpoint.</t>
  </si>
  <si>
    <t>Prerequest :Authorization endpoint "https://esignet-mock.qa-inji.mosip.net/authorize" and granttype support mosip.esignet.supported.grant.types={'authorization_code'}
 1. Open the injiapp.
 2. Click on the + icon
 3. Choose Mock Identity
 4. Download Mock Vc</t>
  </si>
  <si>
    <t>The user should be able to download the mock Vc sucessfully.</t>
  </si>
  <si>
    <t>TC_1469</t>
  </si>
  <si>
    <t>Verify the sunbird Vc download with vaild the authorization endpoint.</t>
  </si>
  <si>
    <t>Prerequest :Authorization endpoint "https://esignet-mock.qa-inji.mosip.net/authorize" and granttype support mosip.esignet.supported.grant.types={'authorization_code'}
 1. Open the injiapp.
 2. Click on the + icon
 3. Choose download sunbird credential
 4. Download sunbird Vc</t>
  </si>
  <si>
    <t>The user should be able to download the sunbird Vc sucessfully.</t>
  </si>
  <si>
    <t>TC_1470</t>
  </si>
  <si>
    <t>Verify the Mosip VC download with invalid grant type.</t>
  </si>
  <si>
    <t>1. Open the esignet-mosipid.properties
 2. Change the authorizationserve metadata grantype give some invalid data
 3. Restart the esignet-mosipid pod
 4. the Restart is complited
 5. Open the injiapp.
 6. Click on the + icon
 7. Choose National Identity departnment
 8. Download mosip Vc</t>
  </si>
  <si>
    <t>The user should get the error screen in the injiwallet app"Grant type not supported authorization error !"</t>
  </si>
  <si>
    <t>https://mosip.atlassian.net/browse/INJIMOB-2919</t>
  </si>
  <si>
    <t>TC_1471</t>
  </si>
  <si>
    <t>Verify the msoip vc download with empty grant type</t>
  </si>
  <si>
    <t>1. Open the esignet-mosipid.properties
 2. Change the authorizationserve metadata grantype give some empty data
 3. Restart the esignet-mosipid pod
 4. the Restart is complited
 5. Open the injiapp.
 6. Click on the + icon
 7. Choose National Identity departnment
 8. Download mosip Vc</t>
  </si>
  <si>
    <t>The user is get an appropriate error message for esignet side</t>
  </si>
  <si>
    <t>TC_1472</t>
  </si>
  <si>
    <t>Verify the Mosip Vc download during no network</t>
  </si>
  <si>
    <t>Prerequest :Authorization endpoint "https://esignet-mock.qa-inji.mosip.net/authorize" and granttype support mosip.esignet.supported.grant.types={'authorization_code'}
 1. Open the injiapp.
 2. Click on the + icon
 3. Choose National Identity departnment
 4. Turn off the internet connection on the mobile
 4. Try to Download mosip Vc</t>
  </si>
  <si>
    <t>The user should get the error screen "No internet connection"
 with retry button</t>
  </si>
  <si>
    <t>TC_1473</t>
  </si>
  <si>
    <t>Verify the Mock Vc download during no network</t>
  </si>
  <si>
    <t>Prerequest :Authorization endpoint "https://esignet-mock.qa-inji.mosip.net/authorize" and granttype support mosip.esignet.supported.grant.types={'authorization_code'}
 1. Open the injiapp.
 2. Click on the + icon
 3. Choose Mock Identity
 4. Turn off the internet connection on the mobile
 4. Try to Download mock Vc</t>
  </si>
  <si>
    <t>TC_1474</t>
  </si>
  <si>
    <t>Verify the sunbird Vc download during no network</t>
  </si>
  <si>
    <t>Prerequest :Authorization endpoint "https://esignet-mock.qa-inji.mosip.net/authorize" and granttype support mosip.esignet.supported.grant.types={'authorization_code'}
 1. Open the injiapp.
 2. Click on the + icon
 3. Choose download sunbird credential
 4. Turn off the internet connection on the mobile
 4. Try to Download sunbird Vc</t>
  </si>
  <si>
    <t>TC_1475</t>
  </si>
  <si>
    <t>Verify that the user can successfully download the mosip VC using the retry button.</t>
  </si>
  <si>
    <t>Prerequest :Authorization endpoint "https://esignet-mock.qa-inji.mosip.net/authorize" and granttype support mosip.esignet.supported.grant.types={'authorization_code'}
 1. Open the injiapp.
 2. Click on the + icon
 3. Choose National Identity departnment
 4. Trun off the internet connection on the mobile
 5.Try to Download mosip Vc
 6.Turn on the internet connection
 7. Click on the retry button
 8. Downlaod mosip Vc</t>
  </si>
  <si>
    <t>The user should be able to download the mosip Vc sucessfully with retry option.</t>
  </si>
  <si>
    <t>TC_1476</t>
  </si>
  <si>
    <t>Verify that the user can successfully download the mock VC using the retry button.</t>
  </si>
  <si>
    <t>Prerequest :Authorization endpoint "https://esignet-mock.qa-inji.mosip.net/authorize" and granttype support mosip.esignet.supported.grant.types={'authorization_code'}
 1. Open the injiapp.
 2. Click on the + icon
 3. Choose Mock Identity
 4. Trun off the internet connection on the mobile
 5.Try to Download mocip Vc
 6.Turn on the internet connection
 7. Click on the retry button
 8. Downlaod mock Vc</t>
  </si>
  <si>
    <t>The user should be able to download the mock Vc sucessfully with retry option.</t>
  </si>
  <si>
    <t>TC_1477</t>
  </si>
  <si>
    <t>Verify that the user can successfully download the Sunbird VC using the retry button.</t>
  </si>
  <si>
    <t>Prerequest :Authorization endpoint "https://esignet-mock.qa-inji.mosip.net/authorize" and granttype support mosip.esignet.supported.grant.types={'authorization_code'}
 1. Open the injiapp.
 2. Click on the + icon
 3. Choose download sunbird credential
 4. Downlaod sunbird Vc</t>
  </si>
  <si>
    <t>The user should be able to download the sunbird Vc sucessfully with retry option.</t>
  </si>
  <si>
    <t>TC_1478</t>
  </si>
  <si>
    <t>Verify the behavior of the system when the server hosting the esignet-mosipid pod is down during the authorization endpoint discovery process.</t>
  </si>
  <si>
    <t>Prerequest :Authorization endpoint "https://esignet-mock.qa-inji.mosip.net/authorize" and granttype support mosip.esignet.supported.grant.types={'authorization_code'}
 1. Open the injiapp.
 2. Click on the + icon
 3. Choose National Identity departnment
 4.Restart the esignet-mosipid pod
 5.Try to Download mosip Vc</t>
  </si>
  <si>
    <t>The user should get the error screen "Something went wrong !"
 with retry button</t>
  </si>
  <si>
    <t>INJIMOB-2265</t>
  </si>
  <si>
    <t>Enhancement for OpenIDVP Cross-Device Flow</t>
  </si>
  <si>
    <t>TC_1479</t>
  </si>
  <si>
    <t>Verify The verifier’s presentation_definition_uri is invalid</t>
  </si>
  <si>
    <t>Prerequisite:
 https://mosip.atlassian.net/wiki/x/r4DjVg
 1. Open the android
 2. Go to the project inji-mock-services
 3. Go inside the File app.js
 4. Give invalid presentation_definition_uri
 5. Open link from the browser http://localhost:3000/verifier/generate-auth-request-qr
 6.Download mosip Vc in inji wallet app
 7.Scan QR code in inji wallet app</t>
  </si>
  <si>
    <t>The user should get this error message in injiwallet
 “QR code has invalid or missing data. Check with the verification service.” alog with Home button</t>
  </si>
  <si>
    <t>TC_1480</t>
  </si>
  <si>
    <t>Verify The verifier’s presentation_definition_uri is empty</t>
  </si>
  <si>
    <t>Prerequisite:
 https://mosip.atlassian.net/wiki/x/r4DjVg
 1. Open the android
 2. Go to the project inji-mock-services
 3. Go inside the File app.js
 4. Give empty presentation_definition_uri
 5. Open link from the browser http://localhost:3000/verifier/generate-auth-request-qr
 6.Download mosip Vc in inji wallet app
 7.Scan QR code in inji wallet app</t>
  </si>
  <si>
    <t>TC_1481</t>
  </si>
  <si>
    <t>Verify The verifier’s has both presentation_definition and presentation_definition_uri</t>
  </si>
  <si>
    <t>Prerequisite:
 https://mosip.atlassian.net/wiki/x/r4DjVg
 1. Open the android
 2. Go to the project inji-mock-services
 3. Go inside the File app.js
 4. add both presentation_definition ,presentation_definition_uri
 5. Open link from the browser http://localhost:3000/verifier/generate-auth-request-qr
 6.Download mosip Vc in inji wallet app
 7.Scan QR code in inji wallet app</t>
  </si>
  <si>
    <t>TC_1482</t>
  </si>
  <si>
    <t>Verify The verifier’s has presentation_definition</t>
  </si>
  <si>
    <t>Prerequisite:
 https://mosip.atlassian.net/wiki/x/r4DjVg
 1. Open the android
 2. Go to the project inji-mock-services
 3. Go inside the File app.js
 4. add presentation_definition
 5. Open link from the browser http://localhost:3000/verifier/generate-auth-request-qr
 6.Download mosip Vc in inji wallet app
 7.Scan QR code in inji wallet app</t>
  </si>
  <si>
    <t>The user should able to share the VC sucessfully</t>
  </si>
  <si>
    <t>TC_1483</t>
  </si>
  <si>
    <t>Verify The verifier’s has presentation_definition_uri</t>
  </si>
  <si>
    <t>TC_1484</t>
  </si>
  <si>
    <t>Verify the presentation_definitionmockj.json with invalid id</t>
  </si>
  <si>
    <t>Prerequisite:
 https://mosip.atlassian.net/wiki/x/r4DjVg
 1. Open the android
 2. Go to the project inji-mock-services
 3. Go inside the File app.js
 4. presentation_definitionMock json Id invalid
 5. Open link from the browser http://localhost:3000/verifier/generate-auth-request-qr
 6.Download mosip Vc in inji wallet app
 7.Scan QR code in inji wallet app</t>
  </si>
  <si>
    <t>TC_1485</t>
  </si>
  <si>
    <t>Verify the presentation_definitionmockj.json with null</t>
  </si>
  <si>
    <t>Prerequisite:
 https://mosip.atlassian.net/wiki/x/r4DjVg
 1. Open the android
 2. Go to the project inji-mock-services
 3. Go inside the File app.js
 4. presentation_definitionMock json Id null
 5. Open link from the browser http://localhost:3000/verifier/generate-auth-request-qr
 6.Download mosip Vc in inji wallet app
 7.Scan QR code in inji wallet app</t>
  </si>
  <si>
    <t>TC_1486</t>
  </si>
  <si>
    <t>Verify the presentation_definitionmockj.json with empty string</t>
  </si>
  <si>
    <t>Prerequisite:
 https://mosip.atlassian.net/wiki/x/r4DjVg
 1. Open the android
 2. Go to the project inji-mock-services
 3. Go inside the File app.js
 4. presentation_definitionMock json Id empty 
 5. Open link from the browser http://localhost:3000/verifier/generate-auth-request-qr
 6.Download mosip Vc in inji wallet app
 7.Scan QR code in inji wallet app</t>
  </si>
  <si>
    <t>INJIMOB-2371</t>
  </si>
  <si>
    <t>Use key in `credential_configurations_supported` as credential Type Identifier instead of Credential Type</t>
  </si>
  <si>
    <t>TC_1487</t>
  </si>
  <si>
    <t>Verify that the credential defication type by update by a random Value type</t>
  </si>
  <si>
    <t>1. Open the inji config
 2. Choose the certify-sunbird-insurance.properties
 3. Give the credential deficationtype as random vale
 4. Check the user is able to downlaod the Vc</t>
  </si>
  <si>
    <t>The user should be able to successfully download the Sunbird VC without any issues.</t>
  </si>
  <si>
    <t>TC_1488</t>
  </si>
  <si>
    <t>Verify that the credential defication type by update by a empty Value type</t>
  </si>
  <si>
    <t>1. Open the inji config
 2. Choose the certify-sunbird-insurance.properties
 3. Give the credential deficationtype as empty value
 4. Check the user is able to downlaod the Vc</t>
  </si>
  <si>
    <t>TC_1489</t>
  </si>
  <si>
    <t>Verify that the credential defication type by update by a Null Value type</t>
  </si>
  <si>
    <t>INJIMOB-2394</t>
  </si>
  <si>
    <t>Content enhancement for "About Inji" Page from Settings</t>
  </si>
  <si>
    <t>TC_1490</t>
  </si>
  <si>
    <t>Verify the about inji page Heading</t>
  </si>
  <si>
    <t>1. Open the inji wallet app
 2. Goto settings and click on About Inji
 3. Verify the Page Heading</t>
  </si>
  <si>
    <t>User should get the page heading as “About Inji Wallet”</t>
  </si>
  <si>
    <t>TC_1491</t>
  </si>
  <si>
    <t>Verify the about inji page content</t>
  </si>
  <si>
    <t>1. Open the inji wallet app
 2. Goto settings and click on About Inji
 3. Verify the Page content</t>
  </si>
  <si>
    <t>User should get the page Content as “Inji Wallet makes data trustworthy and portable, featuring two main interfaces that cater to diverse user needs, with Inji Mobile being one of them. As a mobile-based wallet app, Inji Mobile is a secure, decentralized solution that allows users to download, manage, share, and verify verifiable credentials directly from their smartphones, providing a seamless and trustworthy way to handle credentials on the go.”</t>
  </si>
  <si>
    <t>TC_1492</t>
  </si>
  <si>
    <t>Verify the about inji page version</t>
  </si>
  <si>
    <t>1. Open the inji wallet app
 2. Goto settings and click on About Inji
 3. Verify the Page version</t>
  </si>
  <si>
    <t>User should get the version of the inji wallet at bottom of the page</t>
  </si>
  <si>
    <t>INJIMOB-2415</t>
  </si>
  <si>
    <t>Remove full name hard coding from the card and use the fist attribute available in the order or VC response</t>
  </si>
  <si>
    <t>TC_1493</t>
  </si>
  <si>
    <t>Verify the fullname for mock from homepage compact view is same as per the display properties from the config.</t>
  </si>
  <si>
    <t>1. Open the inji wallet
 2. Download mock VC
 3. Verify the mock VC name from home page and from the config display properties.
 https://github.com/mosip/inji-config/blob/qa/certify-mock-identity.properties</t>
  </si>
  <si>
    <t>User should see the compact view name of the mock VC from the home page</t>
  </si>
  <si>
    <t>TC_1494</t>
  </si>
  <si>
    <t>Verify the fullname for insurance from homepage compact view is same as per the display properties from the config.</t>
  </si>
  <si>
    <t>1. Open the inji wallet
 2. Download insurance VC
 3. Verify the insurance VC name from home page and from the config display properties.
 https://github.com/mosip/inji-config/blob/qa/certify-sunbird-insurance.properties</t>
  </si>
  <si>
    <t>User should see the compact view name of the insurance VC from the home page</t>
  </si>
  <si>
    <t>TC_1495</t>
  </si>
  <si>
    <t>Verify the fullname for mosip from homepage compact view is same as per the display properties from the config.</t>
  </si>
  <si>
    <t>1. Open the inji wallet
 2. Download Mosip VC
 3. Verify the Mosip VC name from home page and from the config display properties.
 https://github.com/mosip/inji-config/blob/develop/certify-mosipid-identity.properties#L142</t>
  </si>
  <si>
    <t>User should see the compact view name of the mosip VC from the home page</t>
  </si>
  <si>
    <t>TC_1496</t>
  </si>
  <si>
    <t>Verify the fullname for mDL from homepage compact view is same as per the display properties from the config.</t>
  </si>
  <si>
    <t>1. Open the inji wallet
 2. Download mDL VC
 3. Verify the mDL VC name from home page and from the config display properties.
 https://github.com/mosip/inji-config/blob/qa/certify-mock-identity.properties</t>
  </si>
  <si>
    <t>User should see the compact view name of the mDL VC from the home page</t>
  </si>
  <si>
    <t>TC_1497</t>
  </si>
  <si>
    <t>Verify the fullname for mock from homepage compact view when name is not available from the display properties in the config.</t>
  </si>
  <si>
    <t>1. Open the inji wallet
 2. Download mock VC
 3. Goto config display properties and remove the display properties value
 https://github.com/mosip/inji-config/blob/qa/certify-mock-identity.properties
 4. restart the certify -mock pod
 5. Check the name of the mock VC home page view</t>
  </si>
  <si>
    <t>User should see the compact view name as "Identity Card"</t>
  </si>
  <si>
    <t>TC_1498</t>
  </si>
  <si>
    <t>1. Open the inji wallet
 2. Download insurance VC
 3. Goto config display properties and remove the display properties value
 https://github.com/mosip/inji-config/blob/qa/certify-sunbird-insurance.properties
 4. restart the certify -insurance pod
 5. Check the name of the insurance VC home page view</t>
  </si>
  <si>
    <t>User should the "credential_definition" property value as compact view detail for insurance VC</t>
  </si>
  <si>
    <t>TC_1499</t>
  </si>
  <si>
    <t>1. Open the inji wallet
 3. Goto config display properties and remove the display properties value
 https://github.com/mosip/inji-config/blob/develop/certify-mosipid-identity.properties#L142
 4. restart the certify -mosip pod
 5. Check the name of the mosip VC home page view</t>
  </si>
  <si>
    <t>User should the "credential_definition" property value as compact view detail for mosip VC</t>
  </si>
  <si>
    <t>TC_1500</t>
  </si>
  <si>
    <t>1. Open the inji wallet
 2. Download mDL VC
 3. Goto config display properties and remove the display properties value
 https://github.com/mosip/inji-config/blob/qa/certify-mock-identity.properties
 4. restart the certify -mDL pod
 5. Check the name of the mDL VC home page view</t>
  </si>
  <si>
    <t>TC_1501</t>
  </si>
  <si>
    <t>Verify the fullname for mDL from homepage compact view when display property is available but is empty</t>
  </si>
  <si>
    <t>1. Open the inji wallet
 2. Download mDL VC
 3. Goto config display properties and update the display properties value as empty
 https://github.com/mosip/inji-config/blob/qa/certify-mock-identity.properties
 4. restart the certify -mDL pod
 5. Check the name of the mDL VC home page view</t>
  </si>
  <si>
    <t>Credential type page should not load</t>
  </si>
  <si>
    <t>TC_1502</t>
  </si>
  <si>
    <t>Verify the fullname for mock from homepage compact view when display property is available but is empty</t>
  </si>
  <si>
    <t>1. Open the inji wallet
 2. Download mock VC
 3. Goto config display properties and update the display properties value as empty
 https://github.com/mosip/inji-config/blob/qa/certify-mock-identity.properties
 4. restart the certify -mock pod
 5. Check the name of the mock VC home page view</t>
  </si>
  <si>
    <t>TC_1503</t>
  </si>
  <si>
    <t>Verify the fullname for insurance from homepage compact view when display property is available but is empty</t>
  </si>
  <si>
    <t>1. Open the inji wallet
 2. Download insurance VC
 3. Goto config display properties and update the display properties value as empty
 https://github.com/mosip/inji-config/blob/qa/certify-sunbird-insurance.properties
 4. restart the certify -insurance pod
 5. Check the name of the insurance VC home page view</t>
  </si>
  <si>
    <t>TC_1504</t>
  </si>
  <si>
    <t>Verify the fullname for mosip from homepage compact view when display property is available but is empty</t>
  </si>
  <si>
    <t>1. Open the inji wallet
 2. Download mosip VC
 3. Goto config display properties and update the display properties value as empty
 https://github.com/mosip/inji-config/blob/develop/certify-mosipid-identity.properties#L142
 4. restart the certify -mosip pod
 5. Check the name of the mosip VC home page view</t>
  </si>
  <si>
    <t>INJIMOB-2405</t>
  </si>
  <si>
    <t>Remove id from the history page</t>
  </si>
  <si>
    <t>TC_1505</t>
  </si>
  <si>
    <t>Verify the UIN from history page when the mosip VC downloaded</t>
  </si>
  <si>
    <t>1. Open inji app
 2. Download Mosip VC
 3. Goto history and check the audit log</t>
  </si>
  <si>
    <t>User should not get the UIN in the history page audit log.
 User should get the UIN in the adb and export logs iOS as well</t>
  </si>
  <si>
    <t>TC_1506</t>
  </si>
  <si>
    <t>Verify the UIN from history page when the mock VC downloaded</t>
  </si>
  <si>
    <t>1. Open inji app
 2. Download mock VC
 3. Goto history and check the audit log</t>
  </si>
  <si>
    <t>TC_1507</t>
  </si>
  <si>
    <t>Verify the UIN from history page when the mDL VC downloaded</t>
  </si>
  <si>
    <t>1. Open inji app
 2. Download mDL VC
 3. Goto history and check the audit log</t>
  </si>
  <si>
    <t>TC_1508</t>
  </si>
  <si>
    <t>Verify the UIN from history page when the Insurance VC downloaded</t>
  </si>
  <si>
    <t>1. Open inji app
 2. Download insurance VC
 3. Goto history and check the audit log</t>
  </si>
  <si>
    <t>TC_1509</t>
  </si>
  <si>
    <t>Verify the UIN from history page when the mosip VC removed, activated, online login, shared, shared with selfie</t>
  </si>
  <si>
    <t>1. Open inji app
 2. Perform remove VC, activation and online login, shared, shared with selfie
 3. Goto history and check the audit log</t>
  </si>
  <si>
    <t>TC_1510</t>
  </si>
  <si>
    <t>Verify the UIN from history page when the Mock VC removed, shared</t>
  </si>
  <si>
    <t>1. Open inji app
 2. Perform remove VC, activation and online login
 3. Goto history and check the audit log</t>
  </si>
  <si>
    <t>TC_1511</t>
  </si>
  <si>
    <t>Verify the UIN from history page when the Insurance VC removed, shared</t>
  </si>
  <si>
    <t>1. Open inji app
 2. Perform remove VC, shared
 3. Goto history and check the audit log</t>
  </si>
  <si>
    <t>TC_1512</t>
  </si>
  <si>
    <t>Verify the UIN from history page when the mDL VC removed, shared</t>
  </si>
  <si>
    <t>INJIMOB-2277</t>
  </si>
  <si>
    <t>Expired VC Status update in Inji Wallet</t>
  </si>
  <si>
    <t>TC_1513</t>
  </si>
  <si>
    <t>PreRequisite:
 1. Setup docker compose
 2. update VC expiry time as 1 sec for testing</t>
  </si>
  <si>
    <t>Check whether the user is getting the expired status on the download Vc in home page</t>
  </si>
  <si>
    <t>1. Open the inji wallet
 2. Click on the "+" icon
 3. Choose mock identity
 4. Enter the expired UIN/VID
 5. Download the Mock VC
 6. Check Downloaded Vc status in home screen</t>
  </si>
  <si>
    <t>The home screen should display expired VCs with a yellow icon and "Expired" status.</t>
  </si>
  <si>
    <t>TC_1514</t>
  </si>
  <si>
    <t>Check whether the user is getting the expired status on the downlaod Vc in detail view page</t>
  </si>
  <si>
    <t>1. Open the inji wallet
 2. Click on the "+" icon
 3. Choose mock identity
 4. Enter the expired UIN/VID
 5. Download the Mock VC
 6. Check Downloaded Vc status in home screen
 7. User navigate to details view page</t>
  </si>
  <si>
    <t>The detail view page should display expired VCs with a yellow icon and "Expired" status.</t>
  </si>
  <si>
    <t>TC_1515</t>
  </si>
  <si>
    <t>Share the expired VC and verify its status to ensure it behaves as expected</t>
  </si>
  <si>
    <t>Prerequisite: Take two device Aand B
 1. Open the inji wallet in both the device
 2. Download the expired Vc in device A
 3. Open the QR code from device B
 4. Scan the QR form the device A
 5. Vc received sucessfully Check the Vc status in received card section</t>
  </si>
  <si>
    <t>The received card section should display expired VCs with a yellow icon and the status labeled as "Expired.</t>
  </si>
  <si>
    <t>TC_1516</t>
  </si>
  <si>
    <t>Share the expired VC and verify its status in the detail view of the received card section.</t>
  </si>
  <si>
    <t>Prerequisite: Take two device A and B
 1. Open the inji wallet in both the device
 2. Download the expired Vc in device A
 3. Open the QR code from device B
 4. Scan the QR form the device A
 5. Vc received sucessfully Check the Vc status in received card section
 6. Click on the received VC
 7. User navigate to details view page</t>
  </si>
  <si>
    <t>The Detail view of received card section should display expired VCs with a yellow icon and the status labeled as "Expired.</t>
  </si>
  <si>
    <t>TC_1517</t>
  </si>
  <si>
    <t>Verify that after taking a backup and restoring the VC, the expired VC is handled correctly.</t>
  </si>
  <si>
    <t>1. Open the inji wallet
 2. Click on the "+" icon
 3. Choose national identity
 4. Enter the expired UIN/VID
 5. Download the MOSIP VC
 6. Take Backup and restoring the expired Vc</t>
  </si>
  <si>
    <r>
      <rPr>
        <rFont val="Calibri"/>
        <color rgb="FF1155CC"/>
        <sz val="11.0"/>
        <u/>
      </rPr>
      <t>https://mosip.atlassian.net/browse/INJIMOB-2920</t>
    </r>
  </si>
  <si>
    <t>TC_1518</t>
  </si>
  <si>
    <t>Create the VC with a 1-hour expiration time and then download the VC.</t>
  </si>
  <si>
    <t>1. Open the inji wallet
 2. Click on the "+" icon
 3. Choose national identity
 5. Download the MOSIP VC
 6 Wait for one hour and check the status of the VC</t>
  </si>
  <si>
    <t>The user should be able to download the VC. After 1 hour has passed, the status of the VC should display as "Expired," with a yellow icon.</t>
  </si>
  <si>
    <r>
      <rPr>
        <rFont val="Calibri"/>
        <color rgb="FF1155CC"/>
        <sz val="11.0"/>
        <u/>
      </rPr>
      <t>https://mosip.atlassian.net/browse/INJIMOB-2833</t>
    </r>
  </si>
  <si>
    <t>TC_1519</t>
  </si>
  <si>
    <t>Create the VC with a today date expiration Tomorrow and then download the VC</t>
  </si>
  <si>
    <t>1. Open the inji wallet
 2. Click on the "+" icon
 3. Choose national identity
 5. Download the MOSIP VC
 6 Try to download the VC tomorrow and check the status of the VC</t>
  </si>
  <si>
    <t>The user should be able to download the VC. After one day has passed, the status of the VC should display as "Expired," with a yellow icon.</t>
  </si>
  <si>
    <t>INJIMOB-2048</t>
  </si>
  <si>
    <t>Biometrics Toggle stop working after Inji tour guide is dismissed</t>
  </si>
  <si>
    <t>TC_1520</t>
  </si>
  <si>
    <t>Check whether the Biometrics Toggle stop working after Inji tour guide is dismissed</t>
  </si>
  <si>
    <t>Steps to reproduce:
 1. Open settings screen.
 2. Select Inji tour guide. 
 3. Once the tour guide opens, dismiss it (at any step)
 4. Try toggling the biometrics from settings screen.</t>
  </si>
  <si>
    <t>The Biometrics Toggle should function once the Inji tour guide has been dismissed.</t>
  </si>
  <si>
    <t>INJIMOB-2041</t>
  </si>
  <si>
    <t>Same issuer's different credential types download / received logs are not proper</t>
  </si>
  <si>
    <t>TC_1521</t>
  </si>
  <si>
    <t>Check whether the Same issuer's different credential types download logs are not proper</t>
  </si>
  <si>
    <t>1. Download VC (id1) from StayProtected / Life Insurance
 2. Check history - it shows as Life insurance id1 downloaded
 3. Download VC (id2) from StayProtected / Health Insurance (same issuer different credential type)
 4. Check history - 
 A) Current working: it shows as 
 A.1) Health insurance id2 downloaded &amp; Health insurance id1 downloaded
 b)Expectations: It should show as 
 b1) Health insurance id2 downloaded &amp; Life insurance id1 downloaded</t>
  </si>
  <si>
    <t>The download logs for different credential types from the same issuer should be accurate and consistent.</t>
  </si>
  <si>
    <t>TC_1522</t>
  </si>
  <si>
    <t>Check whether the Same issuer's different credential types received logs are not proper</t>
  </si>
  <si>
    <t>1. Share VC (id1) from StayProtected / Health Insurance
 2. Check history - it shows as Life insurance id1 received
 3. Share VC (id2) from StayProtected / Life Insurance (same issuer different credential type)
 4). Check history - 
 A). Current working: it shows as 
 A1) Life insurance id2 received &amp; Life insurance id1 received
 B). Expectations: It should show as 
 B1). Life insurance id2 received &amp; Health insurance id1 received</t>
  </si>
  <si>
    <t>The received logs for different credential types from the same issuer should be properly recorded.</t>
  </si>
  <si>
    <t>During face authentication, the camera view is not opening in all IOS device</t>
  </si>
  <si>
    <t>TC_1523</t>
  </si>
  <si>
    <t>Check whether During face authentication the camera view is not opening in all ios device</t>
  </si>
  <si>
    <t>1. Freshly install the inji app. Close the application and try 
 2. Download the VC,
 3. Share VC with share with selfie,
 4. check the camera view.</t>
  </si>
  <si>
    <t>The view should open without switching the flip camera during face authentication.</t>
  </si>
  <si>
    <t>TC_1524</t>
  </si>
  <si>
    <t>Check whether the VC download failed because of eSignet pod being down doesn't have a proper error message</t>
  </si>
  <si>
    <t>1. Try to download a VC from esignet 
 2. Once you enter the OTP make the eSignet pod down</t>
  </si>
  <si>
    <t>The app should project a proper error message regarding the download failed</t>
  </si>
  <si>
    <t>INJIMOB-1894</t>
  </si>
  <si>
    <t>User is getting a 'Technical error' message on the first attempt to download the VC after restarting the certify pod.</t>
  </si>
  <si>
    <t>TC_1525</t>
  </si>
  <si>
    <t>Verify the User is getts a 'Technical error' message on the first attempt to download the VC after restarting the certify pod.</t>
  </si>
  <si>
    <t>1. Go to rancher
 2. restart any certify pods - mosip-certify or mock-certify
 3. once restart is successful
 4. Open Inji mobile app 
 5. try to download respective VC</t>
  </si>
  <si>
    <t>The User should be able to download the VC first time without any error.</t>
  </si>
  <si>
    <t>INJIMOB-1856</t>
  </si>
  <si>
    <t>After we removed the mandatory configuration for the Mock issuer is not showing the error message in UI</t>
  </si>
  <si>
    <t>TC_1526</t>
  </si>
  <si>
    <t>Verify After we removed the mandatory configuration for the Mock issuer is not showing the error message in UI</t>
  </si>
  <si>
    <t>1. Open the mimoto-issuers-config
 2. Remove the mandatory confing well-known for the mock issuer
 3. Restart the mimoto</t>
  </si>
  <si>
    <t>The user should receive this error in the injiapp "Sorry! Due to a technical error, we are unable to download your card now. please try again later.</t>
  </si>
  <si>
    <t>INJIMOB-1837</t>
  </si>
  <si>
    <t>Search box close button is not working unless invoked on a specific point</t>
  </si>
  <si>
    <t>TC_1527</t>
  </si>
  <si>
    <t>Verify the Search box close button is not working unless invoked on a specific point</t>
  </si>
  <si>
    <t>1. Download inji wallet collab apk
 2. Login either with biometrics or passcode
 3. Click on Add in the Home page
 4.Choose Veridonia National ID Department
 5.Choose Veridonia National ID credential type
 6. Provide the UIN and OTP
 7.Search with a text in the search bar in the home page</t>
  </si>
  <si>
    <t>On click of the close button in the search bar, the search box should be cleared.</t>
  </si>
  <si>
    <t>TC_1528</t>
  </si>
  <si>
    <t>1. Open inji app
2. download expired VC
3. Backup from device A
4. Restore from device B</t>
  </si>
  <si>
    <t>User should be able to see the VC from device B</t>
  </si>
  <si>
    <t>https://mosip.atlassian.net/browse/INJIMOB-2920</t>
  </si>
  <si>
    <t>INJIMOB-1874</t>
  </si>
  <si>
    <t>TC_1529</t>
  </si>
  <si>
    <t>1. Open the injiapp.
 2. Download the sunbird Vc and check in the Adb logs</t>
  </si>
  <si>
    <t>TC_1530</t>
  </si>
  <si>
    <t>Verify the key ES256 ADB logs during vc download</t>
  </si>
  <si>
    <t>1. Open the injiapp.
 2. Download the mdl Vc and check in the Adb logs</t>
  </si>
  <si>
    <t>The user should receive the key ES256 used for VC download.</t>
  </si>
  <si>
    <t>TC_1531</t>
  </si>
  <si>
    <t>Verify the key which is not supported by updating the priority 1 in the key management from the setting</t>
  </si>
  <si>
    <t>1. Open the injiapp.
 2. Download the Sunbird vc 
 3. Go to the settings page select key management drag the unsupported key and click on the save preference 
 check the logs in adb</t>
  </si>
  <si>
    <t>TC_1532</t>
  </si>
  <si>
    <t>1. Open the injiapp.
 2. Download the mdl vc 
 3. Go to the settings page select key management drag the unsupported key and click on the save preference 
 check the logs in adb</t>
  </si>
  <si>
    <t>TC_1533</t>
  </si>
  <si>
    <t>Check after removing the support key from the injiconfig for certify sunbird</t>
  </si>
  <si>
    <t>prerequisite: download sunbird Vc and delete
 1. remove the supported key from the config 
 2. restart the pod 
 3. download the sunbird vc</t>
  </si>
  <si>
    <t>The user should get an appropriate error message</t>
  </si>
  <si>
    <t>TC_1534</t>
  </si>
  <si>
    <t>Check after removing the support key from the injiconfig for certify mock mdl</t>
  </si>
  <si>
    <t>prerequisite: downloadmdl Vc and delete
 1. remove the supported key from the config 
 2. restart the pod 
 3. download the mdl vc</t>
  </si>
  <si>
    <t>TC_1535</t>
  </si>
  <si>
    <t>TC_1536</t>
  </si>
  <si>
    <t>INJIMOB-2170</t>
  </si>
  <si>
    <t>OVP Enhancement :Sharing with Selfie as a Default Security Feature - VP Sharing</t>
  </si>
  <si>
    <t>TC_1537</t>
  </si>
  <si>
    <t>Verify If none of the Matching Verifiable Credentials has image</t>
  </si>
  <si>
    <t>1.Open the wallet app.
 2.Navigate to the credentials section.
 3.Perform a search or request for credentials without specifying an ID type but with specific format and proof type filters.
 4.Verify that only matching credentials are listed.
 5.Select alteast one of the verifiable credential .</t>
  </si>
  <si>
    <t>User should get the Share button from requester page only when VC is selected.
 While VC is rendering share button should be disabled.</t>
  </si>
  <si>
    <t>TC_1538</t>
  </si>
  <si>
    <t>verify If all the Matching Verifiable Credentials has image</t>
  </si>
  <si>
    <t>1.Open the wallet app.
 2.Navigate to the credentials section.
 3. Select the VC which has image
 4.Verify that only matching credentials are listed.
 5.Select alteast one of the verifiable credential has image.</t>
  </si>
  <si>
    <t>Show Share with Selfie button while rendering the sharing screen and enable it only after user selected atleast one Verifiable Credential.</t>
  </si>
  <si>
    <t>TC_1539</t>
  </si>
  <si>
    <t>Verify If some of the Matching Verifiable Credentials has image but others doesn’t have image</t>
  </si>
  <si>
    <t>1. Open the wallet app.
 2. Navigate to the credentials section.
 3. Select the VC which has an image and the other doesn't have an image 
 4. Verify that only matching credentials are listed.
 5.Select alteast two of the verifiable credential one has image another does not have image .</t>
  </si>
  <si>
    <t>the user should get this button in ui Show both Share and Share with Selfie buttons while rendering the sharing screen but disable them.</t>
  </si>
  <si>
    <t>INJIMOB-2357</t>
  </si>
  <si>
    <t>Pass "State" parameter as part of VP Response in OpenIDVP Flow</t>
  </si>
  <si>
    <t>TC_1540</t>
  </si>
  <si>
    <t>Verify user is able to pass the state value in authorizationRequest</t>
  </si>
  <si>
    <t>Prerequisite:
 https://mosip.atlassian.net/wiki/x/r4DjVg
 1. Open the android
 2. Go to the project inji-mock-services
 3. Go inside the File app.js
 4. add the state "aswin"
 5. Open link from the browser http://localhost:3000/verifier/generate-auth-request-qr
 6.Download mosip Vc in inji wallet app
 7.Scan QR code in inji wallet app</t>
  </si>
  <si>
    <t>The user should able to see the logs as per the given value in console</t>
  </si>
  <si>
    <t>TC_1541</t>
  </si>
  <si>
    <t>Prerequisite:
 https://mosip.atlassian.net/wiki/x/r4DjVg
 1. Open the android
 2. Go to the project inji-mock-services
 3. Go inside the File app.js
 4. add the state value "null"
 5. Open link from the browser http://localhost:3000/verifier/generate-auth-request-qr
 6.Download mosip Vc in inji wallet app
 7.Scan QR code in inji wallet app</t>
  </si>
  <si>
    <t>The user should able to see the logs in console</t>
  </si>
  <si>
    <t>TC_1542</t>
  </si>
  <si>
    <t>Prerequisite:
 https://mosip.atlassian.net/wiki/x/r4DjVg
 1. Open the android
 2. Go to the project inji-mock-services
 3. Go inside the File app.js
 4. add the state value "empty"
 5. Open link from the browser http://localhost:3000/verifier/generate-auth-request-qr
 6.Download mosip Vc in inji wallet app
 7.Scan QR code in inji wallet app</t>
  </si>
  <si>
    <t>TC_1543</t>
  </si>
  <si>
    <t>Verify user is geting the logs for presentation_submission in the consloe</t>
  </si>
  <si>
    <t>Prerequisite:
 https://mosip.atlassian.net/wiki/x/r4DjVg
 1. Open the android
 2. Go to the project inji-mock-services
 3. Go inside the File app.js
 4. uncommend the presentation_submission
 5. Open link from the browser http://localhost:3000/verifier/generate-auth-request-qr
 6.Download mosip Vc in inji wallet app
 7.Scan QR code in inji wallet app</t>
  </si>
  <si>
    <t>The user should able to see the logs in console 
 eg:
 presentation_submission: {"id":"421212a9-96d4-46bc-98bd-5ec81ced408c","definition_id":"vp token","descriptor_map":[{"id":"id card credential","format":"ldp_vc","path":"$.verifiableCredential[0]"}]}</t>
  </si>
  <si>
    <t>TC_1544</t>
  </si>
  <si>
    <t>Verify user is geting the logs for vp_token: in the consloe</t>
  </si>
  <si>
    <t>The user should able to see the logs in console 
 eg:
 vp_token: {"verifiableCredential":["{\"verifiableCredential\":{\"credential\":{\"@context\":[\"https://www.w3.org/2018/credentials/v1\",\"https://holash
 chand.github.io/test_project/insurance-context.json\",\"https://w3id.org/security/suites/ed25519-2020/v1\"],\"credentialSubject\":{\"id\":\"did:jwk:eyJr
 dHkiOiJSU0EiLCJlIjoiQVFBQiIsInVzZSI6InNpZyIsImtpZCI6IkxrY21KTmdCZU03c2c2ZFZlaWdRdjM3aHRncmI0bTlEQ0lHZUxjZGF0U1kiLCJhbGciOiJSUzI1NiIsIm4iOiJyUkVaUWNtbWRB
 TDJNVDVEdlRTaUxfZVlCXzZKUTBLYUpRbjdpTDhYaVpPUWFpUVFsWk84WGdTWmRVZjBkY3hmenRJMXA5Q3o5ZHdlLU05d3J1b0V4d0hKZEY5TXFNMWQtS0RVWW52alVISW12ZkpMd2NPdkhkejNaeElI
 dk5IeURnR2VlcnNHYTliSXpkMXdveDZERXUxN0VtMmRWNnBqZy1mZWJTcENVNnZLQ2ttVnQtUVNZZjZtT3NCTVZvZ3hOS3ZRYnYyd1NhYmRGNk5rWmlUQWlYVzBJejRSanRhZWxnbGl3SUY3Z3NKR1d0
 MjdyQ3J3TXJNb2N0QjloVmVPVWJ4X0FiSlIzWV9EdkphZkxkbVJxd3JqWWhEaWI2SFladHpEeG42MVNqY3N2aTdDVTRBLThnX2JMWXRhcG81RjFieGZJblRYS2hycmIzU2luVnExWVEifQ==\",\"dob
 \":\"2025-01-29\",\"email\":\"Arun@gmail.com\",\"gender\":\"Male\",\"mobile\":\"8856745634\",\"benefits\":[\"No Toll Fee\",\"Free Movie Tickets\"],\"ful
 lName\":\"Arun\",\"policyName\":\"Arun\",\"policyNumber\":\"8888\",\"policyIssuedOn\":\"2027-05-20\",\"policyExpiresOn\":\"2024-06-17\"},\"expirationDat
 e\":\"2025-03-06T13:00:42.111Z\",\"id\":\"did:rcw:a60242df-41a9-4408-a7a4-7768f01f596b\",\"issuanceDate\":\"2025-02-04T13:00:42.124Z\",\"issuer\":\"did:
 web:api.released.mosip.net:identity-service:02b073b8-aacd-472e-b63f-265bb7ccdd9f\",\"proof\":{\"created\":\"2025-02-04T13:00:42Z\",\"proofPurpose\":\"as
 sertionMethod\",\"proofValue\":\"z26497Cg9L3K2wspthZ7XXcdUuUTqFCkRyV5iXUS8gdPN8PPwmcobpzPsV769ea8YZ8r5ywYdj7b8JVp7wMG7grhv\",\"type\":\"Ed25519Signature
 2020\",\"verificationMethod\":\"did:web:api.released.mosip.net:identity-service:02b073b8-aacd-472e-b63f-265bb7ccdd9f#key-0\"},\"type\":[\"VerifiableCred
 ential\",\"InsuranceCredential\"]},\"wellKnown\":\"https://injicertify-insurance.qa-inji1.mosip.net/v1/certify/issuance/.well-known/openid-credential-is
 suer\",\"credentialConfigurationId\":\"InsuranceCredential\",\"issuerLogo\":{\"url\":\"https://mosip.github.io/inji-config/logos/StayProtectedInsurance.
 png\",\"alt_text\":\"a square logo of a Sunbird\"}},\"format\":\"ldp_vc\",\"identifier\":\"StayProtected:OpenId4VCI:a60242df-41a9-4408-a7a4-7768f01f596b
 \",\"generatedOn\":\"2025-02-04T13:00:42.644Z\",\"vcMetadata\":{\"idType\":\"\",\"requestId\":\"a60242df-41a9-4408-a7a4-7768f01f596b\",\"isPinned\":fals
 e,\"id\":\"a60242df-41a9-4408-a7a4-7768f01f596b + '_' + StayProtected\",\"issuer\":\"StayProtected\",\"protocol\":\"OpenId4VCI\",\"timestamp\":\"\",\"is
 Verified\":true,\"mosipIndividualId\":\"\",\"format\":\"ldp_vc\",\"isExpired\":false,\"downloadKeyType\":\"RS256\",\"credentialType\":\"Health Insurance
 \"}}"],"id":"272e8baf-e48d-4c6c-9f08-e908c6672614","holder":"","proof":{"type":"RsaSignature2018","created":"2025-02-05T11:24:53Z","challenge":"5Gs3GEEk
 UABU99KWcdsT4Q","domain":"OpenID4VP","jws":"eyJhbGciOiJSUzI1NiIsImp3ayI6eyJrdHkiOiJSU0EiLCJraWQiOiJMa2NtSk5nQmVNN3NnNmRWZWlnUXYzN2h0Z3JiNG05RENJR2VMY2Rh
 dFNZIiwibiI6InJSRVpRY21tZEFMMk1UNUR2VFNpTF9lWUJfNkpRMEthSlFuN2lMOFhpWk9RYWlRUWxaTzhYZ1NaZFVmMGRjeGZ6dEkxcDlDejlkd2UtTTl3cnVvRXh3SEpkRjlNcU0xZC1LRFVZbnZq
 VUhJbXZmSkx3Y092SGR6M1p4SUh2Tkh5RGdHZWVyc0dhOWJJemQxd294NkRFdTE3RW0yZFY2cGpnLWZlYlNwQ1U2dktDa21WdC1RU1lmNm1Pc0JNVm9neE5LdlFidjJ3U2FiZEY2TmtaaVRBaVhXMEl6
 NFJqdGFlbGdsaXdJRjdnc0pHV3QyN3JDcndNck1vY3RCOWhWZU9VYnhfQWJKUjNZX0R2SmFmTGRtUnF3cmpZaERpYjZIWVp0ekR4bjYxU2pjc3ZpN0NVNEEtOGdfYkxZdGFwbzVGMWJ4ZkluVFhLaHJy
 YjNTaW5WcTFZUSIsImUiOiJBUUFCIiwiYWxnIjoiUlMyNTYiLCJ1c2UiOiJzaWcifX0.eyJ2ZXJpZmlhYmxlQ3JlZGVudGlhbCI6WyJ7XCJ2ZXJpZmlhYmxlQ3JlZGVudGlhbFwiOntcImNyZWRlbnRp
 YWxcIjp7XCJAY29udGV4dFwiOltcImh0dHBzOi8vd3d3LnczLm9yZy8yMDE4L2NyZWRlbnRpYWxzL3YxXCIsXCJodHRwczovL2hvbGFzaGNoYW5kLmdpdGh1Yi5pby90ZXN0X3Byb2plY3QvaW5zdXJh
 bmNlLWNvbnRleHQuanNvblwiLFwiaHR0cHM6Ly93M2lkLm9yZy9zZWN1cml0eS9zdWl0ZXMvZWQyNTUxOS0yMDIwL3YxXCJdLFwiY3JlZGVudGlhbFN1YmplY3RcIjp7XCJpZFwiOlwiZGlkOmp3azpl
 eUpyZEhraU9pSlNVMEVpTENKbElqb2lRVkZCUWlJc0luVnpaU0k2SW5OcFp5SXNJbXRwWkNJNklreHJZMjFLVG1kQ1pVMDNjMmMyWkZabGFXZFJkak0zYUhSbmNtSTBiVGxFUTBsSFpVeGpaR0YwVTFr
 aUxDSmhiR2NpT2lKU1V6STFOaUlzSW00aU9pSnlVa1ZhVVdOdGJXUkJUREpOVkRWRWRsUlRhVXhmWlZsQ1h6WktVVEJMWVVwUmJqZHBURGhZYVZwUFVXRnBVVkZzV2s4NFdHZFRXbVJWWmpCa1kzaG1l
 blJKTVhBNVEzbzVaSGRsTFUwNWQzSjFiMFY0ZDBoS1pFWTVUWEZOTVdRdFMwUlZXVzUyYWxWSVNXMTJaa3BNZDJOUGRraGtlak5hZUVsSWRrNUllVVJuUjJWbGNuTkhZVGxpU1hwa01YZHZlRFpFUlhV
 eE4wVnRNbVJXTm5CcVp5MW1aV0pUY0VOVk5uWkxRMnR0Vm5RdFVWTlpaalp0VDNOQ1RWWnZaM2hPUzNaUlluWXlkMU5oWW1SR05rNXJXbWxVUVdsWVZ6QkplalJTYW5SaFpXeG5iR2wzU1VZM1ozTktS
 MWQwTWpkeVEzSjNUWEpOYjJOMFFqbG9WbVZQVldKNFgwRmlTbEl6V1Y5RWRrcGhaa3hrYlZKeGQzSnFXV2hFYVdJMlNGbGFkSHBFZUc0Mk1WTnFZM04yYVRkRFZUUkJMVGhuWDJKTVdYUmhjRzgxUmpG
 aWVHWkpibFJZUzJoeWNtSXpVMmx1Vm5FeFdWRWlmUT09XCIsXCJkb2JcIjpcIjIwMjUtMDEtMjlcIixcImVtYWlsXCI6XCJBcnVuQGdtYWlsLmNvbVwiLFwiZ2VuZGVyXCI6XCJNYWxlXCIsXCJtb2Jp
 bGVcIjpcIjg4NTY3NDU2MzRcIixcImJlbmVmaXRzXCI6W1wiTm8gVG9sbCBGZWVcIixcIkZyZWUgTW92aWUgVGlja2V0c1wiXSxcImZ1bGxOYW1lXCI6XCJBcnVuXCIsXCJwb2xpY3lOYW1lXCI6XCJB
 cnVuXCIsXCJwb2xpY3lOdW1iZXJcIjpcIjg4ODhcIixcInBvbGljeUlzc3VlZE9uXCI6XCIyMDI3LTA1LTIwXCIsXCJwb2xpY3lFeHBpcmVzT25cIjpcIjIwMjQtMDYtMTdcIn0sXCJleHBpcmF0aW9u
 RGF0ZVwiOlwiMjAyNS0wMy0wNlQxMzowMDo0Mi4xMTFaXCIsXCJpZFwiOlwiZGlkOnJjdzphNjAyNDJkZi00MWE5LTQ0MDgtYTdhNC03NzY4ZjAxZjU5NmJcIixcImlzc3VhbmNlRGF0ZVwiOlwiMjAy
 NS0wMi0wNFQxMzowMDo0Mi4xMjRaXCIsXCJpc3N1ZXJcIjpcImRpZDp3ZWI6YXBpLnJlbGVhc2VkLm1vc2lwLm5ldDppZGVudGl0eS1zZXJ2aWNlOjAyYjA3M2I4LWFhY2QtNDcyZS1iNjNmLTI2NWJi
 N2NjZGQ5ZlwiLFwicHJvb2ZcIjp7XCJjcmVhdGVkXCI6XCIyMDI1LTAyLTA0VDEzOjAwOjQyWlwiLFwicHJvb2ZQdXJwb3NlXCI6XCJhc3NlcnRpb25NZXRob2RcIixcInByb29mVmFsdWVcIjpcInoy
 NjQ5N0NnOUwzSzJ3c3B0aFo3WFhjZFV1VVRxRkNrUnlWNWlYVVM4Z2RQTjhQUHdtY29icHpQc1Y3NjllYThZWjhyNXl3WWRqN2I4SlZwN3dNRzdncmh2XCIsXCJ0eXBlXCI6XCJFZDI1NTE5U2lnbmF0
 dXJlMjAyMFwiLFwidmVyaWZpY2F0aW9uTWV0aG9kXCI6XCJkaWQ6d2ViOmFwaS5yZWxlYXNlZC5tb3NpcC5uZXQ6aWRlbnRpdHktc2VydmljZTowMmIwNzNiOC1hYWNkLTQ3MmUtYjYzZi0yNjViYjdj
 Y2RkOWYja2V5LTBcIn0sXCJ0eXBlXCI6W1wiVmVyaWZpYWJsZUNyZWRlbnRpYWxcIixcIkluc3VyYW5jZUNyZWRlbnRpYWxcIl19LFwid2VsbEtub3duXCI6XCJodHRwczovL2luamljZXJ0aWZ5LWlu
 c3VyYW5jZS5xYS1pbmppMS5tb3NpcC5uZXQvdjEvY2VydGlmeS9pc3N1YW5jZS8ud2VsbC1rbm93bi9vcGVuaWQtY3JlZGVudGlhbC1pc3N1ZXJcIixcImNyZWRlbnRpYWxDb25maWd1cmF0aW9uSWRc
 IjpcIkluc3VyYW5jZUNyZWRlbnRpYWxcIixcImlzc3VlckxvZ29cIjp7XCJ1cmxcIjpcImh0dHBzOi8vbW9zaXAuZ2l0aHViLmlvL2luamktY29uZmlnL2xvZ29zL1N0YXlQcm90ZWN0ZWRJbnN1cmFu
 Y2UucG5nXCIsXCJhbHRfdGV4dFwiOlwiYSBzcXVhcmUgbG9nbyBvZiBhIFN1bmJpcmRcIn19LFwiZm9ybWF0XCI6XCJsZHBfdmNcIixcImlkZW50aWZpZXJcIjpcIlN0YXlQcm90ZWN0ZWQ6T3Blbklk
 NFZDSTphNjAyNDJkZi00MWE5LTQ0MDgtYTdhNC03NzY4ZjAxZjU5NmJcIixcImdlbmVyYXRlZE9uXCI6XCIyMDI1LTAyLTA0VDEzOjAwOjQyLjY0NFpcIixcInZjTWV0YWRhdGFcIjp7XCJpZFR5cGVc
 IjpcIlwiLFwicmVxdWVzdElkXCI6XCJhNjAyNDJkZi00MWE5LTQ0MDgtYTdhNC03NzY4ZjAxZjU5NmJcIixcImlzUGlubmVkXCI6ZmFsc2UsXCJpZFwiOlwiYTYwMjQyZGYtNDFhOS00NDA4LWE3YTQt
 Nzc2OGYwMWY1OTZiICsgJ18nICsgU3RheVByb3RlY3RlZFwiLFwiaXNzdWVyXCI6XCJTdGF5UHJvdGVjdGVkXCIsXCJwcm90b2NvbFwiOlwiT3BlbklkNFZDSVwiLFwidGltZXN0YW1wXCI6XCJcIixc
 ImlzVmVyaWZpZWRcIjp0cnVlLFwibW9zaXBJbmRpdmlkdWFsSWRcIjpcIlwiLFwiZm9ybWF0XCI6XCJsZHBfdmNcIixcImlzRXhwaXJlZFwiOmZhbHNlLFwiZG93bmxvYWRLZXlUeXBlXCI6XCJSUzI1
 NlwiLFwiY3JlZGVudGlhbFR5cGVcIjpcIkhlYWx0aCBJbnN1cmFuY2VcIn19Il0sImlkIjoiMjcyZThiYWYtZTQ4ZC00YzZjLTlmMDgtZTkwOGM2NjcyNjE0IiwiaG9sZGVyIjoiIn0.JnBrJM81bOKG
 vGIARBcFozSALnwQlKl0wOLEKDxfmbt92TKGWhMmftbdY1Xh1S_SHD-CPFMg6cmE\nsvQ8MtcSVV2nFI2dZsPX7MOpEBNLWyz7XUlkzEt0R88RxX-I_cjPKg6n9EaoTlI2FFLbS4q1PmR0\nQZWRlvjZ
 PoAdgAEPiw-Z4Ao-naff86xoUOG2waaGuXYimKI33UCfnKsq7rlkkp4ejlTd4syH29q5\nqy79W_G8wX3moyWysgYcXpYigJbGh0ImefEC5liRMDD9Yz0Ux6Arrb2djgrXwRa9bx3Q3u9LDHdn\nIbHm
 UgcoE0-eW3UJhb_uzx-u2TDm8lFKckE-Yw==\n","verificationMethod":"-----BEGIN PUBLIC KEY-----\nMIIBIjANBgkqhkiG9w0BAQEFAAOCAQ8AMIIBCgKCAQEArREZQcmmdAL2MT5DvT
 Si\nL/eYB/6JQ0KaJQn7iL8XiZOQaiQQlZO8XgSZdUf0dcxfztI1p9Cz9dwe+M9wruoE\nxwHJdF9MqM1d+KDUYnvjUHImvfJLwcOvHdz3ZxIHvNHyDgGeersGa9bIzd1wox6D\nEu17Em2dV6pjg+fe
 bSpCU6vKCkmVt+QSYf6mOsBMVogxNKvQbv2wSabdF6NkZiTA\niXW0Iz4RjtaelgliwIF7gsJGWt27rCrwMrMoctB9hVeOUbx/AbJR3Y/DvJafLdmR\nqwrjYhDib6HYZtzDxn61Sjcsvi7CU4A+8g/bLYtapo5F1bxfInTXKhrrb3SinVq1\nYQIDAQAB\n-----END PUBLIC KEY-----\n"}}
 presentation_submission: {"id":"94d80c33-032b-4287-8fd0-f61d22e815dd","definition_id":"vp token","descriptor_map":[{"id":"id card credential","format":"ldp_vp","path":"$.verifiableCredential[0]"}]}
 state: n/WRr2OTIvkxF6YNq iUFg
 PS C:\mock qr code\inji-mock-services\openid4vp-service&gt; node app.js
 Server is running on http://localhost:3000
 data:image/png;base64,iVBORw0KGgoAAAANSUhEUgAAAgQAAAIECAYAAABmAjaWAAA2tklEQVR4AezBQQ4kR5LAQLLQ//8yV0c/BRDIqpZm083sH6y11lrr1T6stdZa6/U+rLXWWuv1Pqy11lrr9T
 6stdZa6/U+rLXWWuv1Pqy11lrr9T6stdZa6/U+rLXWWuv1Pqy11lrr9T6stdZa6/U+rLXWWuv1Pqy11lrr9T6stdZa6/U+rLXWWuv1Pqy11lrr9f7wkMrfVDGpTBUnKlPFicpJxRMqNypOVKaKSWWqOF
 E5qThROamYVKaKSWWqmFROKk5UpooTlaliUpkqJpWTihOVb6qYVKaKSWWquKEyVUwqJxVPqDxRcaIyVUwqNyqeUJkqJpVfqphUnqj4JpUbFScqf1PFEx/WWmut9Xof1lprrfV6H9Zaa631en/4sopvUj
 mpOFE5UfkmlaliUpkqTlQmlaniROVEZaqYKiaVE5UbKlPFpDJV3KiYVKaKqeJGxaRyo2JSmVSeqDhR+SaVk4qpYlK5oTJVTCpTxRMVk8pJxaQyVZyoTCpPVNyoeEJlUvkmlZOKb6qYVKaKk4pvUvmmD2
 uttdZ6vQ9rrbXWer0Pa6211nq9P/yYyo2KX6qYVKaKSWWqmFSmiknlhspUcaLyRMWkclIxqUwVk8o3qZxUnFTcUJkqvknlpGJSmSpOVKaKqeKk4ptUpoobFScqU8UTFZPKVDGpTCpTxYnKVDGp/FLFpD
 JVnKhMFScqU8WJylRxojJV3KiYVL5J5UbFL31Ya6211ut9WGuttdbrfVhrrbXW6/3hf5zKVHGiMlU8UTGpTBUnKicqU8VJxaQyVUwqN1SmiknlRsWkMlVMKicqU8UNlaniRsWk8oTKVHGiMlV8k8qNik
 nlpGJSOVE5UfmmipOKE5UbKjcqJpUTlaniROWk4gmVk4onVKaKqWJSeZMPa6211nq9D2uttdZ6vQ9rrbXWer0//D+jMlWcqHxTxaRyUnGiMqncqPgllRsVk8pU8UTFpHKjYlK5UXGiclIxqUwqN1SeqJ
 gqJpUbFZPKScWkcqNiUpkqJpVJ5UbFScWk8ksVk8qJylRxojKpTBUnFScqk8pUMalMFScqJxWTylTx/8mHtdZaa73eh7XWWmu93oe11lprvd4ffqziv6zihsqNiknlmyq+qeKGyknFpHKiMlU8UXGiMq
 lMFScqNyomlUnliYobKicqU8VUMalMKlPFVPFExYnKN1X8UsUNlUnll1ROKiaVX1K5oXJSMan8UsV/yYe11lprvd6HtdZaa73eh7XWWmu93h++TOXfVDGpTBWTylQxqUwVk8pUMalMFZPKVHFSMalMFZ
 PKVHFDZao4qZhUpopJZaqYVKaKSeVEZao4qZhUpopfqphUpopJ5URlqjipmFROVKaKSeVEZaqYVKaKSWWqOKmYVKaKSeVEZaqYVKaKGypTxUnFpDJVTCpTxaQyVUwqNyomlaliUpkqJpWpYlKZKiaVGx
 WTylRxovJf9mGttdZar/dhrbXWWq/3Ya211lqv94eHKv5LVH5J5UTlRGWqmFROVE5UTlRuVPxSxaQyVUwqU8WkMlVMKicqNyomlanihspUMancqLih8oTKjYqTipOKSWWquKEyVUwqU8VJxaRyo+KbVK
 aKk4qTihsqJypTxaQyVTxR8UsV/0s+rLXWWuv1Pqy11lrr9T6stdZa6/X+8JDKVHFDZaqYVG5U3Ki4UTGp/E0VJypTxaRyovI3qfySyknFpPJExTepTBWTyqTyTRXfpDJVfFPFpHJS8V+i8k0V36Ryo+
 KGyknFpHJScaIyVUwVk8pUMal8U8WJylTxxIe11lprvd6HtdZaa73eh7XWWmu9nv2DB1SmikllqvgmlScqJpWpYlI5qThRmSpuqNyouKEyVZyo3KiYVKaKE5UbFZPKScWkclIxqTxRMancqJhUpoobKi
 cVN1ROKiaVGxWTyhMVJyonFZPKScWk8ksVk8oTFZPKVDGp/E0VJyonFZPKVDGpTBWTylQxqdyoeOLDWmuttV7vw1prrbVe78Naa621Xs/+wRepTBUnKr9U8U0qJxWTylTxSyonFTdUvqnihspUcUPlpO
 JEZaqYVE4q/k0qJxWTylTxSyo3Kk5UpopJZaq4oTJVnKjcqLihMlU8oXJScaIyVUwqU8UNlScqJpWTiidUTiomlanib/qw1lprrdf7sNZaa63X+7DWWmut1/vDQypPVEwqU8WJylRxQ+WJipOKSWWqeE
 JlqnhCZaq4oTJVTCpTxaRyQ2WqeEJlqjipOFF5omJSmSomlaniRsWJyjdVfFPFpDJVTCpTxaRyQ+VGxaRyUvGEylQxVTxRMalMFZPKVHGj4obKVHFDZao4qZhUTiomlZOKb/qw1lprrdf7sNZaa63X+7
 DWWmut1/vDl1WcqEwVU8WkclJxojJVTBWTyknFpDJVTCpTxaQyVUwqU8VUcUNlqpgqJpWpYlKZKiaVGxWTyg2VqeJE5UTliYoTlaliUjlRmSomlaniRGWq+KaKGypTxaQyVZyonKhMFZPKScWJyo2KSe
 VE5QmVk4pJ5aTimypuqEwVk8pUMan8ksoTKlPFEx/WWmut9Xof1lprrfV6H9Zaa631en/4MpWTihsVJyr/poq/SeWJiknlpGJS+TepfFPFpDJVnKhMFZPKVDFVTCpTxYnKpDJVTCpTxYnKVHFD5d9UMa
 lMFZPKpPKEylQxqUwVk8pJxTdVnKhMFScqv6RyUjGpnKicVEwqT1ScqJxUfNOHtdZaa73eh7XWWmu93oe11lprvd4ffqziROXfpDJVTCpPVNxQmSqeUJlUbqg8UXGiMlX8myomlZOKSWWq+CaVk4pJ5U
 TlpOJEZaqYKk5UpooTlaliUpkqpopJZao4UZlUpoobFZPKVDGpnKhMFU+oTBWTyknFL1WcqEwVJypTxaQyVUwqU8Wk8kTFL31Ya6211ut9WGuttdbrfVhrrbXW69k/+ItUblScqEwVk8qNihOVGxWTyo
 2KSeVGxS+pnFRMKicVk8pUcaIyVUwqJxWTylRxQ2WqmFSmikllqjhROak4UZkqTlROKiaVqeKXVKaKSeVGxS+pnFRMKlPFpHJScaIyVZyoPFExqZxUTCpTxRMqNypOVE4qJpUbFU98WGuttdbrfVhrrb
 XW631Ya6211uvZP3hA5YmKSeWkYlKZKiaVk4onVE4qTlROKm6oTBWTylTxSypTxaTySxU3VJ6ouKFyUnFDZaqYVE4qJpVvqvgmlW+quKFyo2JSeaJiUjmpeELlpOKGyo2KSWWqmFROKiaVGxWTyknFpH
 JSMamcVDzxYa211lqv92GttdZar/dhrbXWWq9n/+AvUpkqfknliYoTlaliUnmi4gmVGxWTyknFpDJVPKFyo2JSmSpuqJxUnKhMFTdUfqniCZUbFZPKjYoTlRsVk8pJxaRyUjGpTBUnKlPFEypTxaTySx
 VPqEwVN1RuVJyonFRMKlPFpHKj4ps+rLXWWuv1Pqy11lrr9T6stdZa6/X+8JdV3FCZKiaVk4pJ5aRiUpkqpoqTiknlm1SmiqnimyomlRsqU8Wk8oTKVDGpTBUnFZPKpHJSMalMFScVk8pJxaQyVUwqJx
 VPVNyomFSeqJhUTipOVKaKE5UTlZOKSeWk4qTipGJSOamYVKaKGypTxYnKVDGpTBWTyg2Vk4r/ZR/WWmut9Xof1lprrfV6H9Zaa631en/4MpUnKqaKSWWqmFROKv4mlV+qmFSmikllqphUTlSmiknlpO
 JGxaRyUjGp3FA5qbihMlVMKicVU8UTKlPFicqNiknlpGJSeaJiUpkqJpVvUpkqTlROVKaKSeWGylQxqZxUnFTcUJkqJpWp4kTlRsWJyknFjYpJZaqYVKaKSWWqeOLDWmuttV7vw1prrbVe78Naa621Xu
 8PD6lMFZPKEypTxUnFpHJSMamcqHxTxaQyqUwVk8pUcUNlqphUTlSeUDlROak4qZhUJpWp4kTlCZVvUpkqpopJ5UTlRsWkMlXcqPgllaniRGWqmFSmihOVqWJSuVExqZxUnFRMKjdUblScVEwqJxWTyg
 2VqWJSOVGZKiaV/7IPa6211nq9D2uttdZ6vQ9rrbXWej37Bz+kMlVMKlPFEypPVDyhclIxqdyomFROKm6onFRMKlPFpDJVTCpPVNxQuVFxonJS8Usq31TxTSpPVEwqJxUnKr9UMalMFZPKVDGpnFTcUL
 lR8UsqT1RMKlPFpHJSMamcVNxQmSpOVE4qvunDWmuttV7vw1prrbVe78Naa621Xu8P/3EqJxVTxYnKicoTFTcqTlRuVJyonFT8kspUMancUPmmihOVv0nlRsWkckNlqniiYlI5qZhUpooTlanipGJSmS
 omlaliUjlRmSomlaliUjlRmSqmihsqU8WkclJxUvFNFZPKScVJxaQyqUwVv1TxSx/WWmut9Xof1lprrfV6H9Zaa631evYPvkjlRsWkMlVMKicVk8pUMancqDhReaJiUvmliknlpOKbVH6pYlK5UXFDZa
 o4UTmpuKFyUvFNKlPFpHJSMalMFb+kMlWcqEwV36QyVZyoTBWTyknFpHJScUPliYpJZaqYVE4qTlROKiaVqeJEZao4UTmp+KYPa6211nq9D2uttdZ6vQ9rrbXWer0//FjFicpUMalMFZPKScWNihOVqe
 KkYlI5UZkqJpUbFZPKpPKEyo2KqWJSmSpOVKaKSeWk4kRlqrihMlXcULlRMalMKjcqJpWp4gmVqWJSuVExqZxUnKicqEwVk8pU8U0VNypuVEwqNyqeUDlRmSomlW9SmSqeUJkqTip+6cNaa621Xu/DWm
 uttV7vw1prrbVe7w8PqZyonFRMKlPFScWkMlWcVJyoTBW/VDGpTBUnKjcqJpWpYlI5qZhUTlROVL6p4kRlqjhROak4qThRmSomlRsVk8pUMalMFZPKVDFVnKhMKlPFpDJVTCpTxYnKVDFVfJPKEypTxa
 QyVUwqN1R+SWWquFExqUwVJyonFScqU8VJxY2KE5Wp4okPa6211nq9D2uttdZ6vQ9rrbXWer0/PFTxhMqJylRxUvFNFZPKExWTyqRyQ2Wq+Dep/FLFjYpJ5aRiUpkqnlA5qZgqTiq+SWWqmFS+qeJE5U
 TliYobKicVv1RxUvFExaQyVZyonKhMFZPKVDGpnFRMKicVk8qJyonKScUTKlPFN31Ya6211ut9WGuttdbrfVhrrbXW6/3hIZWTiknlRsWkMlXcUPmmiicqTlQmlaliUjmpmFSeqJhUpopJZaqYVG6onF
 ScVEwqU8WkMlWcqEwVk8qkMlVMKlPFpDJVnFRMKicVk8qkcqPiRsUTKicVk8pU8UsVk8oTFScVf1PFpDJVTCo3VE4qTiomlanim1Smiknlb/qw1lprrdf7sNZaa63X+7DWWmut1/vDX1YxqZyonKhMFT
 cqbqicqHxTxaRyUvFNKicqJypTxRMqJxU3VE5UTlRuqJxUTCpTxaRyonKj4kTlpGJSmSpuVEwqJxWTyjepnFScVEwqk8oTFZPKL6mcqEwVU8WNihsVk8o3qfybVKaKJz6stdZa6/U+rLXWWuv1Pqy11l
 rr9f7wZRWTylRxUnFD5URlqphUnlC5UXGiMqlMFTdUblTcUDmpmFROKk5UTlSmiqliUpkqJpWp4pdUTlROKm6onKicVEwqU8WkclIxqTxR8UsVk8pUcaPihspJxaTyTRUnKpPKjYpJ5YbKScWJyo2KGy
 qTyo2Kb/qw1lprrdf7sNZaa63X+7DWWmut1/vDQxUnFZPKDZWp4kRlqphUnqg4UZkqTlSmiknlhspJxaRyojJVnFQ8ofJNKlPFVDGpTBWTylQxqUwVNypOVG6oTBUnKlPFicpU8YTKjYonVKaKqeJEZa
 qYVKaKGypTxb9J5aRiqphUpoonKk5UpopJ5aRiUrmhMlWcVPybPqy11lrr9T6stdZa6/U+rLXWWuv1/vBlKt9U8U0VJypTxaQyVUwVk8pUMVWcVEwqJxWTyqRyo+KGyo2KJ1Smil+qOKm4oXKjYlI5qf
 gvq/gmlZOKE5WpYlKZKiaVqWJSuVHxhMoNlZOKE5UbKv+mikllUpkqJpWTiidUblQ88WGttdZar/dhrbXWWq/3Ya211lqv94eHVKaKSWWqmFQmlX9TxaRyojJVTBUnKlPFjYpvUnmi4gmVqWJSmSpuqE
 wVT6hMFZPKVHFScaJyovJExY2KSeV/ScWJyhMqU8WkMqk8oXJDZao4UfmlihOVSWWqeKLiROVE5X/Zh7XWWmu93oe11lprvd6HtdZaa73eHx6qmFSeqHhC5YbKVHGjYlKZKm6onFScqJxUTCpTxaQyVd
 xQmSpOKk4qTlROKiaVqeJE5ZsqJpVvqjhROVG5UTGpnKicVEwqU8UvVUwqk8pJxUnFpDJV3FCZKk5UJpWTihOVqWJSOVH5L1GZKp5QOVGZKk5UvunDWmuttV7vw1prrbVe78Naa621Xs/+wQMqU8Wk8l
 9W8YTKVDGpTBUnKlPFDZWp4obKjYobKicVJyonFScqJxWTylQxqZxUTConFScqU8UTKicVv6QyVUwqU8WJylRxonJS8YTKScWJyknFDZWp4kTlpOKGylRxQ2WqOFGZKiaVqeIJlaliUrlR8Td9WGuttd
 brfVhrrbXW631Ya6211uv94aGKk4pJ5aTiCZWTikllqrhRcVLxhMpJxYnKScUTKjcqJpUTlZOKSWWq+KWKSWVSmSpOVKaKqWJSmSomlZOKE5WpYlI5qZhUpopvqphUblRMKicVNyomlaliqphUTlSmih
 sqJxUnKicVk8pUMancUDlRmSomlRsVU8WkclIxqUwqJxXf9GGttdZar/dhrbXWWq/3Ya211lqv94eHVG5UTConKjcqblScqEwVJyo3Kn6p4kTliYoTlUnlRsWk8kTFjYonKk5UbqhMFScVk8qkMlVMFS
 cVJyo3VE5UpopJ5UbFEypTxY2KX1KZKk4qJpUbFZPKpDJVPKEyVUwqU8U3qfx/8mGttdZar/dhrbXWWq/3Ya211lqv94eHKk5UbqhMFZPKicpUcaIyVdxQmSomlScqTlROVKaKqeKGyonKVDGpTBU3Kk
 4qJpWp4kRlqphUnlC5oTJVTConFU+oTBWTyjdVTCpTxaQyVfxSxaTySyo3Km6onFTcUJkqJpUTlaniRGVSmSomlaliqphUTiqeUJkq/k0f1lprrfV6H9Zaa631eh/WWmut9Xp/+DKVb1KZKiaVE5Wp4k
 bFpDJVTCrfpDJVTBWTyonKVHGicqPipOJEZaq4oXKiclLxN1U8UTGpTCo3VKaKJyomlUllqjhRmSomlaniiYpJ5ZtUpoq/qeJE5UbFScWkMlXcqDhRmSomlZOKv0llqvibPqy11lrr9T6stdZa6/U+rL
 XWWuv1/vCQyknFpDJVPFExqXyTyonKScWJylTxSxUnKk+oTBWTylTxTRUnKlPFpDJVTBUnKicVk8o3VUwqU8WJyhMVNyomlaniCZWpYlK5UXGiMlVMKjcqTlSmihOVqWJSOak4UTmpOFGZKiaVqeKJik
 nlROVGxaQyVZyonFR804e11lprvd6HtdZaa73eh7XWWmu93h8eqphUTiomlRsVNyomlaliUpkqJpWTikllqpgqbqhMFScVk8pJxaQyVZxUTCrfpPJvUpkqvqniRGWqOKmYVE4qJpWpYqo4UblRMan8l6
 lMFZPKVDGp3FCZKiaVqeJGxaTySxUnKicqJxX/JpWpYlI5qZhUfunDWmuttV7vw1prrbVe78Naa621Xu8PD6lMFd9UMamcVNxQOVF5omJSmSomlaniRsWkMlVMKjdUpopfUpkqTlSmir+pYlKZKr5JZa
 qYVKaKSeWXKk5UTipuqJyo3Kj4pYpJZar4popJZaqYKp6omFSmipOKGyqTylTxTRU3VKaKSeWGylTxxIe11lprvd6HtdZaa73eh7XWWmu93h8eqphUpoobFZPKVDGpTCpTxVRxQ2WqmFQmlRsqU8UNla
 niCZWp4kTlpOJE5QmVqeKGyhMqU8VUcVLxTSpTxaRyojJV/FLFicpUcaNiUpkqbqh8k8qNipOKb1K5UXFSMamcVEwqU8VUMalMKr+kMlWcqJyoTBW/9GGttdZar/dhrbXWWq/3Ya211lqv94cfU7mhMl
 WcVJyoTBWTyg2VGxUnKpPKVDFV3KiYVG6onFScqNyomFSeUHlCZao4UTmpmFSmipOKSWWqmFR+SeWJim+qmFSmikllqphUpoonVJ5QmSpOVE4qJpWTihOVk4qTiknlhspU8YTKicoTFZPKicpU8U0f1l
 prrfV6H9Zaa631eh/WWmut9Xp/eEjlRsUNlZOKGyo3Km6onKicVNxQmSomlZOKGyqTyknFicqkMlVMKjcqJpWpYlI5UZkqTiq+SWWq+JtUpooTlRsqU8Wk8oTKVDGpnKhMFZPKScWk8ksVJyonFZPK31
 TxhMpJxUnFicqJyi+pTBVPfFhrrbXW631Ya6211ut9WGuttdbr/eGhihOVSeVGxQ2VqWJSmSomlV+qmFQmlZOKGxUnKicVU8WJyo2KJyomlRsqT6hMFZPKVDFVfJPKVDGpTBWTyqQyVUwqU8W/qeJEZV
 J5QmWqOFE5qZhUpopJ5UbFVDGpTCpTxQ2VGyonFZPKScWkcqIyVZxUTConFZPKVPFv+rDWWmut1/uw1lprrdf7sNZaa63X+8OXqZxUTCpTxaQyVZxUfJPKScVU8UTFpDKp3FCZKk4qbqhMFZPKVDGpPK
 HyRMUNlROVqeJEZaq4oTJVnFTcqJhUblRMKpPKVDGpTBW/VHGickPlpOKGylRxQ2WqmComlROVk4pJ5aTiRsWJyonKN1WcqEwVk8pU8Td9WGuttdbrfVhrrbXW631Ya6211uvZP3hAZaqYVKaKJ1RuVN
 xQOam4oXJScaJyUjGpTBWTyknFicovVUwqU8WkMlWcqDxRcaJyUjGp3KiYVG5U3FCZKiaVJyomlanihspJxaTyRMUTKicVJypTxYnKVDGp3KiYVE4qJpWTikllqphUpoonVE4qJpWpYlKZKk5UTiq+6c
 Naa621Xu/DWmuttV7vw1prrbVe7w8/VnFD5ZtUpopJZaq4ofJNKicVJxUnFZPKpDJVnFQ8oXJScVJxonJS8U0Vk8pJxaRyojJVTConKicVNypOVG5UTConFd9UMan8UsWkcqIyVUwqU8WJylQxqUwVk8
 pUMancqJhUpopJZaqYVKaKE5UbKicqU8WkMlVMFX/Th7XWWmu93oe11lprvd6HtdZaa73eH/5lKicV36QyVdxQmSpuqEwqU8WJyknFjYpvUpkqJpWpYlI5qXii4kRlqjhROamYVKaKJ1RuVNyomFSmik
 llqrihMlVMKpPKVDGpPFFxov4fe3CQw8ayJDCQFHz/K3P+MlcFFFqyH6YzghsVN1SmikllqphUTiomlW+qeKLipGJSmSpuVEwqU8WJylQxqXyTylTxxIe11lprvd6HtdZaa73eh7XWWmu9nv0PX6QyVd
 xQOamYVE4qTlROKk5UblRMKk9UTCpTxYnKVDGpTBWTyo2KGyq/VHFD5UbFpHJScaIyVUwqU8WJyknFN6mcVEwqU8WJylRxQ2WqmFSmihOVqeKGyknFEypTxaQyVZyoTBWTylTxSyonFZPKVDGpTBUnKk
 9U/E0f1lprrfV6H9Zaa631eh/WWmut9Xp/+DGVqeJGxaRyQ2WquKFyUnGiMqncqPj/ROWk4r9EZaq4oTJVTCqTyknFpDJV3Kg4UZkqJpWTiqniX1I5qZhUbqhMFScqJxWTyg2Vk4q/qWJSmSomlZOKSe
 Wk4qRiUjlReaLiRGWq+KUPa6211nq9D2uttdZ6vQ9rrbXWer0/PKTyhMpUMamcVEwqU8WkclJxonKicqNiUplUpopJ5UTlpGJSmSqeqJhUTlSmiidUpopJ5YbKScVUcVIxqZyoTBU3VL6p4obKScUNlR
 OVqWJSuVExqUwV/yUVk8qkMlWcqDyhcqIyVZyoTBWTyonKVHFSMancqHhCZar4pg9rrbXWer0Pa6211nq9D2uttdZ6vT88VHFDZao4qThROVGZKiaVGxWTylRxovJNFZPKScUTKlPFpHKj4obKScWNik
 nlpGJSuaEyVdyomFSmiknlRsWJyjdVTCpTxY2KGxWTyonKVHGiMlWcVDyhcqPiRsWJyo2KSWVSOamYVKaKSeVGxRMVT1T8TR/WWmut9Xof1lprrfV6H9Zaa631en/4x1SmiknlpOKXVL6p4qTiRGWqmC
 puqNyomFSeUDmpmComlW+qmFRuqEwVU8WkMlU8oXJScaIyVZxU/JLKScWkMlWcqEwVJyqTylTxTSo3Km6oTBU3VG5UTCpTxQ2VqWJSuaEyVZxUnKicVEwqU8Xf9GGttdZar/dhrbXWWq/3Ya211lqv94
 eHVKaKSWWqmFROKiaVSWWquFFxo2JSmVSmihsqU8VUcaIyVUwqU8UTFScqJxU3VKaKJ1RuqEwVJypTxQ2VqeIJlScqJpVvqniiYlKZKk5UpoqTikllqphUTlSmikllUnmiYlKZKiaVqWJSeULlRsWNii
 dUpopJ5ZtUTiq+6cNaa621Xu/DWmuttV7vw1prrbVez/6HL1L5lyomlanihsoTFZPKScUTKv8lFZPKVHGiMlXcUDmpOFE5qZhUTipuqPxNFZPKScWkMlVMKlPFpDJVnKhMFScqU8Wk8k0VJyrfVDGpTB
 WTylRxonKj4pdUpooTlRsVJyp/U8WkMlU88WGttdZar/dhrbXWWq/3Ya211lqv94eHVKaKSeVGxQ2Vv6liUjlRuaHyRMWkMlVMKlPFDZUnVE4qTlSmipOKSWWqmComlUllqphUbqhMFScqU8UNlZOKJ1
 Smim+qmFSmiqnipOKbVG5U3FA5qZhUpopJ5aRiUjlR+aWKE5Wp4obKjYobKjdUfunDWmuttV7vw1prrbVe78Naa621Xu8PP1ZxonKiMlU8oXJSMVWcVEwqU8Wk8kTFpDKpnKjcUJkqbqhMFZPKVHGicq
 PihspUMVVMKicVNypOVG6oTBUnKlPFpDJVnFScqJyoPKEyVZyoTBWTyknFScWkcqIyVTxR8YTKVDGpTBWTylRxQ2VSmSpOVG5UTCo3VKaKGxV/04e11lprvd6HtdZaa73eh7XWWmu93h8eqjhReaLihs
 pU8YTKScV/ScWJyo2KJypuqEwVU8Wk8kTFpHKjYlKZKiaVk4pJ5YmKGxUnFZPKVDGpnFT8SypTxaQyVdyomFRuVDyhclIxVTxRMalMFZPKjYonKm6oPFFxo2JSOan4pg9rrbXWer0Pa6211nq9D2uttd
 Z6vT98mcpUMamcqHyTylRxo2JSmVSmikllqphUpopJ5ZsqJpVJ5ZtUTiomlROVqeJEZaq4ofJLFScVJyqTyjepTBVPVEwqNyomlZOKGypTxaQyVZyo3FD5L1E5qTipmFROKn5J5aTiCZVfqvilD2uttd
 Z6vQ9rrbXWer0Pa6211nq9P3xZxUnFEyo3Kk5UpopJ5aTim1SmipOKSWWqmFSmihsqU8WkMlVMKicVk8pUcaJyonKj4obKDZWp4kTlb6r4myomlUnlmypOVE5UblRMKlPFicpUMak8oTJVTCrfVPGEyk
 nFpDJVnFRMKlPFpPJNFX/Th7XWWmu93oe11lprvd6HtdZaa73eHx5S+aaKSWWquKEyVTxR8UsVk8pUMancqPgmlROVqeKbVE4qJpUbKlPFpPJExRMVk8pUcaIyqUwVk8pUcVIxqZyonFScqJyonFRMFZ
 PKN1XcqDipeKJiUjlROamYKn6pYlKZKiaVk4qpYlJ5ouK/5MNaa621Xu/DWmuttV7vw1prrbVe7w8/VjGpTBWTylTxL1VMKjcqvkllqjhRmSomlaliUpkqbqhMKjcqJpUbKk9UTCpTxY2KSWWqmFSmim
 +qmFROKiaVGxX/UsWkMqncqLihMlWcqEwVk8pUcaIyVUwqJxU3VJ6omFSmiicqTlSmipOKSWWqOFG5UfFNH9Zaa631eh/WWmut9Xof1lprrfV69j88oDJVnKhMFScqU8WkclIxqUwVk8pUMamcVEwqJx
 VPqEwVJypTxQ2VqWJSmSomlRsVN1SmihOVqeJE5UbFicoTFZPKVDGpnFScqPxSxYnKVHGicqNiUvmmihOVk4pJZaqYVG5UTCpTxTepTBUnKicVv6RyUnFD5UbFpDJVPPFhrbXWWq/3Ya211lqv92Gttd
 Zar2f/wwMqJxWTylQxqUwVN1S+qeJE5aRiUrlRcaIyVUwqNyomlaniROWJikllqrihclIxqfxSxYnKN1WcqNyoOFGZKm6onFRMKlPFpDJVnKhMFZPKScWkMlVMKlPFicpUcaJyUvFLKjcqnlA5qZhUnq
 iYVE4qJpWpYlI5qfimD2uttdZ6vQ9rrbXWer0Pa6211nq9PzxUMamcVEwqU8WkcqNiUpkqJpUbKlPFpHKj4obKjYoTlUllqphUblScqEwqU8UNlaniRGWqmFSmiknlpGJSuVExqUwVk8qNikllqphUpo
 qp4kRlqniiYlKZKm5U/E0Vk8pUcaJyUjGpTCpPVEwqU8WJyg2VJ1RuVEwqJxWTyqTyRMUvfVhrrbXW631Ya6211ut9WGuttdbr/eHLKk5UpoqTiknlRGWqmFRuqEwVk8pUcUNlqphUpopJ5UTlpGJSuV
 FxQ+WkYlI5qZgqJpWTikllqjipuFExqUwVk8qJyg2VqeJGxaQyVTxR8U0qNypOKv7LKiaVqeKXKiaVqeJE5UbF31QxqUwVU8WJyg2VqeKbPqy11lrr9T6stdZa6/U+rLXWWuv17H94QGWqmFRuVEwqNy
 puqEwVk8o3VZyoTBU3VKaKGypTxaTyTRVPqHxTxTepTBWTylRxQ+WkYlI5qZhUvqniRGWqeELlpGJSOamYVG5UTCpPVPySylRxonJScaIyVUwqU8WkcqPiCZWTihOVJyq+6cNaa621Xu/DWmuttV7vw1
 prrbVe7w9fpjJVnKicVJyonKjcUJkqJpUbFTcqJpWTiqliUpkqJpWpYlJ5omJSOVGZKk4qJpWp4obKScWJylQxqZyonFTcUPmmihOVGypTxaQyVTxRMalMFZPKpDJV3FCZKm6onKjcqHhC5aTimyomla
 niROVEZaqYVKaKSWVSmSq+SWWqeOLDWmuttV7vw1prrbVe78Naa621Xu8PX1ZxojJVTConFVPFpDJVTCpPVNxQmSomlRsVk8pJxQ2VqeKGyqQyVUwqN1R+qeJvqrihMlVMKicVJypTxaRyUnGj4ptUpo
 onKp5QuaEyVUwVJxUnKv9lFTcqTlSmiknlRsVJxYnKVHGiMlX80oe11lprvd6HtdZaa73eh7XWWmu9nv0PX6QyVUwqNyomlaniRGWqOFE5qZhUpopJZao4UZkqTlSmir9JZao4UZkqJpWTihsqJxWTyk
 nFDZWpYlKZKiaVqeKGyhMVJypTxYnKVDGpTBU3VE4qJpVfqphUTipOVKaKSeVGxYnKVHGiMlWcqJxUTCpTxYnKVHGi8k0VN1ROKn7pw1prrbVe78Naa621Xu/DWmuttV7P/ocvUpkqJpWTikllqphUTi
 omlaliUrlRMak8UXGi8k0Vk8pJxaTyL1VMKicVJypTxYnKVPFLKlPFpDJVnKhMFU+oTBWTylRxovJLFZPKjYonVKaKSWWqeEJlqphUpoobKlPFEypTxaRyUjGpPFExqUwVk8pUMancqPilD2uttdZ6vQ
 9rrbXWer0Pa6211nq9PzykMlVMKicVJxWTylTxhMoTKicVT6g8UXGiMlVMKpPKjYoTlaliUpkqnlC5ofKEyo2KX1I5UZkqJpUbKlPFpDJVPFHxTRU3VKaKSeVE5URlqvibVJ5QeUJlqphUblRMKicqU8
 WkcqJyUjGpnKhMFU98WGuttdbrfVhrrbXW631Ya6211uv94ctUpoobKicVk8pUMalMFTdUpopJ5UTlpOJGxQ2Vk4pJZaqYVKaKSWVSOam4oTJVTBWTylQxqUwVk8pUMalMKlPFpPI3qZxUTCqTylTxTR
 WTyhMqU8W/pDJVnKhMFX9TxaQyVZyofFPFjYpJZaq4UfFLFZPKVHFS8U0f1lprrfV6H9Zaa631eh/WWmut9Xp/+LKKE5WpYqp4QmWquKHyTRUnKicVk8pUMancUJkqJpVvqrhRMamcqHxTxUnFpHJSMa
 lMKlPFVHGjYlKZVKaKGypPVEwV36Ryo2JSOamYKp6omFSmikllqphUbqj8UsWkMlVMKicVk8pUcaNiUrlRcUNlqphUpopf+rDWWmut1/uw1lprrdf7sNZaa63X+8OPqUwVN1SmipOKSeWJipOKJyomlU
 nlRsWkckNlqphUblQ8ofJLFZPKScVJxaQyVUwVk8qk8ksVk8pJxVRxQ2VSeaJiUrlRcaPiX1KZKk4qJpWTiknlCZWTikllqphUJpUnVKaKGxWTylTxTSpTxTd9WGuttdbrfVhrrbXW631Ya6211uv94T
 +u4qRiUpkqJpWTihOVqeKGylRxUnGiclJxovJLKlPFicpJxaQyVUwqk8oTKicVU8WJyo2KSWWqmFSmiknlhsrfVDGpTCpTxYnKN6mcVJyonFRMKicqJxW/VHFD5UbFpDJVTCo3VKaKSeWkYlKZKqaKGx
 WTylTxxIe11lprvd6HtdZaa73eh7XWWmu93h++TOWbVKaKSWWqOKmYVE5UpooTlZOKSeVEZaqYKk5UblRMKt+kMlXcUJkqJpWp4obKVHGiMqlMFZPKScWNipOKk4pJZao4UZkqbqicqJxUTCpTxVQxqU
 wVU8UTKlPFVDGp3FCZKk5UpoobKjcqJpWTihOVqeL/E5UbFd/0Ya211lqv92GttdZar/dhrbXWWq/3h79M5UbFDZUbFScVk8qNiknlpOKGyknFpHKiMlWcqEwVN1Smim9SOam4oTJVnKhMFZPKpHKjYl
 I5qfgllaliUpkq/ktUblScqEwqJxU3KiaVqeKbKk5UTiomlUnlmyr+pYpJZaqYKiaVv+nDWmuttV7vw1prrbVe78Naa621Xu8PP1ZxojJVTCpTxVQxqUwVk8qkMlVMKicVJypTxQ2VGxWTyknFicpUcU
 PlhsqNiqliUpkqTipuqNxQOak4UZlUTipOVKaKSeWkYlL5JpUbFScqU8WJylRxonKj4kTlRsWkckNlqrhRcaJyUvGEylQxqUwVk8pUMVVMKjcqJpWp4l/6sNZaa63X+7DWWmut1/uw1lprrdf7w1+mcq
 NiUpkqTlSmihOVk4pJZaq4oTJVTBUnKicVJyonFZPKjYpJ5UbFpDKpnFScqEwVk8pUMalMFScqU8WkcqPihsoTFZPKVDGpfFPFicpJxYnKVDGpPFExqfxSxaRyUnFD5UbFDZWpYlKZKk4qJpWpYlI5qZ
 hUTlSeUJkqvunDWmuttV7vw1prrbVe78Naa621Xs/+hy9SeaJiUvmXKiaVqWJSmSomlaliUjmpOFE5qbihMlXcUJkqnlA5qbihMlWcqNyomFSmihsqU8Wk8k0Vk8pUcUNlqjhReaLil1SmikllqnhC5a
 TiROWkYlKZKk5UpopJ5UbFicpUMamcVEwqU8Wk8jdV/E0f1lprrfV6H9Zaa631eh/WWmut9Xp/+LKKb6qYVE4qTlROKr5JZaqYVKaKSeVE5aTiRGWqOFGZKm6oTBU3KiaVSWWq+KaKJyomlW+quKFyoj
 JVTCpTxaTyTRU3VJ6omFSmiidUpopvUpkqTlSmihsVk8pUMalMFZPKScVJxY2Kf6liUpkqJpWp4okPa6211nq9D2uttdZ6vQ9rrbXWer0/PKRyUnGi8ksqJxU3KiaVqWJSmVROVKaKSeWk4kTlROWGyi
 +pfJPKicpJxYnKVHGjYlI5UfmlikllqviXVE4qTlSmihsq36TyhMpUcaIyVUwq/1LFicpUMancqJhU3uTDWmuttV7vw1prrbVe78Naa621Xu8PP6YyVZxU3FC5UTGpTBWTylQxVZxUTCpTxaRyUnGiMl
 XcqLihMlWcqPxSxUnF36QyVUwVk8oTFTdUpopJ5YbKDZWTiknlhspUMVXcqJhUTiomlZOKGyonKjdUpopJ5aTiCZVfqrhRcaIyVdxQmVSmir/pw1prrbVe78Naa621Xu/DWmuttV7vDz9W8YTKVPGEyo
 nKVDGpTBWTyhMVk8qNim9SmSp+SWWqmFSmikllqphUpopJZaqYVG5UnKicVJyonKhMFScqU8WNihsqU8WkMlVMKlPFicpU8U0Vk8oTKlPFScUNlaliUpkqJpVJZaqYVE4qTlSmiidUTiqeUJkqvqnimz
 6stdZa6/U+rLXWWuv1Pqy11lrr9f7wZRUnKjcqnqiYVKaKGxU3Kk5UTiqeUHmi4psqTiomlROVGxUnFScVJypPVEwqT1TcqJhUfqliUjlRmSomlZOKSeWJipOKSeVGxQ2VGxVPVEwqJxWTyqTyhMpUcV
 IxqZyo3Ki4UTGpTBWTylTxxIe11lprvd6HtdZaa73eh7XWWmu93h9+TGWqmFQmlV+qmFROKk5UbqjcUJkqJpVvUvkmlScqJpWTikllqrihclIxVUwqU8VUcVJxojKpPKEyVZyoTBUnKpPKScWkclLxSx
 WTylTxhMovVTyh8oTKjYpJ5aTihspU8YTKL6n80oe11lprvd6HtdZaa73eh7XWWmu9nv0PP6RyUnFD5UbFpHKjYlKZKiaVk4pfUpkqJpWp4obKScWk8kTFicoTFTdUpopJ5UbFDZUbFZPKVPFNKk9UTC
 rfVHGiMlVMKlPFEypTxaQyVZyonFR8k8qNiidUpopJZaqYVKaKSeWkYlK5UTGpTBX/0oe11lprvd6HtdZaa73eh7XWWmu93h9+rOIJlaliUrlRcUNlqvgvq7ihclJxUvFNFZPKVDFVTConFScq31QxqU
 wqU8VJxaRyo+JEZaq4UXGiMlXcqDhRmSomlaliqrihMlVMKlPFN6lMFTdUpopJZaqYKiaVqeJEZao4qZhUpopJ5YmKSeWk4gmVqeJv+rDWWmut1/uw1lprrdf7sNZaa63Xs//hi1RuVEwqU8WJylQxqU
 wVJypTxaRyo+JE5aRiUjmpOFE5qbihclJxonJSMamcVEwqU8U3qUwVN1T+SyomlaliUjmpmFSmihsqU8WkMlWcqEwVT6hMFd+kclIxqZxUnKhMFd+kMlVMKicVJypTxd+kMlXcULlR8cSHtdZaa73eh7
 XWWmu93oe11lprvd4fHlKZKm6oTBWTyknFpDJVTConFZPKjYpJZaqYKiaVk4pJZVKZKqaKSeWJihsqU8UvVUwqNypOKk5UTiomlRsVk8pJxYnKVDGpTBU3Kr5J5YbKVDGpTBUnKlPFpHJSMalMFd9UMa
 mcVNxQmSomlanipGJSOVGZKiaVqeJEZaq4UTGpTBWTylRxovJNH9Zaa631eh/WWmut9Xof1lprrfV69j88oDJVnKicVJyonFRMKicVJyo3KiaVv6liUpkqJpUbFZPKScWJylQxqZxUTCpTxRMqJxWTyl
 RxojJVnKjcqJhUpooTlaliUvmlihOVk4oTlaliUjmpeELlRsWkclJxonJScaJyo2JSmSpuqEwVk8pUMancqJhUpoobKicVk8pJxRMf1lprrfV6H9Zaa631eh/WWmut9Xp/+DKVb1KZKk5UbqicVNxQOa
 mYVG5UnKhMFScVk8pUcaPiRsWkclJxQ+WkYlI5qXhC5URlqvibVKaKSeWk4obKicpUMVVMKt9UMancUDmpmFSeqDhROamYVKaKqeKGyhMqU8UvVZxUPFFxojJV/NKHtdZaa73eh7XWWmu93oe11lprvd
 4fHqqYVL6pYlI5qThRmSomlUllqjipmFSeqJhUpoqp4kRlqpgqJpUnVE4qpopJ5URlqjhRmVSmiknlmyomlaliUjmpmFRuqEwVJxWTyqRyo+JE5W9SeUJlqphUblTcUDmpOFGZKm6onFRMKpPKN1VMKl
 PFpHJD5ZsqTlSmim/6sNZaa63X+7DWWmut1/uw1lprrdf7w0MqU8WkMlXcUJkqTlRuqJxU3FCZKm5U3FCZKiaVqWJSOak4UZlUpoobKlPFN1VMKicVk8oTKlPFpDJVfFPFpHKiMlVMFZPKVDGp3KiYVG
 6onFTcUJlUpopfUpkqTlQmlaniCZWTiicqJpUbKlPFL1VMKk9UTCqTylTxxIe11lprvd6HtdZaa73eh7XWWmu93h/+MZWpYqqYVKaKqWJSmSomlanihsqJylTxTRU3VG6oTBVTxYnKScUNlRsqJxU3Kk
 5UJpWpYlKZKiaVb1KZKiaVE5Wp4kRlqphUpoqTiknlpGJSmVSmikllqniiYlKZKiaVE5WTikllUpkqblRMKk9U/JLKDZWp4kRlqjhRmVSmiqliUvmmD2uttdZ6vQ9rrbXWer0Pa6211no9+x++SGWquK
 HySxWTylRxojJVnKhMFTdUpopJ5ZsqJpWTikllqjhROan4JpWTiknliYpJ5aTiROWk4gmVqeKbVKaKE5Wp4kRlqphUpoobKlPFicpU8YTKScUNlaliUpkqJpWTihOVqeKbVKaKE5Wp4kRlqjhROan4lz
 6stdZa6/U+rLXWWuv1Pqy11lrr9f7wH1cxqUwVN1ROVKaKqWJSmSqm+n2Hy3IAAAySSURBVL/24CA3lmVZcCBZ0P63zH5DHwUQyJLO/Z1uFjdUTlSmiknlRsWkMlXcqHii4ptUTipOKm6onFRMKk9UTC
 o3KqaKSeX/MpWpYlKZKn6TylRxo+JE5UbFpDJVnFRMKt+kclJxUnGjYlI5qZhUpoqp4obKScU3fVhrrbXW631Ya6211ut9WGuttdbr/fCQylRxonJD5YbKVDFVPKEyVdxQmSpOKm5UnKhMKlPFpDJVnK
 hMFZPKEypTxaRyQ+VGxUnFEypPVEwqT1RMKlPFpHJDZaqYKiaVqeKGylQxqZxUTConFZPKb6o4UXlC5QmVGxWTyg2Vb6o4qThRuVHxlz6stdZa6/U+rLXWWuv1Pqy11lrr9X74MpWTim9SOVE5qZhUpo
 qpYlI5qZgqfpPKVHFSMamcqJxUnFQ8UTGpfFPFpHKiclIxqXyTylQxVUwqT1RMKlPFicpUMancUJkqbqicVJxUTCqTylQxqUwVk8pUMalMFZPKVDGp/EsV36QyVZyoTBU3VG5UTCr/JR/WWmut9Xof1l
 prrfV6H9Zaa631ej/8YypTxaRyUnFD5YbKX6qYVE4qblR8U8WJylQxqZxUnFScqJxU3FCZKiaVGxVPqNyoOFGZKiaVJypOKiaVqWJSmVSmiknlpOJEZaqYKiaVSeUvVdyomFROKiaVGypTxRMVk8oNla
 liUjmpOFE5qfiXPqy11lrr9T6stdZa6/U+rLXWWuv1fviyiknlpOKkYlKZVL6p4kRlqphUJpWpYlKZKqaK36TyTSo3KiaVSWWqmFSmim+quFExqUwVk8pUMalMFU+onFRMKlPFpDKp3KiYVE5UpoobFZ
 PKX6qYVG6oTBU3VKaKk4onVKaKSWVSeUJlqvhNFZPKVHFScaJyUvFNH9Zaa631eh/WWmut9Xof1lprrfV6P/wxlaliUjmpOFGZKk5UTiqmim+quKEyVdxQ+U0VJypTxVRxonKjYlKZVE4qbqhMFZPKVP
 GbVKaKE5UTlScqJpWp4obKVDGpTBVTxaQyVUwV31Rxo+KJikllqphUporfVHFDZao4UblRMVV8k8pUcVLxmz6stdZa6/U+rLXWWuv1Pqy11lrr9ex/+EMqJxUnKlPFN6n8poobKjcqJpWpYlI5qbihMl
 WcqEwVN1ROKk5UpopvUnmiYlK5UXFDZar4JpWp4gmVJypOVKaKSeWk4kRlqphUflPFicpU8YTKVDGpPFExqUwVN1S+qWJSmSomlRsVT3xYa6211ut9WGuttdbrfVhrrbXW6/3wy1ROKk5Ubqg8UTGpTB
 WTyknFpDJVTCpTxYnKDZWp4obKVDFVnKhMFZPKVDGpTBWTyjepnFRMKlPFpHJS8S9VnKhMFZPKVHGiMlVMKicVk8pUMancqJhUTiomlZOKSeWJihsqU8UNlZOKGxU3VG6oTBWTylRxojJVPKFyUvGbPq
 y11lrr9T6stdZa6/U+rLXWWuv1fnhI5QmVk4pJZVK5UXGjYlKZKiaVv1RxUnFD5aTiROWk4omKSeWGylRxUvGEylQxqUwqU8WNihOVJyomlaliUjmpuFFxQ2WqmFRuVJyoTBU3Km6onKicVEwqU8WkMl
 XcqJhUpooTlaliUjmpOKk4UZkqJpWpYlKZKk5UJpWTiic+rLXWWuv1Pqy11lrr9T6stdZa6/V++McqTlSmihsqJyonFVPFpDJVTCpTxUnFpHJSMalMFScqJxWTyl9SOak4UXlCZaqYVE4qJpWTihsVk8
 pUcaNiUjmpOKm4oTJVTCpTxQ2VGxU3KiaVk4onKiaVJyomlaniROVGxY2Kk4pJ5UTlpGKqmFSmiidUpooTlW/6sNZaa63X+7DWWmut1/uw1lprrdez/+EBlScqJpWpYlI5qfhNKk9UTConFZPKN1VMKl
 PFicpUMalMFScqJxWTyhMVT6hMFZPKVHGi8k0Vk8q/VDGp3KiYVKaKE5WpYlI5qZhUpopJZaqYVKaKSeWJikllqphUpooTlaniRGWqmFROKiaVqWJSuVExqUwVJyonFZPKjYrf9GGttdZar/dhrbXWWq
 /3Ya211lqv98Mvq5hUbqg8ofKXKk5UpopJ5aTiROWGylQxqUwVU8WkMlVMKt9UcaIyVUwqNypOVKaKSWWqmCpOVKaKSWVSmSpOVKaKSeWk4omKSeWGylRxo+I3qUwVk8pUMamcVJxU3FCZKqaKSWWqmC
 pOKk5UpoobFScqU8WJylRxo2JSmSr+0oe11lprvd6HtdZaa73eh7XWWmu9nv0PD6hMFZPKExVPqEwVk8pJxYnKVPGXVKaKSWWqmFRuVEwqU8UNlaniN6mcVJyoTBVPqHxTxaQyVfxLKlPFpHJScaJyUj
 GpnFRMKlPFicpJxYnKScUNlaniL6mcVEwqJxWTylRxQ2WqmFSmit+kclLxTR/WWmut9Xof1lprrfV6H9Zaa631evY/fJHKjYoTlZOKJ1SmihOVGxWTylRxQ2WqmFSmiknlv6xiUjmpmFS+qeJEZaqYVG
 5UTCpTxaTymypOVKaKE5WpYlKZKk5UpopJZaqYVE4qJpWTihOV31RxonJSMak8UTGp/JdUnKhMFZPKN1VMKicV3/RhrbXWWq/3Ya211lqv92GttdZar/fDl1V8U8WJylRxojJVnKicVNyomFROKqaKSW
 WqmFRuVNxQeaJiUjmpmFSmihsqN1RuVEwqU8Wk8kTFDZUbKicq36RyQ2WqOKl4omJSmSpuVNxQmVROKk5UpooTlaliUjmpmFSmikllqjhROVH5poobKv8lH9Zaa631eh/WWmut9Xof1lprrfV6Pzyk8p
 cqTlROKiaVqeIJlaliUpkqJpVJZap4omJSOVGZKk4qTlROKk5UTlSmikllqvgmlaliqphUTiqeUJkqnqg4UZkqTlSmiknlX1KZKiaVqWJSeUJlqrhRMamcVEwqU8WJylRxovKEylRxUjGpnFRMKjdUpo
 r/sg9rrbXWer0Pa6211nq9D2uttdZ6vR++rOKbVE4qJpWp4qRiUpkqTlSmipOKk4obFScVT1TcUJkqTlSmiknlRsUNlanipOI3VZyo3Ki4UTGp3KiYVE4qblScqEwqT1RMKlPFpDJVTCo3Km5UTConFZ
 PKicpU8U0Vk8pJxRMVv6nimyp+04e11lprvd6HtdZaa73eh7XWWmu93g+/TOVGxQ2VqWJS+U0Vk8pJxQ2Vk4pJ5aTiROWJihsVk8pUMalMFZPKjYpJ5aTiRGWqOKn4JpXfVDGpnFR8k8pUcVLxm1S+Se
 UJlaniRGWqmFSmihOVqWJSmSpOKk5UpooTlRsVN1SeUPmXPqy11lrr9T6stdZa6/U+rLXWWuv1fvg/rmJSmSomlaliUnmi4obKVHFD5aTipGJSmSomlROVqWKqmFROVL6p4kbFpHJDZaqYVKaKSeWk4k
 RlqphUbqhMFU+oTBVTxYnKVDGpnFScqEwVk8qJylRxQ+WkYlKZVE4qJpWp4kTlROWbVJ6ouKEyVUwqNypuqJyoTBVPfFhrrbXW631Ya6211ut9WGuttdbr/fD/OZUTlanihspUMalMFU9UnKicqEwVU8
 VJxYnKicpUMamcVEwqT6hMFZPKVDGpnFRMKlPFScVfUpkq/iWVqeJEZao4UZkqpopJZao4UZlUpopJZaqYVCaVqeKGylQxqUwVU8WkMlVMKicqU8U3qUwVk8pUcaNiUplUpoobKlPFN31Ya6211ut9WG
 uttdbrfVhrrbXW6/3wyyr+UsWkMlVMKpPKVDGpTBWTyo2KSeVEZaq4UTGpTBXfpDJVnFRMKpPKVDGpnKhMFScVk8pUcaIyVUwqJxWTylRxUnFScaIyVUwqJxWTylTxRMWJylRxQ+W/pGJSuaEyVZxU3K
 g4qZhUTlSmihsV/1LFicpU8S99WGuttdbrfVhrrbXW631Ya6211uv98GUqf0nlpOKkYlK5oTJVnKicVEwqJypTxRMqU8WJylQxqZyo/KaKSeWGylTxhMpUMancUDmpmFROKp6oOKmYVE4qJpUbFZPKVD
 GpTBUnKk+oTBUnKicqJxWTylQxqTxRMalMFZPKVDGpnFRMKicVU8WkMlWcqJxUTBVPqEwVT3xYa6211ut9WGuttdbrfVhrrbXW69n/sNZaa61X+7DWWmut1/uw1lprrdf7sNZaa63X+7DWWmut1/uw1lprrdf7sNZaa63X+7DWWmut1/uw1lprrdf7sNZaa63X+7DWWmut1/uw1lprrdf7sNZaa63X+7DWWmut1/uw1lprrdf7sNZaa63X+39/erocwf6cVgAAAABJRU5ErkJggg==
 data:image/png;base64,iVBORw0KGgoAAAANSUhEUgAAAgQAAAIECAYAAABmAjaWAAA2wklEQVR4AezBQQ4bybIgQXdC97+yz1vGKoFEkVL/qTCz/2GttdZar/ZhrbXWWq/3Ya211lqv92GttdZar/
 dhrbXWWq/3Ya211lqv92GttdZar/dhrbXWWq/3Ya211lqv92GttdZar/dhrbXWWq/3Ya211lqv92GttdZar/dhrbXWWq/3Ya211lqv92GttdZar/eHh1T+popJZao4UZkqTlROKp5QuVFxojJVTCpTxY
 nKScWJyknFpDJVTCpTxaRyUnGiMlWcqEwVk8pUMamcVJyofFPFpDJVTCpTxQ2VqWJSOal4QmWqmFSmihsqU8WkcqPiCZWpYlL5pYpJZaq4oTJVPKFyo+JE5W+qeOLDWmuttV7vw1prrbVe78Naa621Xs
 /+hwdUpopvUpkqbqj8UsWkMlVMKlPFicrfVHGiMlVMKk9UTCpTxYnKVDGpTBXfpHJScaLyTRUnKlPFpDJVTCo3Kk5UnqiYVKaKSeVGxaRyUjGpTBUnKt9UcaIyVTyh8i9V3FA5qZhUpopJZar4JpWp4o
 kPa6211nq9D2uttdZ6vQ9rrbXWer0//JjKjYpfqphUpopJZaqYVKaKSeWGylRxQ+VGxaRyUjGpTBWTyjepnFScVNxQmSq+SeWkYlKZKk5Upoqp4qTim1SmihsVJypTxTepTBWTyqQyVZyoTBWTyi9VTC
 pTxYnKVHGi8kTFicpUcaNiUvkmlRsVv/RhrbXWWq/3Ya211lqv92GttdZar/eH/+NUpooTlaniiYpJZao4UTlRmSpOKiaVqWJSuaEyVUwqNyomlaliUjlRmSpuqEwVNyomlSdUpooTlanim1RuVEwqJx
 WTyonKicoTFTcqTlRuqNyomFROVKaKE5WTil+qeEJlqp</t>
  </si>
  <si>
    <t>TC_1545</t>
  </si>
  <si>
    <t>verify Invalid URL Format for OPENID4VP on Android 14 and above version</t>
  </si>
  <si>
    <t>Steps to Reproduce:
1. Use a OnePlus Nord CE4 running Android 14 with Bluetooth 5.4.
2. Scan a QR code containing an OPENID4VP request.
3. Observe that the request is processed using OPENID4VPconnect:? instead of OPENID4VP://connect:?.
4.The system fails to parse the URL, leading to an error.</t>
  </si>
  <si>
    <t>The QR code scanner should correctly recognize and process the standard URL format:
OPENID4VP://connect:?name=OVPMOSIP&amp;key=b6e5ce0d8c62616b8ec0ccaef6126487630ce2208680e041d1cf3d54b982585f
The verification process should proceed without errors.</t>
  </si>
  <si>
    <t>https://mosip.atlassian.net/browse/INJIMOB-2907</t>
  </si>
  <si>
    <t>TC_1546</t>
  </si>
  <si>
    <t>Verify  Client name is overlapping the cross button in the send VP screen, when the name has a big value.</t>
  </si>
  <si>
    <t>If client name from the authorization request is big, it should be shown properly without overlapping the header or cross button.</t>
  </si>
  <si>
    <t>https://mosip.atlassian.net/browse/INJIMOB-2881</t>
  </si>
  <si>
    <t>TC_1547</t>
  </si>
  <si>
    <t>1. Open the mimoto-issuers-config
 2. Remove the client id the mandatory confing for the mock issuer 
 3. Restart the mimoto
 4. Download the VC</t>
  </si>
  <si>
    <r>
      <rPr>
        <rFont val="Calibri, sans-serif"/>
        <color rgb="FF1155CC"/>
        <sz val="11.0"/>
        <u/>
      </rPr>
      <t>https://mosip.atlassian.net/browse/INJIMOB-1852</t>
    </r>
  </si>
  <si>
    <t>TC_1548</t>
  </si>
  <si>
    <t>1. Authenticate app and get into it
 2.Download a VC and activate the VC
 3. Go to the scanner page and turn off the internet
 4. Scan the IDP portal QR code log-in</t>
  </si>
  <si>
    <r>
      <rPr>
        <rFont val="Calibri, sans-serif"/>
        <color rgb="FF1155CC"/>
        <sz val="11.0"/>
        <u/>
      </rPr>
      <t>https://mosip.atlassian.net/browse/INJIMOB-1744</t>
    </r>
  </si>
  <si>
    <t>TC_1549</t>
  </si>
  <si>
    <t>1. Open the inji app. 
 2. Download the VC,
 3. Share VC with share with a selfie.</t>
  </si>
  <si>
    <t>the capture button is positioned correctly on the face verification page to prevent overlapping with surrounding text on lower-end devices.</t>
  </si>
  <si>
    <r>
      <rPr>
        <rFont val="Calibri, sans-serif"/>
        <color rgb="FF1155CC"/>
        <sz val="11.0"/>
        <u/>
      </rPr>
      <t>https://mosip.atlassian.net/browse/INJIMOB-1604</t>
    </r>
  </si>
  <si>
    <t>TC_1550</t>
  </si>
  <si>
    <t>1. Open the inji app,
 2. Download one VC from mosip or E-signet of the issuers,
 3. Check the activate the VC button and back button on the same page.</t>
  </si>
  <si>
    <t>The activate the VC button and Back button should work seamlessly</t>
  </si>
  <si>
    <r>
      <rPr>
        <rFont val="Calibri, sans-serif"/>
        <color rgb="FF1155CC"/>
        <sz val="11.0"/>
        <u/>
      </rPr>
      <t>https://mosip.atlassian.net/browse/INJIMOB-1252</t>
    </r>
  </si>
  <si>
    <t>TC_1551</t>
  </si>
  <si>
    <t>1. In Iphone click on View Activity Log or Remove from Wallet options in Kebab Menu of any VC.</t>
  </si>
  <si>
    <t>We should see the activity screen and confirmation popup asking whether we want to continue with the VC Removal</t>
  </si>
  <si>
    <r>
      <rPr>
        <rFont val="Calibri, sans-serif"/>
        <color rgb="FF1155CC"/>
        <sz val="11.0"/>
        <u/>
      </rPr>
      <t>https://mosip.atlassian.net/browse/INJIMOB-1075</t>
    </r>
  </si>
  <si>
    <t>TC_1552</t>
  </si>
  <si>
    <t>1.Open the inji app.
 2. Try to download the Sunbird VC.</t>
  </si>
  <si>
    <r>
      <rPr>
        <rFont val="Calibri, sans-serif"/>
        <color rgb="FF1155CC"/>
        <sz val="11.0"/>
        <u/>
      </rPr>
      <t>https://mosip.atlassian.net/browse/INJIMOB-940</t>
    </r>
  </si>
  <si>
    <t>TC_1553</t>
  </si>
  <si>
    <t>1. authenticate the app and enter it.
 2. head to the home screen.
 3. change the languages.
 4. click on the "?" button.</t>
  </si>
  <si>
    <t>All the languages and the content should not be missing from the FAQ page.</t>
  </si>
  <si>
    <t>https://mosip.atlassian.net/browse/INJIMOB-915</t>
  </si>
  <si>
    <t>TC_1554</t>
  </si>
  <si>
    <t>1. Open the inji app.
 2. Download the VC.
 3. Go to the settings page. 
 4. Select the Backup and Restore option.
 5. grant the permission
 6. Click on the Backup Button.</t>
  </si>
  <si>
    <t>backup and restore should work on all devices</t>
  </si>
  <si>
    <r>
      <rPr>
        <rFont val="Calibri, sans-serif"/>
        <color rgb="FF1155CC"/>
        <sz val="11.0"/>
        <u/>
      </rPr>
      <t>https://mosip.atlassian.net/browse/INJIMOB-879</t>
    </r>
  </si>
  <si>
    <t>TC_1555</t>
  </si>
  <si>
    <t>1. Deny nearby devices permission in scan screen
 2. Move to receive screen and deny nearby devices permissions here too
 3. Go back to scan screen
 4. Here the app loops in checking &amp; requesting nearby permissions and eventually app stops</t>
  </si>
  <si>
    <t>app should work fine</t>
  </si>
  <si>
    <r>
      <rPr>
        <rFont val="Calibri, sans-serif"/>
        <color rgb="FF1155CC"/>
        <sz val="11.0"/>
        <u/>
      </rPr>
      <t>https://mosip.atlassian.net/browse/INJIMOB-728</t>
    </r>
  </si>
  <si>
    <t>TC_1556</t>
  </si>
  <si>
    <t>Verify the activation VC is not working for a second time on the same device; the same VC displays a technical error message.</t>
  </si>
  <si>
    <t xml:space="preserve">Steps:
1. Open the injimobile app
2. Download the same VC a second time and try to activate the Vc on the same device </t>
  </si>
  <si>
    <t>The user should be able to activate the VC a second time on the same device</t>
  </si>
  <si>
    <t>https://mosip.atlassian.net/browse/INJIMOB-2159</t>
  </si>
  <si>
    <t>TC_1557</t>
  </si>
  <si>
    <t>Verify Issuer logo not rendering svg type</t>
  </si>
  <si>
    <t>1. if issuer logo is configured as svg type in mimoto-issuers-config.json</t>
  </si>
  <si>
    <r>
      <rPr>
        <rFont val="Calibri, sans-serif"/>
        <b val="0"/>
        <color rgb="FF000000"/>
        <sz val="11.0"/>
      </rPr>
      <t>It should show the image configured</t>
    </r>
  </si>
  <si>
    <t>https://mosip.atlassian.net/browse/INJIMOB-2062</t>
  </si>
  <si>
    <t>TC_1558</t>
  </si>
  <si>
    <t>Verify After clicking the + icon, the screen flickers before landing on the 'Add New Card' screen</t>
  </si>
  <si>
    <t xml:space="preserve">Steps:
1.Open the INJI mobile 
2.Click on the + icon and check </t>
  </si>
  <si>
    <t>After clicking the + icon, the screen should not flicker before landing on the 'Add New Card' screen.</t>
  </si>
  <si>
    <t>https://mosip.atlassian.net/browse/INJIMOB-1896</t>
  </si>
  <si>
    <t>TC_1559</t>
  </si>
  <si>
    <t>Verify [OpenId4VP] QR data is base64 encoded</t>
  </si>
  <si>
    <t>1.We have created QR code with base64 encoded but we need to check it spec once again to know it should be plain string or base64 encoded</t>
  </si>
  <si>
    <t>It should be plain string or base64 encoded</t>
  </si>
  <si>
    <t>https://mosip.atlassian.net/browse/INJIMOB-2901</t>
  </si>
  <si>
    <t>TC_1560</t>
  </si>
  <si>
    <t>Verify Need to handle signature encoding while generating JWT</t>
  </si>
  <si>
    <t xml:space="preserve">1. While generating JWT currently the signature path contains \n characters. This is an invalid character and it is causing signature verification failure. </t>
  </si>
  <si>
    <t>DL2unTEaF91nyrpYamXs0dYKkU1twXQVhR6zXvVR3jO3N1PgZSeAUHLkUDYprJq1f8TlXi81vXKg\nuh2fgjHts3g73SEtX6zozlvRO67QqLNEnUy4bPh3EtD27PBTkQFqhKjMF8I2hfsuuJYoEq0dLt9M\nOmuBhrtwMrytIi0X0d6-PDUebzm68NwVG84TIAEH-DLl3L9MqRqxV8WjF10XIUbJX4q08Y0Srypu\nYn9hWcxldv9eUvUrlRY0skg3OlJFxAnug7VHfSwyYmSJSwAERCQcoaZOmPTzjFPd-CRJ_NQxWxqK\nXDq9a8ET3NIT8vHdI_b1_xQpYY70sbIQRjrnRw==\n</t>
  </si>
  <si>
    <t>https://mosip.atlassian.net/browse/INJIMOB-2777</t>
  </si>
  <si>
    <t>INJIMOB-2448</t>
  </si>
  <si>
    <t>When biometric is cancelled the app is stuck in white screen and crashes after sometime.</t>
  </si>
  <si>
    <t>TC_1561</t>
  </si>
  <si>
    <t>Verify When biometric is cancelled the app is stuck in white screen and crashes after sometime.</t>
  </si>
  <si>
    <t>1.When the biometric is cancelled during the app launch the app is going in a looping state and crashes after sometime</t>
  </si>
  <si>
    <t xml:space="preserve">The app should not struck crashed </t>
  </si>
  <si>
    <t>https://mosip.atlassian.net/browse/INJIMOB-2448</t>
  </si>
  <si>
    <t>TC_1562</t>
  </si>
  <si>
    <t>Verify Deleting a restored VC is deleting multiple VC's in data backup and restore flow</t>
  </si>
  <si>
    <t>1. open the injiapp
2. Download the Vc
3. do backup and restore
4. check deleting Vc multiple</t>
  </si>
  <si>
    <t xml:space="preserve">It should remove only user detected VC </t>
  </si>
  <si>
    <t>https://mosip.atlassian.net/browse/INJIMOB-2021</t>
  </si>
  <si>
    <t>Results</t>
  </si>
  <si>
    <t>configuring Verified Credentials (VC)</t>
  </si>
  <si>
    <t>1.Connect to partner table under mosip_pms databases.
 2.Verify partner details</t>
  </si>
  <si>
    <t>partner details should be configured in pms.partner table for mobile id like parter where name as residentapp-partner,partner id as mpartner-default-mobile</t>
  </si>
  <si>
    <t>VC standards</t>
  </si>
  <si>
    <t>Verify credential type as "verCred"</t>
  </si>
  <si>
    <t>1.Connect to DB.
 2.check in mosip_pms databases</t>
  </si>
  <si>
    <t>Request credential API</t>
  </si>
  <si>
    <t>Post credential request with credential type as "verCred"</t>
  </si>
  <si>
    <t>1. Perform Otp Authentication
 2. Post credential request</t>
  </si>
  <si>
    <t>Remove one or more attributes in shareable attributes under policy</t>
  </si>
  <si>
    <t>1. Update shareable attributes in the policy for partner ID : mpartner-default-mobile
 Ex: Remove DOB field in policy and restart credential service</t>
  </si>
  <si>
    <t>Removed attributes data should be empty once VC is generated in Mobile app</t>
  </si>
  <si>
    <t>1. Update shareable attributes in the policy for partner ID : mpartner-default-mobile
 Ex: Add residentstatus field in policy and restart credential service</t>
  </si>
  <si>
    <t>1. Update shareable attributes in the policy for partner ID : mpartner-default-mobile
 2. Make changes in Context.json file
 Ex: Remove DOB field in policy and mosip context file, restart credential service</t>
  </si>
  <si>
    <t>1. Update shareable attributes in the policy for partner ID : mpartner-default-mobile
 2. Make changes in Context.json file
 Ex: Add residentstatus field in policy and mosip context file and restart credential service</t>
  </si>
  <si>
    <t>Verify the existance of Mobile ID app in the Testflight</t>
  </si>
  <si>
    <t>1. IOS is connected to Internet
 2. Open Testflight app</t>
  </si>
  <si>
    <t>Resident app should be available in testflight once redemption is done using the access code received via mail.</t>
  </si>
  <si>
    <t>Verify if User is able to install the app</t>
  </si>
  <si>
    <t>1. iOS is connected to Internet
 2. Open Testflight app
 3. Click on install button</t>
  </si>
  <si>
    <t>When Resident clicks on Install button, app should be installed successfully.</t>
  </si>
  <si>
    <t>Verify if User is able to the launch the app when clicked open</t>
  </si>
  <si>
    <t>1. Click on INJI app icon</t>
  </si>
  <si>
    <t>Left top corner on the screen should display : ID PASS
 and should also display MOSIP logo with Get started button.</t>
  </si>
  <si>
    <t>Verify the access permission requested to access Mobile ID.</t>
  </si>
  <si>
    <t>1. Click on INJI ID app icon
 2. click on Get started button</t>
  </si>
  <si>
    <t>Should display pop up screen " Allow MOSIP resident app to access this device's location? " like
 1.Click on the mobile ID
 2.Click on the Get started
 --Donot allow</t>
  </si>
  <si>
    <t>Should display 2 buttons along with message.
 Would you like to use biometrics to unlock the application?
 1. Use biometrics
 2. I'd rather use a Passcode</t>
  </si>
  <si>
    <t>Verify the message display on screen when Get started button clicked</t>
  </si>
  <si>
    <t>1. Click on INJI app app icon
 2. Click on Get started button</t>
  </si>
  <si>
    <t>Should display message " Would you like to use biometrics to unlock your Application?". "Use biometrics" and " I'd rather use a passcode".</t>
  </si>
  <si>
    <t>Verify " I'd rather use passcode " button to enable passcode to unlock application</t>
  </si>
  <si>
    <t>When resident clicks on passcode button should display new screen with message "set a passcode to secure your application"asking user to enter 6 digit passcode.</t>
  </si>
  <si>
    <t>When resident enter same 6 digit passcode should take user to HOME page which then displays user guide pop-up window with cancel option.</t>
  </si>
  <si>
    <t>1. Click on INJI app icon.
 2.Click on Get started button
 3. I'd rather use passcode
 4. confirm passcode</t>
  </si>
  <si>
    <t>My VID's, Received VID's should not have any VC's and history should be empty.</t>
  </si>
  <si>
    <t>1. Click on INJI app icon.
 2.Click on Get started button
 3. I'd rather use passcode
 4. confirm passcode
 5. Home Page
 6.Setting</t>
  </si>
  <si>
    <t>When resident clicks on the Language should display list of supporting language . When user selects the Language the same language should be applied and should be back to the profile section and Language fields should have the Language that was changed.</t>
  </si>
  <si>
    <t>1. Open app - choose language screen asking to choose the language and save preference.
 2. Click "While using the app - should be taken to welcome screen with button "Get started"
 3. Click "Get started" - should be taken to screen with choice between “Use biometrics” (disabled) and “I’d rather use a passcode”
 4. Click “I’d rather use a passcode”
 5. Enter a passcode - new screen should be displayed with text “Confirm your passcode”
 6. Repeat passcode - you should be taken to “HOME” screen</t>
  </si>
  <si>
    <t>App is setup with passcode without internet access.</t>
  </si>
  <si>
    <t>Verify user able to unlock the Mobile id Application successfully</t>
  </si>
  <si>
    <t>Verify user should not allow to unlock the Mobile id Application with invalid passcode</t>
  </si>
  <si>
    <t>Generate VC</t>
  </si>
  <si>
    <t>Verify by clicking "Genereate Card" button without entering UIN.</t>
  </si>
  <si>
    <t>1. Click on the “+” icon and the user land on add new card Screen.
 2.Select the download Via UIN VID OR AID option .
 3.choose UIN
 4.Without entering 10 digit unique UIN number.</t>
  </si>
  <si>
    <t>The user should not able to click the Generate card button</t>
  </si>
  <si>
    <t>Verify "Genereate VID" button with correct UIN without internet access</t>
  </si>
  <si>
    <t>1.Click on Unlock Applicationbutton.</t>
  </si>
  <si>
    <t>Should display Message like "Network request failed"</t>
  </si>
  <si>
    <t>Verify "genereate card" button with correct UIN</t>
  </si>
  <si>
    <t>2. Enter Valid Passcode</t>
  </si>
  <si>
    <t>Should display Message " Enter 6 digit verification code we sent you".</t>
  </si>
  <si>
    <t>1. Click on the + icon and user land on add new card Screen
 2.Select the download Via UIN VID OR AID option .
 3. Enter correct UIN code and click “Generate VID”.</t>
  </si>
  <si>
    <t>Resident should recieve the otp to the registered email ID provided during registrationex: Dear Anushree N OTP for UIN XXXXXXXX30 is 111111 and is valid for 3 minutes. (Generated on 04-03-2022 at 15:13:04 Hrs)</t>
  </si>
  <si>
    <t>1. Click on the + icon and user land on add new card Screen
 2.Select the download Via UIN VID OR AID option .
 3. Enter correct UIN code and click “Generate card”button
 4. Enter otp which sent to a registered mobile number.</t>
  </si>
  <si>
    <t>Should display Message "Downloading your VID, This may take sometime, we will notify you when your VID has been downloaded and is available". should also contain Back Home button
 When user clicks on Back Home button should land on the Home screen where VC will be loading under My VID section.</t>
  </si>
  <si>
    <t>1. Click on the + icon and user land on add new card Screen
 2.Select the download Via UIN VID OR AID option .
 3. Enter otp which sent to a registered mobile number.</t>
  </si>
  <si>
    <t>Resident should recieve confirmation mail on credential issuance to the registered email ID provided during registration
 Ex: Hi , We have received a request for vercred from residentapp-partner. The request id for the same is b3fcfcbc-520e-4ee3-a08a-c4dda8abc697 and your encryption key is abc123. This request is under processing. Thank You</t>
  </si>
  <si>
    <t>1. Click on the + icon and user land on add new card Screen
 2.Select the download Via UIN VID OR AID option .
 3. Enter correct UIN code and click “Generate VID”.
 4. Enter otp which sent to a registered mobile number.
 5. VC is downloaded.</t>
  </si>
  <si>
    <t>Resident should recieve Credential Issuance Status mail to the registered email ID provided during registration
 Ex: Dear ,
 The status of your request to issue credentials against request ID ca9defa0-9afa-40d2-b91c-fa8cac720edf is ISSUED.
 Thank You.
 Regards,
 Team MOSIP</t>
  </si>
  <si>
    <t>1. Click on the + icon and user land on add new card Screen
 2.Select the download Via UIN VID OR AID option .
 3. Enter incorrect UIN code and click “Generate Card”.</t>
  </si>
  <si>
    <t>should display " UIN Invalid</t>
  </si>
  <si>
    <t>Verify by generate multiple VC with different UIN</t>
  </si>
  <si>
    <t>1. Generate VC, verify that it is displayed under "My VIDs"
 2. Generate VC with different UIN, verify that both VC are displayed under "My VIDs"
 3. Verify that "History" correctly displays both downloads</t>
  </si>
  <si>
    <t>1. Generate VC, verify that it is displayed under "My VIDs"
 2. Generate VC with same UIN, verify that both VC are displayed under "My VIDs" with same data
 3. Verify that "History" correctly displays both downloads</t>
  </si>
  <si>
    <t>Verify by generate VC with internet and correct information.</t>
  </si>
  <si>
    <t>1. Click on the + icon and user land on add new card Screen
 2.Select the download Via UIN VID OR AID option .
 3. Enter correct UIN code and click “Generate VID” – should display screen to enter verification code
 4. Enter correct verification code – should display “Downloading your VID”
 5. Click “Back home” – should be taken back to page with generated VC or loading screen
 6. Once available, click generated VC – should be taken to detailed view
 7. Verify that no fields can be clicked or edited and that fields are populated as expected
 8. Verify that "History" correctly displays download</t>
  </si>
  <si>
    <t>1. Click on the + icon and user land on add new card Screen
 2.Select the download Via UIN VID OR AID option .
 3. Enter 2 digit UIN code and click “Generate VID” – error message should be displayed "The UIN format is incorrect".
 4.Enter incorrect UIN code and click “Generate VID” – error message should be displayed " Invalid input parameter-individual ID"
 5.Enter correct UIN code and click “Generate VID” – should display screen to enter verification code
 6.Enter incorrect verification code – error message should be displayed" OTP is invalid" and ask user to re enter otp which is sent through mail.
 7.Enter correct verification code – VID should be downloaded .
 8.Verify that "History" correctly displays download</t>
  </si>
  <si>
    <t>when user enter incorrect information like invalid UIN/Invalid verification code ,system should throw validation for errors.
 Ex: UIN is invalid
 when exceeds the given length of ID : "The input format is incorrect".</t>
  </si>
  <si>
    <t>1. Click on the + icon and user land on add new card Screen
 2.Select the download Via UIN VID OR AID option .
 3.Enter correct UIN code and click “Generate VID” – should display error message below UIN field saying “No internet connection”
 4.Activate internet access
 5.Click “Generate VID” – should display screen to enter verification code
 6.Deactivate internet access
 7.Enter correct verification code
 8.Screen should display "No internet connection screen"
 9.Activate internet access
 10.Enter correct OTP - should display "Downloading your VID"
 11.Verify that "History" correctly displays download</t>
  </si>
  <si>
    <t>App information should get that internet access is not available during VC generation.
 error message : "No internet connection screen"</t>
  </si>
  <si>
    <t>Verify by entering incorrect verification code while generating the ID . Note: Applicable for both UIN and VID flow</t>
  </si>
  <si>
    <t>1. Click on the + icon and user land on add new card Screen
 2.Select the download Via UIN VID OR AID option .
 3. Enter incorrect UIN code and click “Generate card”button</t>
  </si>
  <si>
    <t>Verify the resident should able to view the credential under the 'My VIDs' section of the app. Note: Applicable for both UIN and VID flow</t>
  </si>
  <si>
    <t>1. Click on the + icon and user land on add new card Screen
 2.Select the download Via UIN VID OR AID option .
 3. Enter correct UIN code and click “Generate crad ” .button
 4. Enter correct verification code
 5. Click “Back home” – should be taken back to page with generated VC or loading screen
 6. Once available, click generated VC – should be taken to detailed view</t>
  </si>
  <si>
    <t>Resident should able to view the credential under the 'My VIDs' section of the mobile id app.</t>
  </si>
  <si>
    <t>1. Click on the + icon and user land on add new card Screen
 2.Select the download Via UIN VID OR AID option .
 3. Enter correct UIN code and click “Generate card” button.
 4. Enter correct verification code
 5. should be taken back to page with generated VC or loading screen
 6. Once available, click generated VC – should be taken to detailed view</t>
  </si>
  <si>
    <t>Verify resident should be able to rename the credential name.</t>
  </si>
  <si>
    <t>1. Generate VC, verify that it is displayed under "My VIDs"
 2. Generate VC with same UIN, verify that both VC are displayed under "My VIDs" with same data
 3. Verify that "History" correctly displays both downloads
 4.On "My VIDs" page, enter one of the VC
 5. Click icon in top right corner
 6. Enter new tag and click "Save" - header should display new tag</t>
  </si>
  <si>
    <t>Should able to rename the Credential as per the user preffered name (device keyboard language)</t>
  </si>
  <si>
    <t>MOSIP-20100</t>
  </si>
  <si>
    <t>1. Generate VC, verify that it is displayed under "My VIDs".
 -Remove gender attribute from policy</t>
  </si>
  <si>
    <t>Verify user is able to Genarate VC using UIN when shareable atrribute name contain VID under policy.</t>
  </si>
  <si>
    <t>1. Generate VC, verify that it is displayed under "My VIDs"
 2. Verify the attribute details
 3. Update demographic details in regclient.
 4. Generate VC again and verify the attributes again</t>
  </si>
  <si>
    <t>Mobile ID application - request for credentials</t>
  </si>
  <si>
    <t>Connectivity details on sharing phone</t>
  </si>
  <si>
    <t>Prerequisite device A (requesting): Bluetooth enabled
 Prerequisite device B (sharing): Bluetooth, location, location and camera access: enabled
 1. On device B scan QR code displayed on device A
 2.Device B should display “Sharing VID” card with information about:
 - “Requested by” (non-editable)
 - Button “Accept request and choose VID” (highlighted)
 - Button “Reject”</t>
  </si>
  <si>
    <t>The "Sharing VID" card is displayed as expected.</t>
  </si>
  <si>
    <t>Prerequisite device A (requesting): Bluetooth enabled
 Prerequisite device B (sharing): Bluetooth, location and camera access: enabled
 1. Share VC from device B to device A, verify that it is displayed under "Received cards"
 2. Share same VC from device B to device A a second time, verify that only one VC is displayed under "Received cards"
 3. Verify that "History" displays two downloads</t>
  </si>
  <si>
    <t>Same VC is shared multiple times with same other device and is only displayed once under "Received card".</t>
  </si>
  <si>
    <t>Prerequisite device A (requesting): Bluetooth enabled
 Prerequisite device B (sharing): Bluetooth, location and camera access: enabled
 1. Share VC from device B to device A, verify that it is displayed under "Received cards"
 2. Share same VC from device B to device A a second time, verify that only one VC is displayed under "Received cards"</t>
  </si>
  <si>
    <t>User should not be able to intiate sharing</t>
  </si>
  <si>
    <t>prerequisite : Device A --&gt; Requesting (IPhone)
 Device B --&gt; Sharing (android)
 Steps :
 Open qrcode in Device A
 Open scanner in Device B
 Scan the qrcode from Device B
 Select the requird VC to share and perform any type of sharing
 From device A, click on the reject button</t>
  </si>
  <si>
    <t>App informs that Camera access is disabled on sharing phone.</t>
  </si>
  <si>
    <t>Prerequisite (requesting device): Bluetooth disabled
 1. Go to setting and select the recived crad
 2. Verify that message is displayed informing user that “MOSIP Resident App is asking to turn on Bluetooth” with options “Deny” and “Allow”
 3.Click “Deny”
 4.Verify that text “Please enable Bluetooth to be able to request a VID” is displayed
 5. Enable Bluetooth
 6. Go to "Home" screen and then click on setting icon from the top and click on Receive card
 7.Verify that QR code is displayed</t>
  </si>
  <si>
    <t>Prerequisite (requesting device): Bluetooth disabled
 1. Go to setting and select the recived crad
 2. Verify that message is displaying informing user that “MOSIP Resident App is asking to turn on Bluetooth” with options “Deny” and “Allow”
 3. Click “Allow”
 4.Toast is displayed informing that bluetooth is being turned on, after which QR code is displayed</t>
  </si>
  <si>
    <t>Prerequisite device A (requesting): Bluetooth enabled
 Prerequisite device B (sharing): Bluetooth: disabled. location and camera access: enabled
 1. On device A, go to second icon from left
 2.On device B, go to setting and choose the Recevie card
 3.On device B, verify that bluetooth is not activated
 4. Perform scan of QR code
 5. Toast is displayed with link for settings page to enable bluetooth, go to setting and activate
 6.Verify that bluetooth has been activated and that device B is taken to "Sharing VID" screen</t>
  </si>
  <si>
    <t>App informs that Bluetooth is disabled on sharing phone.</t>
  </si>
  <si>
    <t>Location disabled on requesting phone</t>
  </si>
  <si>
    <t>Prerequisite device A (requesting): Bluetooth enabled. Location disabled on device (NOTE, location is not required on requesting device
 Prerequisite device B (sharing): Bluetooth and camera access: enabled
 1. Share VC from device B to device A
 2. Success message should be displayed on both devices, dismiss message
 3. On both devices, verify that "History" displays performed sharing/receiving</t>
  </si>
  <si>
    <t>Prerequisite device A (requesting): Bluetooth enabled
 Prerequisite device B (sharing): Bluetooth, camera access: enabled. Location: disabled
 1. On device A, go to setting and choose the receive card
 2. On device B, go to SCAN (second icon from left) – popup is displayed asking to activate location
 3. Click “No thanks” – message is displayed saying “Location access is required for the scanning functionality
 4. On device B, Go to “Home” page
 5. On device B (sending phone) go to SCAN (second icon from left) – popup is displayed asking to activate location
 6.Click “OK” – camera is activated
 7. On device B, scan QR code displayed on device A – display “Connecting…”
 8. Device A should display “Connected to device. Waiting for VID…”. Device B should display “Sharing VID” card</t>
  </si>
  <si>
    <t>App informs that location is disabled on sharing phone.</t>
  </si>
  <si>
    <t>INJI-100</t>
  </si>
  <si>
    <t>iOS app for Inji</t>
  </si>
  <si>
    <t>Reject VC while sharing from IOS device to Android device</t>
  </si>
  <si>
    <t>"""Prerequisite Android device A (requesting): Bluetooth enabled
 Prerequisite iOS device B (sharing): Bluetooth, Camera access: enabled
 VC is downloaded and stored in sharing device
 steps:
 1. Open qrcode in device A
 2. Open qrcode scanner in device B
 3. Scan the qrcode from device B
 4. click on reject button on sharing screen</t>
  </si>
  <si>
    <t>The user should get back to the scan screen and verifier devices is getting connection failed screen And the connection was interrupted plese try again button</t>
  </si>
  <si>
    <t>Verify the action when 2 or 3 resident trying to connect the same relying party for sharing the VC at same instance</t>
  </si>
  <si>
    <t>1.Load QA code in Device 1 -&gt; open QR code scanner on Device 2 , Device 3 and Device 4 -&gt; scan the QR code from all 3 device at the same instance.</t>
  </si>
  <si>
    <t>Prerequisite (requesting device): Bluetooth enabled
 1. Go to setting click on the reciveverify qr code is displayed and message is correct
 2. Go to Home page
 3. Go to setting and select the receive card verify qr code is different from step 1</t>
  </si>
  <si>
    <t>QR code is recreated each time "Request" screen is launched.
 verified by QR code pattern.</t>
  </si>
  <si>
    <t>If identical VC are received, all "Reason for sharing" should be displayed.</t>
  </si>
  <si>
    <t>Prerequisite device A (requesting): Bluetooth enabled
 Prerequisite device B (sharing): Bluetooth,camera access: enabled
 1. Share VC from device B to device A, verify that it is displayed under "Received card" section
 2. Share same VC from device B to device A a second time, verify that only one VC is displayed under "Received card"section
 3. Verify that ""History"" displays two downloads"</t>
  </si>
  <si>
    <t>Reason for sharing for all shares should be displayed (only one instance of VC should be displayed though)</t>
  </si>
  <si>
    <t>Camera is not launched when device is flight mode</t>
  </si>
  <si>
    <t>1.Launch app
 2.Set device to flight mode and enter "SCAN" screen. Note that camera is not displayed
 3.Disable flight mode and enter "SCAN" screen. Note that camera is displayed</t>
  </si>
  <si>
    <t>Camera should be launched also when in flight mode</t>
  </si>
  <si>
    <t>Few inji app labels and button remained in english even after language switch</t>
  </si>
  <si>
    <t>verify multilanguage support in inji</t>
  </si>
  <si>
    <t>1. Install the app
 2. Switch the language using language icon</t>
  </si>
  <si>
    <t>Entire app should be loaded in the selected language</t>
  </si>
  <si>
    <t>verify RTL change using arabic language</t>
  </si>
  <si>
    <t>1. Install the app
 2. Switch the language using language icon in settings section</t>
  </si>
  <si>
    <t>App should be launced in RTL</t>
  </si>
  <si>
    <t>Verify the event/topic (mpartner-default-mobile-CREDENTIAL-ISSUED)capture in Kafka UI for each request sent and received .</t>
  </si>
  <si>
    <t>Login to Kafka UI and search the topic which is published for mobile ID (mpartner-default-mobile-CREDENTIAL-ISSUED)</t>
  </si>
  <si>
    <t>VC should be displayed for an event and should be in encrypted format</t>
  </si>
  <si>
    <t>Download of VC is started when clicking "Back home" rather than when entering verification code</t>
  </si>
  <si>
    <t>1.Enter UIN and verification code
 2.When on confirmation screen, do not click "Back home" until several minutes have passed
 3. 3.Click "Back home". Note that download has still not been done</t>
  </si>
  <si>
    <t>Download should be initiated when entering verification code and proceed in the background even if user does not return to "My VC" screen</t>
  </si>
  <si>
    <t>INJI-41</t>
  </si>
  <si>
    <t>1. Unlock the app
 2. Click on the + icon and user land on add new card Screen
 3.Select the download Via UIN VID OR AID option .
 4. click on "Don't have your UIN ? Get it here".
 5.Enter the RID/ application ID given while registration.
 6.Click on Get UIN button</t>
  </si>
  <si>
    <t>Download VC by UIN which is retrieved</t>
  </si>
  <si>
    <t>1. Unlock the app
 2. Click on the + icon and user land on add new card Screen
 3.Select the download Via UIN VID OR AID option .
 4. click on "Don't have your UIN ? Get it here".
 5.Enter the RID/ application ID given while registration.
 6. click on Get UIN/VID button
 7.UIN autopopulates on Generate ID screen.</t>
  </si>
  <si>
    <t>Prerequisite : Set the value for below property in registration-processor-default.properties
 mosip.regproc.camelbridge.pause-settings=[{"ruleId" :"PAUSE","matchExpression": "$.tags[?(@['AGE_GROUP'] == 'ADULT'&amp;&amp; @['ID_OBJECT-residenceStatus'] == 'Foreigner')]","pauseFor": 180,"defaultResumeAction": "RESUME_PROCESSING","fromAddress": "eventbus://packet-classifier-new-bus-out","ruleDescription" : "Non resident adult applicant packet"}]
 1. Unlock the app
 2. Click on the + icon and user land on add new card Screen
 3.Select the download Via UIN VID OR AID option .
 4.click on "Don't have your UIN/VID ? Get it here".
 5.Enter the RID/ application ID given while registration.
 6. click on Get UIN/VID button</t>
  </si>
  <si>
    <t>INJI-320</t>
  </si>
  <si>
    <t>1. Unlock the app
 2. Click on the + icon and user land on add new card Screen
 3.Select the download Via UIN VID OR AID option .
 4.click on "Don't have your UIN/VID ? Get it here".
 5.Enter the RID/ application ID given while registration.
 6. click on Get UIN/VID button</t>
  </si>
  <si>
    <t>1. Unlock the app
 2. Click on the + icon and user land on add new card Screen
 3.Select the download Via UIN VID OR AID option .
 4.click on "Don't have your UIN/VID ? Get it here".
 5. Enter incorrect RID/ application ID
 6. click on Get UIN/VID button</t>
  </si>
  <si>
    <t>Should display the error message"invalid input format".</t>
  </si>
  <si>
    <t>Prerequisite: set resident.flag.use-vid-only=true and restart
 - resident-app-b74447c77-6cjwh
 1. Add VID attribute in Idschema // identity mapping json
 2. Add VID attribute in datashare policy of mpartner-default-mobile partner
 3. Add VID attribute in Mosip-context. File &amp; File server.
 Steps:
 4. Unlock the app
 5. Click on the + icon and user land on add new card Screen
 6.Select the download Via UIN VID OR AID option .
 7. click on "Don't have your UIN/VID ? Get it here".
 8. Enter the RID/ application ID given while registration.
 9. click on Get UIN/VID button</t>
  </si>
  <si>
    <t>1. Unlock the app
 2. Click on the + icon and user land on add new card Screen
 3.Select the download Via UIN VID OR AID option .
 4.click on "Don't have your UIN/VID ? Get it here".
 5. click on Get UIN/VID button
 6. VID autopopulates on Generate Id screen.</t>
  </si>
  <si>
    <t>Retrieving UIN/ VID using Application number</t>
  </si>
  <si>
    <t>Biometrics unlock</t>
  </si>
  <si>
    <t>Prerequisite: fingerprint is registered on device settings page
 Steps:
 1. Open app
 2. Click "While using the app" - should be taken to welcome screen with button "Get started".
 3. Click "Get started" - should be taken to screen with choice between “Use biometrics” and “I’d rather use a passcode”
 4. Click “Use biometrics”
 5. Device popup window will be displayed and ask for scan of fingerprint,
 Ex: Biometric Authentication
 USE PIN // depends on the device unlock method.
 &lt;Biometric senser of the device&gt;
 Once scanned will ask to enter a passcode
 6.Enter a passcode - new screen should be displayed with text “Confirm your passcode”
 7.Enter different passcode - “Passcode did not match” error message is displayed.
 8.Enter correct passcode - you should be taken to “HOME” screen".</t>
  </si>
  <si>
    <t>Unlock the app using biometrics in subsequent launch</t>
  </si>
  <si>
    <t>prerequisite: fingerprint is registered on device settings page
 biometric unlock is set on app
 Steps:
 1. open the app click on "Unlock application"
 2. Device popup window will be displayed and ask for scan of fingerprint,
 Ex: Biometric Authentication
 USE PIN // depends on the device unlock method.
 &lt;Biometric senser of the device&gt;
 3. place the finger on sensor , if no match should display "Not recognised".
 4. If their is a match , we should land on HOME page</t>
  </si>
  <si>
    <t>Disable the biometrics in setting page section in subsequent launch</t>
  </si>
  <si>
    <t>prerequisite: fingerprint is registered on device settings page
 biometric unlock is set on app
 Steps:
 1. open the app click on "Unlock application"
 2. Device popup window will be displayed and ask for scan of fingerprint,
 Ex: Biometric Authentication
 USE PIN // depends on the device unlock method.
 &lt;Biometric senser of the device&gt;
 3. place the finger on sensor , if no match should display "Not recognised".
 4. If their is a match , we should land on HOME page
 5. click on setting and disable the biometrics</t>
  </si>
  <si>
    <t>Unlock the app after disabling the biometrics in setting page in subsequent launch.</t>
  </si>
  <si>
    <t>prerequisite : fingerprint is registered on device settings page
 biometric unlock is set on app and disabled in profile page
 Steps:
 1. open the app click on "Unlock application"
 2. Enter passcode screen displayed, enter the passcode
 3. should land on HOME page</t>
  </si>
  <si>
    <t>Enable the biometric unlock in setting page in subsequent launch</t>
  </si>
  <si>
    <t>1. open the app click on "Unlock application"
 2. Enter passcode screen displayed, enter the passcode
 3. should land on HOME page
 Ex: Biometric Authentication
 USE PIN // depends on the device unlock method.
 &lt;Biometric senser of the device&gt;
 3. place the finger on sensor , if no match should display "Not recognised".
 4. If their is a match , we should land on HOME page
 5. click on setting and disable the biometrics
 6. If Match "biometric unlock" is enabled</t>
  </si>
  <si>
    <t>prerequisite : fingerprint is registered on device settings page
 biometric unlock is set on app
 Steps:
 1. open the app click on "Unlock application"
 2. Device popup window will be displayed and ask for scan of fingerprint,
 Ex: Biometric Authentication
 USE PATTERN // depends on the device unlock method.
 &lt;Biometric senser of the device&gt;
 3. Click on "USE PATTERN", Displays the authentication screen to enter a pattern.
 4. If pattern not matched displayes "wrong pattern".
 5. If there is a match , we should land on HOME page</t>
  </si>
  <si>
    <t>prerequisite: face is registered on device settings page
 Steps:
 1. Open app - popup displayed asking to access device location
 2. Click "While using the app" - should be taken to welcome screen with button "Get started".
 3.Click "Get started" - should be taken to screen with choice between “Use biometrics” and “I’d rather use a passcode”
 4. Click “Use biometrics”
 5. Device popup window will be displayed,
 Ex: Biometric Authentication
 &lt;USE PATTERN&gt; &lt;CONFIRM&gt;
 6. If No match, displays "not recognised".
 7.If their is a match displays screen to set passcode
 8. Enter a passcode - new screen should be displayed with text “Confirm your passcode
 9. Enter different passcode - “Passcode did not match” error message is displayed.
 10.Enter correct passcode - you should be taken to “HOME” screen".</t>
  </si>
  <si>
    <t>prerequisite: face is registered on device settings page
 Steps:
 1. Open app - click on "unlock application".
 2. Device popup window will be displayed,
 Ex: Biometric Authentication
 &lt;USE PATTERN&gt; &lt;CONFIRM&gt;
 3. If No match, displays "not recognised".
 4. If their is a match , should be landing on HOME page</t>
  </si>
  <si>
    <t>Set biometric lock when device does any have any biometrics captured in settings page [first launch]</t>
  </si>
  <si>
    <t>prerequisite: fingerprint is not registered on device settings page
 Steps:
 1. Click "While using the app" - should be taken to welcome screen with button "Get started".
 2. Click "Get started" - should be taken to screen with choice between “Use biometrics” and “I’d rather use a passcode”
 3. Click “Use biometrics”</t>
  </si>
  <si>
    <t>Should display error message "To use Biometrics, please enroll your biometrics in your device settings".</t>
  </si>
  <si>
    <t>prerequisite: fingerprint is not registered on device settings page
 Steps:
 1. open the app click on "Unlock application"
 2. unlock the app using passcode, should be landing on HOME page
 3. click on setting icon
 4.click on toggle button to enable biometrics</t>
  </si>
  <si>
    <t>CSS</t>
  </si>
  <si>
    <t>1. Open app
 2. Go to home page by setting the passcode
 3. Click on the + icon and user land on add new card Screen
 4.Select the download Via UIN VID OR AID option .and download VC
 5. Go back to home</t>
  </si>
  <si>
    <t>1. Open app
 2. Go to home page by setting the passcode
 3. Click on the + icon and user land on add new card Screen
 4.Select the download Via UIN VID OR AID option .and download VC
 5. Go back to home
 6.Click on the VC card</t>
  </si>
  <si>
    <t>VC should contain Fullname , photo, UIN, generated on, status, gender, Date of birth, phone number, email and Address,credential registry</t>
  </si>
  <si>
    <t>Check the Mosip logo</t>
  </si>
  <si>
    <t>Mosip logo should be at right top most.</t>
  </si>
  <si>
    <t>Check the edges of the photo</t>
  </si>
  <si>
    <t>Prerequisite: Device A is sharing and Device B is requesting
 1.share VC from divice A to divice B
 2.In divice B go to recived Id page</t>
  </si>
  <si>
    <t>1. Open app
 2. Go to home page by setting the passcode
 3. Click on the + icon and user land on add new card Screen
 4.Select the download Via UIN VID OR AID option .and download VC
 5. Go back to home
 6.Open the downloaded Vc</t>
  </si>
  <si>
    <t>Verify the id type in the card after VC download</t>
  </si>
  <si>
    <t>1. Open app and head to home page
 2. Click on the + icon and user land on add new card Screen
 3.Select the download Via UIN VID OR AID option . and download VC
 4. Go back to home
 5. Open the downloaded VC</t>
  </si>
  <si>
    <t>ID type in the top corner of the card should be "National ID card" and based on the policy in database
 Ex: If policy contains UIN , id type will be UIN</t>
  </si>
  <si>
    <t>A resident should be able to use their phone and prove their presence using the resident mobile app - SCOPE: Using real SDK</t>
  </si>
  <si>
    <t>Face Auth on Resident's phone</t>
  </si>
  <si>
    <t>1. Install the app
 2. click on Get started button
 3. set passcode and login</t>
  </si>
  <si>
    <t>Download VC using UIN</t>
  </si>
  <si>
    <t>1. Install the app
 2. click on Get started button
 3. set passcode and login
 4. Click on the + icon and user land on add new card Screen
 5.Select the download Via UIN VID OR AID option .
 6. Enter UIN number and click on Generate card button
 7. Enter valid otp</t>
  </si>
  <si>
    <t>Establishing the connection between iOS and Android device and share VC with presence from resident's phone</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</si>
  <si>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5.camera opens up - captures photo of resident
 6. If photo matches with the VC</t>
  </si>
  <si>
    <t>Establishing the connection between Android and iOS device and share VC with presence from resident's phone</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</si>
  <si>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5.camera opens up - captures photo of resident
 6. If photo matches with the VC - displays "Presence verified" sharing... is displayed in Device B</t>
  </si>
  <si>
    <t>Download VC using VID number</t>
  </si>
  <si>
    <t>1. Install the app
 2. click on Get started button
 3. set passcode and login
 4. Click on the + icon and user land on add new card Screen
 5.Select the download Via UIN VID OR AID option .
 6. Enter VID number and click on generate card button
 7. Enter valid otp</t>
  </si>
  <si>
    <t>Prerequiste: VC is downloaded and stored in sharing device and downloaded VC should contain photo of resident
 Device A - Requesting device (Android)
 Device B - Sharing device (Android)
 steps:
 1. open qr code in Device A
 2. open scanner in Device B
 3. scan the qrcode from Device B
 4. select VC to share and click on "share with selfie".
 5. App brings up front camera - place camera to the face that does not Match with VC image.
 6.check history</t>
  </si>
  <si>
    <t>Establishing the connection between two iOS device and share VC with presence from resident's phone</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</si>
  <si>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 App brings up front camera - place camera to the face that does not Match with VC image.
 6.check history</t>
  </si>
  <si>
    <t>Verify the history for successful share with presence verification</t>
  </si>
  <si>
    <t>Prerequiste: VC is downloaded and stored in sharing device and downloaded VC should contain photo of resident
 Device A - Requesting device (iOS)
 Device B - Sharing device (Android )
 steps:
 1. open qr code in Device A
 2. open scanner in Device B
 3. scan the qrcode from Device B
 4. select VC to share and click on "share with selfie".
 5. App brings up front camera - place camera to the face that does not Match with VC image.
 6.check history on both devices</t>
  </si>
  <si>
    <t>history should be captured for successful transaction with message "verified and shared" in resident device and "received" in verifier phone.</t>
  </si>
  <si>
    <t>Establishing the connection between Android &amp; iOS devices and share VC with presence from resident's phone - when photo is captured in low dim light</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</si>
  <si>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 On the device A, the app brings up front camera, and capture a photo in low dim light</t>
  </si>
  <si>
    <t>Should display "face regcognition failed"
 the scanned face does not ,match with the photo on the card.please try again</t>
  </si>
  <si>
    <t>Establishing the connection between Android &amp; iOS devices and share VC with presence from resident's phone - when photo is captured when the resident face is covered with some thing</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</si>
  <si>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 On the device A, the app brings up front camera, and capture your face while something is covered eg: wearing helmet or mask</t>
  </si>
  <si>
    <t>Establishing the connection between Android &amp; iOS devices and share VC with presence from resident's phone - capturing a photo with out face facing the camera on other object</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</si>
  <si>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 On the device A, the app brings up front camera, and capture a photo with out a face and facing the camera on other object</t>
  </si>
  <si>
    <t>Establishing the connection between Android &amp; iOS devices and share VC with presence from resident's phone - capturing a 2D picture of the resident (not live photo)</t>
  </si>
  <si>
    <t>Establishing the connection between Android &amp; iOS devices and share VC with presence from resident's phone - capturing floor</t>
  </si>
  <si>
    <t>Prerequiste: VC is downloaded and stored in sharing device and downloaded VC should contain photo of resident
 Device A - Requesting device (iOS)
 Device B - Sharing device (Android)
 steps:
 1. open qr code in Device A
 2. open scanner in Device B
 3. scan the qrcode from Device B
 4. select VC to share and click on "share with selfie".
 5.On the device A, the app brings up front camera, and capturing the floor</t>
  </si>
  <si>
    <t>Establishing the connection between Android &amp; iOS devices and share VC with presence from resident's phone - when photo is capturing photo in bright light</t>
  </si>
  <si>
    <t>Prerequisite: VC downlaoded and stored in sharing phone, have resident photo updated VID ready
 device A - sharing phone
 device B - requesting phone
 1.Scan the qrcode from device A
 2.Message will be prompted with checkbox in the device A ""do you give consent to click picture for auth"".
 3. Select the checkbox and select the VC to share
 5. On the device B, the app brings up front camera, and capture a photo in bright light</t>
  </si>
  <si>
    <t>Establishing the connection between Android &amp; iOS devices and share VC with presence from resident's phone - when photo is captured from far</t>
  </si>
  <si>
    <t>Prerequisite: VC downlaoded and stored in sharing phone, have resident photo updated VID ready
 device A - sharing phone
 device B - requesting phone
 1.Scan the qrcode from device A
 2.Message will be prompted with checkbox in the device A ""do you give consent to click picture for auth"".
 3. Select the checkbox and select the VC to share
 5. On the device A,, the app brings up front camera, and capture a photo from far</t>
  </si>
  <si>
    <t>Establishing the connection between Android &amp; iOS devices and share VC with presence from resident's phone - when photo is captured shaked</t>
  </si>
  <si>
    <t>Prerequisite: VC downlaoded and stored in sharing phone, have resident photo updated VID ready
 device A - sharing phone
 device B - requesting phone
 1.Scan the qrcode from device A
 2.Message will be prompted with checkbox in the device A ""do you give consent to click picture for auth"".
 3. Select the checkbox and select the VC to share
 5. On the device A, the app brings up front camera, and capture a photo shaked</t>
  </si>
  <si>
    <t>wallet binding</t>
  </si>
  <si>
    <t>Verify the option on downloaded VC which can we used for activation in card view</t>
  </si>
  <si>
    <t>Prerequisite:
 1. VC is downloaded in inji app (UIN)
 Steps:
 1. Login to inji app
 2.Click on the + icon and user land on add new card Screen
 3.Select the download Via UIN VID OR AID option .
 4. Enter UIN
 5. download VC by entering the Otp</t>
  </si>
  <si>
    <t>Downloaded VC should contain the activating VC for online login option in card view</t>
  </si>
  <si>
    <t>Verify the option on downloaded VC which can we used for activation in detail view</t>
  </si>
  <si>
    <t>Prerequisite:
 1. VC is downloaded in inji app (UIN)
 Steps:
 1. Login to inji app
 2.Click on the + icon and user land on add new card Screen
 3.Select the download Via UIN VID OR AID option .
 4. Enter UIN
 5. download VC by entering the Otp
 6. view the card</t>
  </si>
  <si>
    <t>Activate VC for online login in card view with valid Otp</t>
  </si>
  <si>
    <t>Prerequisite:
 1. VC is downloaded in inji app (UIN)
 Steps:
 1. unlock the app
 2. clicks on activating VC for online login link
 - User will be taken to detail view page where we have Activate button.
 3. click on Activate button
 4. Alert pop is displayed with Confirm and No button
 5.Otp is prompted to enter after clicking confirm button
 6.enter received Otp -&gt; Otp matched</t>
  </si>
  <si>
    <t>Should display message in the Activation page "Activated for online login". With green tick mark on the verification icon</t>
  </si>
  <si>
    <t>Verify the history for successful activation of VC</t>
  </si>
  <si>
    <t>Prerequisite:
 1. VC is downloaded in inji app (UIN)
 Steps:
 1. unlock the app
 2. clicks on activating VC for online login link
 - User will be taken to detail view page where we have Activate button.
 3. click on Activate button
 4. Alert pop is displayed with Confirm and No button
 5.Otp is prompted to enter after clicking confirm button
 6.enter received Otp -&gt; Otp matched
 7.VC is activated for online login
 8.click on history tab in the HOME page</t>
  </si>
  <si>
    <t>check if activated VC is available for selection in Select ID screen</t>
  </si>
  <si>
    <t>Prerequisite:
 1. VC is downloaded in inji app (UIN)
 Steps:
 1. unlock the app
 2. clicks on activating VC for online login link
 3. Otp is prompted to enter
 4. enter received Otp -&gt; Otp matched
 5.VC activation is successful
 6.Open scanner
 7.Scan the qrcode of health services</t>
  </si>
  <si>
    <t>Activate VC in card view with invalid Otp</t>
  </si>
  <si>
    <t>Prerequisite:
 1. VC is downloaded in inji app (UIN)
 Steps:
 1. unlock the app
 2. clicks on activating VC for online login link
 3. Otp is prompted to enter
 4. enter the Invalid Otp -&gt; Otp matched</t>
  </si>
  <si>
    <t>Verify the history for failure while attempting to enabling VC activation</t>
  </si>
  <si>
    <t>Prerequisite:
 1. VC is downloaded in inji app (UIN)
 Steps:
 1. unlock the app
 2. clicks on activating VC for online login link
 3. Otp is prompted to enter
 4. enter incorrect Otp -&gt;Otp not matched
 5. click on History tab in HOME page</t>
  </si>
  <si>
    <t>Should have audit for failure as "activating VC for online login for UIN number failed".</t>
  </si>
  <si>
    <t>Prerequisite:
 1. VC is downloaded in inji app (UIN)
 Steps:
 1. unlock the app
 2. clicks on activating VC for online login link
 3. Otp is prompted to enter
 4. enter received Otp -&gt; Otp matched</t>
  </si>
  <si>
    <t>Should display get toster message saying credential are enabled for online aruthenticaton green tick mark on the verification icon</t>
  </si>
  <si>
    <t>Prerequisite:
 1. VC is downloaded in inji app (UIN)
 Steps:
 1. unlock the app
 2. clicks on activating VC for online login link
 3. Otp is prompted to enter
 4. enter received Otp -&gt;Otp not matched
 5. VC is enabled for verification
 6. click on history tab in the HOME page</t>
  </si>
  <si>
    <t>Prerequisite:
 1. VC is downloaded in inji app (UIN)
 Steps:
 1. unlock the app
 2. clicks on activating VC for online login link
 3. Otp is prompted to enter
 4. enter received Otp -&gt;Otp not matched
 5. VC verification is successful
 6. click on QR code login feature</t>
  </si>
  <si>
    <t>Prerequisite:
 1. VC is downloaded in inji app (UIN)
 Steps:
 1. unlock the app
 2. clicks on activating VC for online login link
 3. Otp is prompted to enter
 4. enter received Otp -&gt;Otp not matched</t>
  </si>
  <si>
    <t>Prerequisite:
 1. VC is downloaded in inji app (UIN)
 Steps:
 1. unlock the app
 2. clicks on activating VC for online login link
 3. Otp is prompted to enter
 4. enter received Otp -&gt;Otp not matched
 5. click on History tab in HOME page</t>
  </si>
  <si>
    <t>Activate VC with valid Otp</t>
  </si>
  <si>
    <t>Prerequisite:
 1. VC is downloaded in inji app (UIN)
 Steps:
 1. unlock the app
 2. clicks on activating VC for online login link
 3. Alert pop is displayed
 4. clicks on Yes, I confirm
 5.Otp is prompted to enter
 6.enter received Otp -&gt; Otp matched</t>
  </si>
  <si>
    <t>Should display success message in the app "Activated for online login". With green tick mark on the activation icon</t>
  </si>
  <si>
    <t>Prerequisite:
 1. VC is downloaded in inji app (UIN)
 Steps:
 1. unlock the app
 2. clicks on activating VC for online login link
 3. Otp is prompted to enter
 4. enter received Otp -&gt;Otp not matched
 5. VC is activated for online login
 6. click on history tab in the HOME page</t>
  </si>
  <si>
    <t>Should have audit for verified VC as "Verification was enabled for VID number".</t>
  </si>
  <si>
    <t>verify that received VC does not have an option to activate</t>
  </si>
  <si>
    <t>Prerequisite:
 1. VC is downloaded in inji app (UIN)
 Steps:
 1. unlock the app
 2. clicks on activating VC for online login link
 3. Otp is prompted to enter
 4. enter received Otp -&gt; Otp matched
 5.VC activation is successful
 6. Establish connection between two device
 Device A: Requesting (iOS)
 Device B: Sharing (iOS)
 7. open qrcode in Device A
 8. open scanner in Device B
 9. scan qrcode from Device B
 10. Device B , select VC to share
 11. click on share button
 12. Navigate to Receive card section in setting page.</t>
  </si>
  <si>
    <t>Received cards should not have an option to activate VC</t>
  </si>
  <si>
    <t>Prerequisite:
 1. VC is downloaded in inji app (UIN)
 Steps:
 1. unlock the app
 2. clicks on activating VC for online login link
 3. Otp is prompted to enter
 4. enter received Otp -&gt; Otp matched
 5.VC activation is successful
 6. click on +plus icon and choose download UIN/ VID or AIDEnter UIN number for which VC activation was successful.
 7. Download the VC</t>
  </si>
  <si>
    <t>VC should be downloaded as activated VC .</t>
  </si>
  <si>
    <t>Prerequisite:
 1. VC is downloaded in inji app (UIN)
 Steps:
 1. unlock the app
 2. clicks on activating VC for online login link
 3. Otp is prompted to enter
 4. enter received Otp -&gt; Otp matched
 5. VC activation is successful-&gt; Assume to be Device A
 6. click on + icon select download via UIN/VID or AID Enter UIN number for which VC activation was successful on another device and attempt to activate VC for online login -&gt; Assume Device B</t>
  </si>
  <si>
    <t>VC should be downloaded User should be able to activate VC for online login</t>
  </si>
  <si>
    <t>Activate VC without internet</t>
  </si>
  <si>
    <t>Prerequisite:
 1. VC is downloaded in inji app (UIN)
 2.Internet is disabled on the device
 Steps:
 1. unlock the app
 2. clicks on activating VC for online login link
 3. click on Activate button
 4. Click on Yes. I confirm button on alert pop up message.</t>
  </si>
  <si>
    <t>Should get error message "something is wrong.please try again later.</t>
  </si>
  <si>
    <t>Activate VC in another device for which VC activation is already done</t>
  </si>
  <si>
    <t>Prerequisite:
 1. VC is downloaded in inji app (UIN)
 Steps:
 1. unlock the app
 2. clicks on activating VC for online login link
 3. Otp is prompted to enter
 4. enter received Otp -&gt; Otp matched
 5. VC activation is successful-&gt; Assume to be Device A
 6. Click on the + icon and select download via UIN/VID or AID Enter UIN number for which VC activation was successful on another device
 reapeat step -&gt; Assume Device B</t>
  </si>
  <si>
    <t>User should be able to activate VC for online login but qr code login should fail for VC that's on Device A.
 should display appropriate error message "".</t>
  </si>
  <si>
    <t>Download the VID that belong to same UIN which is Activated for onine login on same device</t>
  </si>
  <si>
    <t>Prerequisite:
 1. VC is downloaded in inji app (UIN)
 Steps:
 1. unlock the app
 2. Download UIN
 3. Activate UIN for online login
 4. Download VID for the same UIN</t>
  </si>
  <si>
    <t>n</t>
  </si>
  <si>
    <t>qrcode login</t>
  </si>
  <si>
    <t>prerequisite: inji app installed in the resident phone, with VC downloaded and authenticated
 1.Open Inji app and authenticate it
 2.Open Scanner for QR code scanning.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t>
  </si>
  <si>
    <t>The status page will project that you have successfully logged in the service portal</t>
  </si>
  <si>
    <t>prerequisite: inji app installed in the resident phone, with VC downloaded and authenticated
 1.Open Inji app and authenticate it.
 2.Open Scanner for QR code scanning.
 3.Camera will opened to scan QR, now scan any wrong QR code, apart from service portal's QR code.</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</si>
  <si>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5.It will open select ID page</t>
  </si>
  <si>
    <t>in the select ID page, the received card section should not be present</t>
  </si>
  <si>
    <t>face authentication failing with someone's face</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</si>
  <si>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7.Scan someone's face, whose face is not provided for the selected VC</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</si>
  <si>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7.Scan the face which is provided for the selected VC, with right lightning and right distance</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</si>
  <si>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7.once the authentication is successful, it will take to consent page</t>
  </si>
  <si>
    <t>The consent page contains of the service portal logo and the sharable attributes, few attributes are selectable as preference and remaining will be default selected</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</si>
  <si>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7.once the authentication is successful, it will take to consent page
 8.Select the attributes which want to be share and click on confirm</t>
  </si>
  <si>
    <t>only the selected attributes and defaultly selected attributes will be shared with the service portal for login</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</si>
  <si>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7.once the authentication is successful, it will take to consent page
 8..try to deselect the already defaultly selected attributes</t>
  </si>
  <si>
    <t>the consent page will contain defaultly attributes will be selected, those wont be not deselect able</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</si>
  <si>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7.once the authentication is successful, in the consent page select the attributes to share with the service portal
 8.click on confirm</t>
  </si>
  <si>
    <t>once all the steps are done correctly, it will take to status page, with contain the domain photo and the photo ." you are successfully logged in to the OIDC client</t>
  </si>
  <si>
    <t>prerequisite: inji app installed in the resident phone, with VC downloaded and authenticated
 1.Open Inji app and authenticate it.
 2.Open Scanner for QR code scanning.
 3.Camera will opened to scan QR, now scan any wrong QR code, apart from service portal's QR code.
 4. once the scanning is completed, manually verify and confirm the domain
 5. select the required VC which are authenticated and click verify
 6.camera will be opened to facial authenticate the owner of the VC
 7.once the authentication is successful, in the consent page select the attributes to share with the service portal
 8.click on confirm
 9.Click on okay in status screen and go to history page</t>
  </si>
  <si>
    <t>The login attempt should be logged in the history tab, as the number and the respective domain name which it was logged into</t>
  </si>
  <si>
    <t>Prerequisite: Get UIN from Regclient (data entry should be done in all the environment supported language)
 1. Download the VC with VID in english login
 2.Navigate to settings page click the language and switch to arabic language
 3. Navigate back to HOME page and view VC</t>
  </si>
  <si>
    <t>INJI-607</t>
  </si>
  <si>
    <t>Profile should be renamed as settings,
 1.VC label should be changed to Card and option should be hidden
 2. Revoke VID option should be hidden
 3. unlock auth factor option should be hidden
 4.unlock biometrics option should be renamed as "unlock with biometrics"
 5. Credits and legal notice option should be removed</t>
  </si>
  <si>
    <t>INJI-590</t>
  </si>
  <si>
    <t>1. The first credential should be auto selected
 2. The selected credential should be highlighted in based on the themes color (in both themes)
 3. The radio button from the credentials should be removed</t>
  </si>
  <si>
    <t>INJI-617</t>
  </si>
  <si>
    <t>Remove Accept/Discard Buttons on Verifier</t>
  </si>
  <si>
    <t>buttons on verifier device</t>
  </si>
  <si>
    <t>Verify the button removal in verifier device</t>
  </si>
  <si>
    <t>1. Accept/discard buttons should be removed in verifier device
 2. VC should be saved automatically
 3. New button should be added "View received cards"
 4. User should be Navigated to received Id's when above button is clicked</t>
  </si>
  <si>
    <t>INJI-599</t>
  </si>
  <si>
    <t>INJI-660</t>
  </si>
  <si>
    <t>INJI-608</t>
  </si>
  <si>
    <t>Add a "About App" Option in Settings Page</t>
  </si>
  <si>
    <t>Verify the About app option in settings page</t>
  </si>
  <si>
    <t>1. unlock the app
 2. click on settings option
 3. chosse the about app option</t>
  </si>
  <si>
    <t>1. should have below details:
 Unlock the app
 Click on the setting icon
 -A very brief note on Inji.
 Unlock the application
 -Tuvali Version details</t>
  </si>
  <si>
    <t>INJI-613</t>
  </si>
  <si>
    <t>iOS - Allow user to recover when Bluetooth permission is denied</t>
  </si>
  <si>
    <t>Bluetooth permissions</t>
  </si>
  <si>
    <t>Verify the bluetooth permission messages</t>
  </si>
  <si>
    <t>1. unlock the app
 2. remove bluetooth permission for the app
 3. click on scanner</t>
  </si>
  <si>
    <t>Should display "Please enable bluetooth permissions to support local sharing". and should have Action Button: "Allow Bluetooth Permissions"</t>
  </si>
  <si>
    <t>1. unlock the app
 2. Add bluetooth permission for the app
 3. disable device bluetooth
 4.click on scanner</t>
  </si>
  <si>
    <t>Should display "Please enable bluetooth permission to support local sharing."</t>
  </si>
  <si>
    <t>INJIMOB-51</t>
  </si>
  <si>
    <t>same binded UIN is showed up twice in the Select ID</t>
  </si>
  <si>
    <t>Verify VC display in select ID screen when identical VC are downloaded and binded</t>
  </si>
  <si>
    <t>1. unlock the app
 2. Download 2 identical VC
 3. bind both the vC
 4. add different tag name to both VC
 5. scan the qrcode of health portal</t>
  </si>
  <si>
    <t>Select ID screen should have only one latest binded VC</t>
  </si>
  <si>
    <t>app should detect if the user’s biometrics changes in the device settings page</t>
  </si>
  <si>
    <t>Verify if app is detecting the change in biometrics in device settings page</t>
  </si>
  <si>
    <t>1. Add biometrics to device
 2. Activate biometrics logon for the resident app
 3. Log out of the app
 4. Add a second fingerprint to the device
 5. Logout on to the app</t>
  </si>
  <si>
    <t>App should detect if the user’s biometrics changes in the device settings page like added / removed . App should prompt user to re confirm by entering the passcode set in the app.</t>
  </si>
  <si>
    <t>VC share</t>
  </si>
  <si>
    <t>Share VC without internet connection/ offline mode</t>
  </si>
  <si>
    <t>Prerequisite: Disable internet on wallet and verifier, Bluetooth enabled on both device
 1. open scanner in wallet &amp; qr code on verifier device
 2. scan qr code from wallet -&gt; device will be connected
 3. select VC and share</t>
  </si>
  <si>
    <t>VC transfer should be successful in offline mode , sharing should work just by enabling bluetooth</t>
  </si>
  <si>
    <t>Share VC with internet connection/ Online mode</t>
  </si>
  <si>
    <t>VC transfer should be successful in Online mode</t>
  </si>
  <si>
    <t>INJI-114</t>
  </si>
  <si>
    <t>Error occured while authenticating OTP for downloading VC</t>
  </si>
  <si>
    <t>1.Unlock the app
 2. Click on the “+” icon and the user land on add new card Screen.
 4.select VID dropdown and enter the VID
 5.click on Generate card button
 6.enter the unique OTP</t>
  </si>
  <si>
    <t>Without any errors the VC should download</t>
  </si>
  <si>
    <t>INJI-103</t>
  </si>
  <si>
    <t>INJI-91</t>
  </si>
  <si>
    <t>1.Authenticate the app and login.
 2.Go to the scanner page
 3.Scan the IDP portal using qr code.</t>
  </si>
  <si>
    <t>INJI-68</t>
  </si>
  <si>
    <t>Steps to reproduce the behavior:
 1.Use an Android 13 phone acting as a Verifier
 2.Use any iPhone as a Wallet
 3.Initiate a VC share</t>
  </si>
  <si>
    <t>the user should be able to share the VC</t>
  </si>
  <si>
    <t>INJI-46</t>
  </si>
  <si>
    <t>1.Unlock the app
 2. Click on the “+” icon and the user land on add new card Screen.
 3.Select the download Via UIN VID OR AID option .
 4.click on "Don't have your UIN/VID? Get it here " link.
 5.Enter AID
 6.click on Get UIN/VID button
 7.While entering OTP, click on back</t>
  </si>
  <si>
    <t>We should able to go Retrieve your application ID Screen</t>
  </si>
  <si>
    <t>1.Unlock the app
 2.go to settings page
 3.change the Language to arabic
 4.Navigate back to HOME page
 5. Click on the “+” icon and the user land on add new card Screen.
 6.Select the download Via UIN VID OR AID option .
 7.Enter VID
 8.Download VC and view</t>
  </si>
  <si>
    <t>INJI-38</t>
  </si>
  <si>
    <t>prerequisite : dowload 29 VCs in the app
 1.Authenticate and enter the app
 2.Click on the “+” icon and the user land on add new card Screen.
 3.Select the download Via UIN VID OR AID option and download a 30th VC</t>
  </si>
  <si>
    <t>Prerequiste: VC is downloaded and stored in sharing device
 Device A - verifier device
 Device B - wallet device
 steps:
 1.open qr code in Device A
 2.open scanner in Device B
 3.Fail the share</t>
  </si>
  <si>
    <t>Once the failed pop-up came it should come-up with something went worng</t>
  </si>
  <si>
    <t>error codes alignment</t>
  </si>
  <si>
    <t>Prerequiste: VC is downloaded and stored in sharing device
 Device A - verifier device
 Device B - wallet device
 steps:
 1.open qr code in Device A
 2.open scanner in Device B
 3.Fail the share for specific senario
 4.Get the code
 5.go to error codes documentation and compare the reason</t>
  </si>
  <si>
    <t>Prerequiste: VC is downloaded and stored in sharing device
 Device A - verifier device
 Device B - wallet device
 steps:
 1.open qr code in Device A
 2.open scanner in Device B
 3.Fail the share for specific senario
 4.open the app again</t>
  </si>
  <si>
    <t>Prerequiste: VC is downloaded and stored in sharing device
 Device A - verifier device
 Device B - wallet device
 steps:
 1.open qr code in Device A
 2.open scanner in Device B
 3.select a VC and share</t>
  </si>
  <si>
    <t>Prerequiste: have VC downloaded in two different wallet devices
 1.open scanner on both wallet devices
 2.open the QR code in the verifier device
 3.scan the verifier at the same from the wallet device</t>
  </si>
  <si>
    <t>INJI-134</t>
  </si>
  <si>
    <t>Prerequisite: have VCs downloaded in the wallet, and have the verifier connected to other Bluetooth devices like headphones
 Device A - verifier device
 Device B - wallet device
 steps:
 1.open qr code in Device A
 2.open scanner in Device B
 3.select a VC and share</t>
  </si>
  <si>
    <t>INJI-156</t>
  </si>
  <si>
    <t>bluetooth turned off while in connection state</t>
  </si>
  <si>
    <t>Prerequisite:
 device A - Android or IOS (wallet) --&gt; VC is downloaded and stored
 device B - Pixel 6 (verifier)
 Steps:
 1.open the QR code in the verifier
 2.open the scanner on the wallet and scan the verifier
 3.Once the phone is connected, turn off bluetooth in any one of the wallet or verifier</t>
  </si>
  <si>
    <t>1.Install the new apk
 2.Open Appstore
 3.search for Inji in Appstore
 4.update the new apk</t>
  </si>
  <si>
    <t>The app should be updated and the name of the app should updated from mosip resident app to INJI</t>
  </si>
  <si>
    <t>1. Install the app and enter it
 2. Download a VC
 3. Click on the three button ellipses on the bottom corner of the VC card
 4.click on "remove from wallet"</t>
  </si>
  <si>
    <t>1. Install the app and enter it
 2. Download a VC
 3. Click on the three button ellipses on the bottom corner of the VC card
 4.click on "remove from wallet"
 5. in the pop, click on "yes, I confirm" button</t>
  </si>
  <si>
    <t>1. Install the app and enter it
 2. Download a VC
 3. Click on the three button ellipses on the bottom corner of the VC card
 4.click on "remove from wallet"
 5. in the pop, click on "NO" button</t>
  </si>
  <si>
    <t>The camera shouldn’t pop-up, "no shareable card are available" message should shown</t>
  </si>
  <si>
    <t>The ellipsis should be closed</t>
  </si>
  <si>
    <t>1. Install the app and enter it
 2. download a VC
 3. Turn off the internet of the device
 4. click on the three button ellipses on the bottom corner of the VC card
 5. click on remove from wallet
 6. in the pop, click on "yes, I confirm" button</t>
  </si>
  <si>
    <t>1. Install the app and enter it
 2. download a VC
 3. Turn off the internet of the device
 4. click on the three button ellipses on the bottom corner of the VC card
 5. click on remove from wallet
 6. in the pop, click on "yes, I confirm" button
 7. turn on the internet in the device
 8. verify the home page</t>
  </si>
  <si>
    <t>1. install the inji app freshly
 2. open the app
 3. after the mosip logo is loading, the app should asked for language selection page
 4. Selected the required language</t>
  </si>
  <si>
    <t>1. install the inji app freshly
 2. open the app
 3. after the mosip logo is loading, the app should asked for language selection page
 4. Selected the required language
 5.close the app and reopen it</t>
  </si>
  <si>
    <t>1. install the inji app freshly
 2. open the app
 3. after the mosip logo is loading, the app should asked for language selection page
 4. Selected the required language
 5. go to settings and click on "log out"</t>
  </si>
  <si>
    <t>The app should recoginse the mobile's language, and should keep that exact file as the default one</t>
  </si>
  <si>
    <t>1. open the app
 2. download a VC
 3. turn off the internet in the device
 4. open the downloaded VC in the detailed view
 5. once the QR code is opened, click on the back button of the phone</t>
  </si>
  <si>
    <t>The QR code should be closed</t>
  </si>
  <si>
    <t>1. authenticate the app and enter it
 2. head to home screen
 3.click on the "?" button</t>
  </si>
  <si>
    <t>1. authenticate the app and enter it
 2. head to home screen
 3.click on the "?" button
 4. verify all the context on the screen</t>
  </si>
  <si>
    <t>1. authenticate the app and enter it
 2. head to home screen
 3.click on the "?" button
 4. verify all the context on the screen
 5. scroll through the page</t>
  </si>
  <si>
    <t>1. authenticate the app and enter it
 2. head to home screen
 3.click on the "?" button
 4. click on the "X" button on the top of the screen</t>
  </si>
  <si>
    <t>"1. authenticate the app and enter it
 2.head to home screen
 3. click on the ""?"" button
 4. click on the back button of the mobile"</t>
  </si>
  <si>
    <t>we should be able to see the below list of 6 language:
 1.English
 2.Filipino
 3.Arabic
 4.hindi
 5.kanda
 6.tamil</t>
  </si>
  <si>
    <t>1. authenticate the app and enter it
 2. Turn off the internet
 3. head to setting
 4. click on the language selection filter</t>
  </si>
  <si>
    <t>Changing new value of the property with existing storage limit</t>
  </si>
  <si>
    <t>1.Install the Inji Apk
 2.authenticate the app and enter the app
 3.go to settings
 4.click on "about inji"</t>
  </si>
  <si>
    <t>1.Install the Inji Apk
 2.authenticate the app and enter the app
 3.go to settings
 4.click on "about inji"
 5. verify the appID
 6. close the app and reopen it
 7. verify the appID again</t>
  </si>
  <si>
    <t>1.Install the Inji Apk
 2.authenticate the app and enter the app
 3.go to settings
 4.click on "about inji"
 5. verify the appID
 6.Update the app with the new apk
 7. verify the appID again</t>
  </si>
  <si>
    <t>1. open the app head to home page
 2. click on + icon and choose download via UIN/VID or AID
 and click generate crad button
 3. enter a VID and click on generate card button</t>
  </si>
  <si>
    <t>We should be able to see appID in the logs, when the app triggered OTP to Download VC ap</t>
  </si>
  <si>
    <t>1. open the app head to home page
 2. click on + icon and choose download via UIN/VID or AID
 and click generate crad button
 3. enter a VID and click on generate card button
 4. and enter the received OTP</t>
  </si>
  <si>
    <t>1. open the app head to home page
 2. click on + icon and choose download via UIN/VID or AID
 and click generate crad button download new Vc
 3.open the VC in detailed view and click on activate VC</t>
  </si>
  <si>
    <t>1. open the app head to home page
 2. click on + icon and choose download via UIN/VID or AID
 and click generate crad buttondownload new Vc
 3.open the VC in detailed view and click on activate VC
 4.and enter the received OTP</t>
  </si>
  <si>
    <t>1. open the app head to home page
 2. click on + icon and choose download via UIN/VID or AID
 and click generate crad button
 3. Click on "don’t have UIN/VID? Get it now"
 4. enter the AID and click on "get UIN/VID"</t>
  </si>
  <si>
    <t>1. open the app head to home page
 2. click on + icon and choose download via UIN/VID or AID
 and click generate crad button
 3. Click on "don’t have UIN/VID? Get it now"
 4. enter the AID and click on "get UIN/VID".
 5. enter the received OTP</t>
  </si>
  <si>
    <t>1. open the app head to home page
 2. click on download button
 3. enter a VID and click on generate card button</t>
  </si>
  <si>
    <t>1. open the app head to home page
 2. click on download button
 3. enter a VID and click on generate card button
 4. and enter the received OTP</t>
  </si>
  <si>
    <t>1. open the app head to home page
 2. click on download new Vc
 3.open the VC in detailed view and click on activate VC</t>
  </si>
  <si>
    <t>1. open the app head to home page
 2. click on download new Vc
 3.open the VC in detailed view and click on activate VC
 4.and enter the received OTP</t>
  </si>
  <si>
    <t>1. open the app head to home page
 2. click on download Button
 3. Click on "don’t have UIN/VID? Get it now"
 4. enter the AID and click on "get UIN/VID"</t>
  </si>
  <si>
    <t>1. open the app head to home page
 2. click on download Button
 3. Click on "don’t have UIN/VID? Get it now"
 4. enter the AID and click on "get UIN/VID".
 5. enter the received OTP</t>
  </si>
  <si>
    <t>Credential registry</t>
  </si>
  <si>
    <t>1. Authenticate the app and get into it
 2. head to setting's page
 3. click on the credential registry
 4. Change the ENV as required
 5. and save it
 6. Go home page
 7. click on don’t have UIN/VID with the specific env AID
 8. retrieve UIN/VID</t>
  </si>
  <si>
    <t>1. Authenticate the app and get into it
 2. head to setting's page
 3. click on the credential registry
 4. Change the ENV as required
 5. and save it
 6. Go home page
 7. click on don’t have UIN/VID with a different env AID
 8. retrieve UIN/VID</t>
  </si>
  <si>
    <t>1. Authenticate the app and get into it
 2. head to setting's page
 3. click on the credential registry
 4. Change the ENV as required
 5. and save it
 6. Go home page
 7. download the specific env VC
 8. try to bind it</t>
  </si>
  <si>
    <t>1. Authenticate the app and get into it
 2. head to setting's page
 3. click on the credential registry
 4. Change the ENV as required
 5. and save it
 6. Go home page
 7. download the specific env VC
 8. again head to setting's page
 9. click on the credential registry function
 10. Change the ENV as required
 11. try to bind the downloaded VC</t>
  </si>
  <si>
    <t>Trying qr code login new env</t>
  </si>
  <si>
    <t>1. Authenticate the app and get into it
 2. head to setting's page
 3. click on the credential registry
 4. Change the ENV as required
 5. and save it
 6. Go home page
 7. download the specific env VC
 8. try to bind it
 9. Attempt qr code login</t>
  </si>
  <si>
    <t>1. Authenticate the app and get into it
 2. head to setting's page
 3. click on the credential registry
 4. Change the ENV as required
 5. and save it
 6. Go home page
 7. download the specific env VC
 8. try to bind it
 9. again head to setting's page
 10. click on the credential registry function
 11. Change the ENV as required
 12. Attempt qr code login</t>
  </si>
  <si>
    <t>1. Authenticate the app and get into it
 2. head to setting's page
 3. click on the credential registry
 4. Change the ENV as required
 5. and save it
 6. Go home page
 7. download the specific env VC
 8. try to share the VC to another phone</t>
  </si>
  <si>
    <t>1. Authenticate the app and get into it
 2. head to setting's page
 3. click on the credential registry
 4. Change the ENV as required
 5. and save it
 6. Go home page
 7. download the specific env VC</t>
  </si>
  <si>
    <t>1. Authenticate the app and get into it
 2. head to setting's page
 3. click on the credential registry
 4. Change the ENV as required
 5. and save it
 6. Go home page
 7. download the specific env VC
 8. Change the env again</t>
  </si>
  <si>
    <t>INJI-49</t>
  </si>
  <si>
    <t>iOS: Able to login to eSignet health portal using old binded credentials</t>
  </si>
  <si>
    <t>Able to login to eSignet health portal using old binded credentials</t>
  </si>
  <si>
    <t>Prerequisite: Download VC on iphone 11 &amp; iphone 8
 1. bind the VC using VID in iPhone 11
 2. now bind VC for same VID in iPhone 8
 3. login to eSignet health portal using iPhone 8 -&gt; Login is successful.
 4. again to eSignet health portal using iPhone 11</t>
  </si>
  <si>
    <t>The esignet login should pass in the second device</t>
  </si>
  <si>
    <t>Message should be revised in sharing device while waiting for receiver to accept VC</t>
  </si>
  <si>
    <t>1. share a VC from one device to another
 2. Click on the Go back home button</t>
  </si>
  <si>
    <t>1.unlock the app.
 2Click on the “+” icon and the user land on add new card Screen.
 3.Select the download Via UIN VID OR AID option
 4.Enter a invalid VID
 5.Click on "generate my card"</t>
  </si>
  <si>
    <t>The OTP should not be triggered, and this error message should be showed " the entered VID is deactivated/blocked. Please enter a valid VID to proceed</t>
  </si>
  <si>
    <t>Radio button should be removed if device contain single VC while sharing</t>
  </si>
  <si>
    <t>1. Open the Inji application.
 2.Trigger any of the OTP events.</t>
  </si>
  <si>
    <t>1. Open the Inji application.
 2. Click on the Download card.
 3. Enter an invalid UIN/VID
 4. Click on genrate card button</t>
  </si>
  <si>
    <t>1. Install the Inji application freshly.
 2. choose the required language.
 3. 3. check the dummy guide page’s content.</t>
  </si>
  <si>
    <t>1. Install the Inji application freshly.
 2. Select your perferred language.
 3.Click on the save preference button.</t>
  </si>
  <si>
    <t>1. Install the Inji application freshly.
 2. Select your perferred language.
 3.Click on the save preference button.
 4.scroll the intro pages.</t>
  </si>
  <si>
    <t>INJI-543</t>
  </si>
  <si>
    <t>1. Install the Inji application freshly.
 2. Select your perferred language.
 3.Click on the save preference button.
 4.Click the Skip button.</t>
  </si>
  <si>
    <t>https://mosip.atlassian.net/browse/INJI-543</t>
  </si>
  <si>
    <t>1. Install the Inji application freshly.
 2. Select your perferred language.
 3.Click on the save preference button.
 4.Click the next button.</t>
  </si>
  <si>
    <t>1. Install the Inji application freshly.
 2. Select your perferred language.
 3.Click on the save preference button.
 4.Click the Get started button.</t>
  </si>
  <si>
    <t>Resident should navigate to the select app Unlock method use biometrics and use passcode page.</t>
  </si>
  <si>
    <t>1. Install the Inji application freshly.
 2. Select your perferred language.
 3. select the inji tour guide.</t>
  </si>
  <si>
    <t>Open the Inji application.
 Download a VC
 head to scan page</t>
  </si>
  <si>
    <t>Install the new Inji application.
 open the application.
 choose the scan option.
 Disable the camera permission.</t>
  </si>
  <si>
    <t>Change the app language to Arabic
 relogin into the app
 head to history</t>
  </si>
  <si>
    <t>Open the app and download only one VC
 Click on the three-dot ellipsis of the downloaded VC
 click on the pin button and go to the scan state</t>
  </si>
  <si>
    <t>install the new inji app
 open the app</t>
  </si>
  <si>
    <t>1.Install the app
 2.download a VC
 3.click on the three button ellipses on the bottom corner of the VC card
 4.click on Remove from the wallet
 5.navigate to history</t>
  </si>
  <si>
    <t>INJI-130</t>
  </si>
  <si>
    <t>IOS - loading bar pop up is not coming after the face auth verification</t>
  </si>
  <si>
    <t>Loading bar pop up coming after the face auth verification.</t>
  </si>
  <si>
    <t>Prerequiste: VC is downloaded and stored in sharing device
 Device A - verifier device
 Device B - (IOS) wallet device
 Steps:
 1.open qr code in Device A
 2.open the scanner in Device B
 3.scan the QR code from Device B
 4.Select a VC and perform share with a selfie</t>
  </si>
  <si>
    <t>Sharing pop-up should come, with a loading bar.</t>
  </si>
  <si>
    <t>INJI-363</t>
  </si>
  <si>
    <t>Logout not working in iOS version of INJI</t>
  </si>
  <si>
    <t>Logout from inji app in iOS device.</t>
  </si>
  <si>
    <t>Steps:
 1.Open the Inji app in iOS device and authenticate.
 2.Go to settings in app.
 3.Press logout button.</t>
  </si>
  <si>
    <t>User should be logged out of the app.</t>
  </si>
  <si>
    <t>Verify After changing the device bimetric face scan in ios device</t>
  </si>
  <si>
    <t>Verify after change the device bimetric finger in ios device</t>
  </si>
  <si>
    <t>Clicking on the "X" button during connection failed screen in verifier</t>
  </si>
  <si>
    <t>Pre-requisites:Device download the Vc in Device A
 Step:
 1.Trun off the bluetooth
 2.Open the Qr code in device B .
 3.Scan the qr code from device A.
 4.the user is on the loading screen
 5. Click on the "X" button</t>
  </si>
  <si>
    <t>The user should redirect user to the ‘Home’ screen</t>
  </si>
  <si>
    <t>The user should redirect user to the ‘Receive Card’ screen and display QR code</t>
  </si>
  <si>
    <t>INJI-302</t>
  </si>
  <si>
    <t>OpenID4VC | Display intermediary loading screen when loading list of issuers</t>
  </si>
  <si>
    <t>Pre-requisite: when there are no vc
 1.Open the inji app
 2. Trun off the internet connection
 3.click on the '+' icon home screen
 4. select any one of the issuer</t>
  </si>
  <si>
    <t>Click on + icon on turing off the internet</t>
  </si>
  <si>
    <t>The user should be redirect user to download your Id page</t>
  </si>
  <si>
    <t>1. Open the inji application
 2.Change the language.
 3.Trun off the internet connection
 4.Click on the '+' icon home screen
 6. Try the all scenario of 302 story"</t>
  </si>
  <si>
    <t>Notify sender, VC successfully shared</t>
  </si>
  <si>
    <t>verifying new success for sharing screen in wallet device</t>
  </si>
  <si>
    <t>display the success acknowledgment screen
 AND
 user should be get this message verify the success
 ”Your card has been successfully shared.”</t>
  </si>
  <si>
    <t>verifying new success for sharing screen in wallet device with share with selfie</t>
  </si>
  <si>
    <t>Pre-requisites:Device download the Vc in Device A
 Step:
 1.Open the Qr code in device B .
 2.Scan the qr code from device A.
 3.Select the VC and share with selfie</t>
  </si>
  <si>
    <t>Pre-requisites:Device download the Vc in Device A
 Step:
 1.Open the Qr code in device B .
 2.Scan the qr code from device A.
 3.Select the VC and share.
 4. click go to home</t>
  </si>
  <si>
    <t>The user should get Go to home buttom</t>
  </si>
  <si>
    <t>Check after getting the success screen user Click on the go home button user is direct to home page or not in wallet device</t>
  </si>
  <si>
    <t>Pre-requisites:Device download the Vc in Device A
 Step:
 1.Open the Qr code in device B .
 2.Scan the qr code from device A.
 3.Select the VC and share.
 4.Click on the Go home button</t>
  </si>
  <si>
    <t>The user should be redirect to home page</t>
  </si>
  <si>
    <t>Check after sharing Vs using share with selfie user is getting the success screen or not in the wallet device</t>
  </si>
  <si>
    <t>Pre-requisites:Device download the Vc in Device A
 Step:
 1. trun off the internet conection on the device
 2.Open the Qr code in device B .
 3.Scan the qr code from device A.
 4.Select the VC and share with selfie</t>
  </si>
  <si>
    <t>display the success acknowledgment screen
 AND
 user should be get this message
 ”Your card has been successfully shared.”</t>
  </si>
  <si>
    <t>Check after scaning the esignet qr code the user select the attributes user is getting the success screen or not.</t>
  </si>
  <si>
    <t>1.Open the inji app.
 2. download the Vc.
 3.bind the Vc.
 4.Open the esignet qrcode.
 5.Scan esignet qrcode.
 6. Choose the card
 7. Enable the attributes
 8.click on the allow button</t>
  </si>
  <si>
    <t>The user should be get "you are sucessfully logged in the health service OIDC client"along with all right button</t>
  </si>
  <si>
    <t>Notify receiver, VC successfully received</t>
  </si>
  <si>
    <t>Check after sharing is completed user is getting the popup message or not in verifier device</t>
  </si>
  <si>
    <t>display the following text message the user should be get the pop-up”Sharing completed””The card has been received and saved successfully.”</t>
  </si>
  <si>
    <t>Check after sharing the VC using share with selfie user is getting the popup message or not in the verifier device</t>
  </si>
  <si>
    <t>Check it in offline and try to share the VC and verifier is getting the popup message or not</t>
  </si>
  <si>
    <t>the user should be get the popup message ”The card has been received and saved successfully.”</t>
  </si>
  <si>
    <t>check after acknowledgment pop-up is message the user click out side of the box</t>
  </si>
  <si>
    <t>The user should be able to view the card in background by clicking outside the box</t>
  </si>
  <si>
    <t>Notify user VC is activated</t>
  </si>
  <si>
    <t>Check VC is activated successfully the user is getting the popup on the "Id Details screen or not"</t>
  </si>
  <si>
    <t>Pre-requisites:Device download the Vc in device.
 Step:
 1.Click the Download VC .
 2.Navigate to the id details screen
 3. Click on the activate button and activate the Vc</t>
  </si>
  <si>
    <t>The user should get this popup wiith green ”Credentials are enabled for online authentication.”</t>
  </si>
  <si>
    <t>Check VC is activated successfully the user is getting the popup on the "Home page "or not</t>
  </si>
  <si>
    <t>1.Open the app.
 2.Download the Vc.
 3.Click on the home screen.
 4.Click on the ecllipes button.
 5.navigate to meanu and select activate Vc.</t>
  </si>
  <si>
    <t>The listed issuer should have the discription saying
 ”downlod credentials by providing UIN,VID or AID”</t>
  </si>
  <si>
    <t>INJI-81</t>
  </si>
  <si>
    <t>IOS sdk integration with Irisscan</t>
  </si>
  <si>
    <t>Check whether user is able to share VC With face-authentication or not</t>
  </si>
  <si>
    <t>1. Open the Inji application.
 2. Download the VC.
 3. Share the VC with share with selfie
 4.Capture the resident's face.</t>
  </si>
  <si>
    <t>The user should be able to share while face -authentication is matches the vc</t>
  </si>
  <si>
    <t>Check Downloaded the Vc via esignet use is able share VC with face authentication or not</t>
  </si>
  <si>
    <t>1. Open the Inji application.
 2. Download the VC via e-signet
 3. Share the VC with share with selfie
 4.Capture the resident's face.</t>
  </si>
  <si>
    <t>Check whether the user is able to log in via e-signet with face authentication or not</t>
  </si>
  <si>
    <t>1 Open the Inji application.
 2.Download the VC
 2.Activate the VC.
 3.Open the esignet QR code and scan the qr code in device
 4.Choose the card.
 4.Capture the resident's face.</t>
  </si>
  <si>
    <t>The user should get the consent screen if the resident's face matches with the vc</t>
  </si>
  <si>
    <t>Check whether the user is able to share the VC without face authentication or not</t>
  </si>
  <si>
    <t>The user should not be able to share while face -authentication does not match with the vc</t>
  </si>
  <si>
    <t>User should be able to download vc with any of the three issuer and sub issuers</t>
  </si>
  <si>
    <t>changing to a language where the relaying party doesnt support</t>
  </si>
  <si>
    <t>1. change the language as phillino
 2. download a VC and bind it
 3. scan a esignet QR code
 4. head to concent page</t>
  </si>
  <si>
    <t>If the selected language is not suported by the relaying party it should be displayed in phillino only</t>
  </si>
  <si>
    <t>Check whether user is getting credential registry value when vc is download via e-signet</t>
  </si>
  <si>
    <t>1.Launch and install inji app
 2.Download vc via e-signet
 3.click on vc to get on ID Details page</t>
  </si>
  <si>
    <t>User should get credential registry value on ID Details page</t>
  </si>
  <si>
    <t>Check whether user is getting credential registry value when vc is download via mosip(normal flow)</t>
  </si>
  <si>
    <t>1.Launch and install inji app
 2.Download vc via UIN ,VID,AID
 3.click on vc to get on ID Details page</t>
  </si>
  <si>
    <t>INJI-558</t>
  </si>
  <si>
    <t>[iOS] - Loading Screen is missing after Face Auth</t>
  </si>
  <si>
    <t>face auth</t>
  </si>
  <si>
    <t>1.Initiate VC share from iOS to Android
 2.Choose Share with Selfie
 3.Do face authentication</t>
  </si>
  <si>
    <t>Intermediate loading screen should be visible till sharing is successful</t>
  </si>
  <si>
    <t>IOS- The front camera preview widens the objects</t>
  </si>
  <si>
    <t>The front camera preview widens the objects</t>
  </si>
  <si>
    <t>Description
 1.open the app
 2.download a vc
 3.open the scan screen, flip the camera to front camera</t>
  </si>
  <si>
    <t>the front camera should project the output naturally</t>
  </si>
  <si>
    <t>INJI-474</t>
  </si>
  <si>
    <t>Inji- We are not able to scan the e-signet QR code In IOS device.</t>
  </si>
  <si>
    <t>We are not able to scan the e-signet QR code In IOS device.</t>
  </si>
  <si>
    <t>Step
 1.Open the Inji application.
 2.Download The VC.
 3.Activate the VC.
 4.Scan the e-signet QR Code.</t>
  </si>
  <si>
    <t>The user should be able to scan the e-signet QR code and move further</t>
  </si>
  <si>
    <t>After changing the languages button names are not displayed properly.</t>
  </si>
  <si>
    <t>Step to reproduce.
 1.Open the Inji app.
 2.Select a different required language.</t>
  </si>
  <si>
    <t>https://mosip.atlassian.net/browse/INJIMOB-369</t>
  </si>
  <si>
    <t>Description: The logout option in iOS version of INJI is not working</t>
  </si>
  <si>
    <t>Expectation: The user should be logged out of the app.</t>
  </si>
  <si>
    <t>INJI-362</t>
  </si>
  <si>
    <t>IOS - language preference is again asked when we logged out of the app</t>
  </si>
  <si>
    <t>language preference is again asked when we logged out of the app</t>
  </si>
  <si>
    <t>Step to reproduce:
 1.Open the inji app
 2.Enter the settings page.
 3.Click on the logout button.</t>
  </si>
  <si>
    <t>while logging out of the app, language preference shouldn't asked again.</t>
  </si>
  <si>
    <t>1. open the inji application
 2. download VC
 3. click on share VC
 4. scan QR code from device B
 5. whie sharing in progress click on the Share icon</t>
  </si>
  <si>
    <t>loading bar pop up is not coming after the face auth verification</t>
  </si>
  <si>
    <t>Prerequiste: VC is downloaded and stored in sharing device
 Device A - verifier device
 Device B - (IOS) wallet device
 steps:
 1.open qr code in Device A
 2.open the scanner in Device B
 3.scan the QR code from Device B
 4.Select a VC and perform share with a selfie</t>
  </si>
  <si>
    <t>after the face auth, the pop-up is not coming and the app is looking like it is in a stuck state, but it is sharing in behind, not stuck</t>
  </si>
  <si>
    <t>INJI-697</t>
  </si>
  <si>
    <t>automation limitation</t>
  </si>
  <si>
    <t>1. Open the inji application
 2.Change the language.
 3.Click on the '+' icon home screen
 4. Try the all scenario of 680 story</t>
  </si>
  <si>
    <t>y</t>
  </si>
  <si>
    <t>[Data Backup]: Backup - Settings screen</t>
  </si>
  <si>
    <t>1. perform click on backup with less data
 2. go to this location in folder (XXXXXX)</t>
  </si>
  <si>
    <t>INJIMOB-752</t>
  </si>
  <si>
    <t>[Data Backup]: Backup &amp; Restore for iOS.</t>
  </si>
  <si>
    <t>Check whether the user is getting Backup &amp; Restore option with the tag name as NEW</t>
  </si>
  <si>
    <t>1.freshly installed INJI app.
 2.Click on the setting icon.</t>
  </si>
  <si>
    <t>The user should see Backup &amp; Restore option with the tag as NEW</t>
  </si>
  <si>
    <t>Check whether the user is getting confirmation screen with Proceed and Go Back CTAs</t>
  </si>
  <si>
    <t>1.freshly installed INJI app.
 2.Click on the setting icon.
 3. select on Backup &amp; Restore option</t>
  </si>
  <si>
    <t>The user should see a confirmation screen with Proceed and Go Back CTAs</t>
  </si>
  <si>
    <t>Check whether the user is getting Cloud icon signifying the data will be backed up in iCloud on the confirmation screen</t>
  </si>
  <si>
    <t>1.freshly installed INJI app.
 2.Click on the setting icon.
 3. select on Backup &amp; Restore option
 4.Click on the proceed button
 5.click on the Backup button.</t>
  </si>
  <si>
    <t>There should be an iCloud icon signifying the data will be backed up in iCloud</t>
  </si>
  <si>
    <t>Check whether The user is in confirmation screen then the user clicks on Go Back</t>
  </si>
  <si>
    <t>1.freshly installed INJI app.
 2.Click on the setting icon.
 3.select on Backup &amp; Restore option
 4. The user land on confrimaction screen
 5. Click on the GO Back CTA</t>
  </si>
  <si>
    <t>The user should be taken back to the Settings page</t>
  </si>
  <si>
    <t>Check whether The user is in confirmation screen then the user clicks on Proceed</t>
  </si>
  <si>
    <t>1.freshly installed INJI app.
 2.Click on the setting icon.
 3.Select on Backup &amp; Restore option
 4. The user land on confrimaction screen
 5. Click on the proced button</t>
  </si>
  <si>
    <t>The user should be taken to the Backup &amp; Restore screen</t>
  </si>
  <si>
    <t>Check whether the user is getting Last 1.Backup Details
 2.Restore
 in the Backup &amp; Restore screen</t>
  </si>
  <si>
    <t>Below sections should be present:
 1.Last Backup Details
 2.Restore</t>
  </si>
  <si>
    <t>Check whether the user is getting Icloud instead of google drive in the backup&amp;restore screen</t>
  </si>
  <si>
    <t>1.freshly installed INJI app.
 2.Click on the setting icon.
 3.select on Backup &amp; Restore option
 4. The user land on confrimaction screen
 5. Click on the proced button</t>
  </si>
  <si>
    <t>The user should get I cloud instead of google drive</t>
  </si>
  <si>
    <t>In the intro sliders, the heading on the backup data page should mention "Data Backup restore."</t>
  </si>
  <si>
    <t>The rejected VC audit should be not captured in history.</t>
  </si>
  <si>
    <t>The share button name is truncated on iOS devices.</t>
  </si>
  <si>
    <t>The share button name should not be truncated on iOS devices.</t>
  </si>
  <si>
    <t>The content truncated the UIN and VID on iOS devices</t>
  </si>
  <si>
    <t>1.Open the Inji app.
 2.Click on the + icon
 3.Choose Download via UIN/VID
 4.choose UIN/VID
 5.clicks on the info icon</t>
  </si>
  <si>
    <t>The content should not be truncated with the UIN and VID on iOS devices.</t>
  </si>
  <si>
    <t>INJIMOB-778</t>
  </si>
  <si>
    <t>1. install the inji app freshly</t>
  </si>
  <si>
    <t>IOS - app is not responsive in few senarios</t>
  </si>
  <si>
    <t>Validation of the application reponse when download VC and redirect to backup and restore page.</t>
  </si>
  <si>
    <t>User should be able to redirect to the backup and restore page.</t>
  </si>
  <si>
    <t>INJIMOB-867</t>
  </si>
  <si>
    <t>IOS - device specific data is backuped if the Icloud is shared in multiple device</t>
  </si>
  <si>
    <t>Validatoin of the backup and restore from multiple devices.</t>
  </si>
  <si>
    <t>1. Open the Inji App.
 2. Download an VC and perform backup in device A.
 3. Download different VC and perform backup in device B.
 4. Perform restore from Device A and verify the data restored.</t>
  </si>
  <si>
    <t>User should be able to see the device B backup data on the device A after successful restoration.</t>
  </si>
  <si>
    <t>automation limitaion</t>
  </si>
  <si>
    <t>INJIMOB-1156</t>
  </si>
  <si>
    <t>IOS - View Activity Log option is not working.</t>
  </si>
  <si>
    <t>Validation of the view activity log from IOS device.</t>
  </si>
  <si>
    <t>1. Open the Inji App in IOS device.
 2. Try to view the activity log of an VC.</t>
  </si>
  <si>
    <t>User should be able to see the VC activity log successfully.</t>
  </si>
  <si>
    <t>INJIMOB-1068</t>
  </si>
  <si>
    <t>IOS -Remove form wallet option is not working.</t>
  </si>
  <si>
    <t>Validation of remove walltet option from the IOS device.</t>
  </si>
  <si>
    <t>1. Open the inji app.
 2. Download the VC.
 3. Click on the three-dot ellipse button.
 4. Choose the Remove from the Wallet option.</t>
  </si>
  <si>
    <t>User should be able to remove wallet of VC from the IOS device.</t>
  </si>
  <si>
    <t>Check whether the user During face authentication, the camera view is not opening in all IOS device</t>
  </si>
  <si>
    <t>1. Freshly install the inji app. Close the application and try
 2. Download the VC,
 3. Share VC with share with selfie,
 4.check the camera view.</t>
  </si>
  <si>
    <t>The view should open without switching the flip camera during face authentication</t>
  </si>
  <si>
    <t>https://mosip.atlassian.net/browse/INJIMOB-1603</t>
  </si>
  <si>
    <t>IOS - "Share QR Code" is not working on iPhone 8.</t>
  </si>
  <si>
    <t>Check whether the user is able share QR code is working on the iPhone 8</t>
  </si>
  <si>
    <t>1. Open the inji app in IOS
 2.Download an Insurance VC
 3.Open VC in the detailed view page
 4.click on QR code
 5.click on “Share QR Code“ select “Gmail/Notes/Mail“ and verify
 6.Click on the “save to files“ and verify</t>
  </si>
  <si>
    <t>Users should be able to share the QR Code and successfully save it locally.</t>
  </si>
  <si>
    <t>https://mosip.atlassian.net/browse/INJIMOB-1530</t>
  </si>
  <si>
    <t>The buttons in the INJI tour guide are not properly aligned.</t>
  </si>
  <si>
    <t>1.Open the inji app in IOS
 2.Verify the button alignments in the INJI Tour guide
 3.“Next“, “Previous“ and “Done“ buttons</t>
  </si>
  <si>
    <t>The buttons should be properly aligned, consistent with the button alignment in the INJI IOS application tour guide.</t>
  </si>
  <si>
    <t>https://mosip.atlassian.net/browse/INJIMOB-1503</t>
  </si>
  <si>
    <t>iOS: Error messages should be cleared after user actions</t>
  </si>
  <si>
    <t>Check the Error messages should be cleared after user actions</t>
  </si>
  <si>
    <t>scenario1:
 1. Enter invalid otp while downloading the VC - error message will be displayed
 2. Again enter valid otp to download VC , the error message will be still shown during the downloading flow.
 Scenario2:
 1.Set passcode by giving 6 digit number
 2.Enter different digit in the confirm screen- error message is displayed.</t>
  </si>
  <si>
    <t>the error message should be cleared after user perform any action</t>
  </si>
  <si>
    <t>Check Inji passcode fallback mechanism when biometric authentication fails is no where used</t>
  </si>
  <si>
    <t>To Reproduce
 Prerequisite biometric should be set in device setting page
 1. Install the app
 2. click on Get started button
 3. Go with "Use biometrics " option
 3.toast is prompted asking to authenticate the biometrics , Authenticate
 4. Otp is prompted to set as a fall back mechanism
 5. Enter 6 digit otp and confirm the Otp by entering same digit in next screen
 6. Now user will be taken to HOME page.
 7. Navigate to settings page
 8. click on logout
 9.Again open the app
 10. Biometrics is ask to unlock the inji app.
 11. Fail the biometric unlock by placing incorrect finger for 2/3 attempts.</t>
  </si>
  <si>
    <t>When biometric unlock method fails the app should ask resident to use passcode that is set in the app while enabling biometrics.</t>
  </si>
  <si>
    <t>NJIMOB-1743</t>
  </si>
  <si>
    <t>NJIMOB-1249</t>
  </si>
  <si>
    <t>Backup is not appending the new data, it is replacing the data.</t>
  </si>
  <si>
    <t>1. download multiple VC
 2. backup the data
 3. now clear the data of the app
 4. now download only one VC
 5. now register your Gmail ID and let the auto backup initiate</t>
  </si>
  <si>
    <t>INJIMOB-1486</t>
  </si>
  <si>
    <t>IOS - IOS device is crashing intermittently</t>
  </si>
  <si>
    <t>IOS device is crashing intermittently</t>
  </si>
  <si>
    <t>1.Download a VC
 2.Open the scanner and connect it with the receiver device
 3.select a VC and click on share with selfie</t>
  </si>
  <si>
    <t>the camera supposed to be turned on</t>
  </si>
  <si>
    <t>https://mosip.atlassian.net/browse/INJIMOB-1486</t>
  </si>
  <si>
    <t>Specific devices the User not able to see the iCloud ID in iCloud setting section of backup and restore page.</t>
  </si>
  <si>
    <t>1.Open the inji app.
 2. Go to backup and restore page
 3. Click on the sign-in page.
 4. Login with the iCloud login and password.
 5. Verify the iCloud ID in the iCloud settings section in the backup and restore page</t>
  </si>
  <si>
    <t>The user should be able to see the iCloud ID in the iCloud setting section of the backup and restore page.</t>
  </si>
  <si>
    <t>https://mosip.atlassian.net/browse/INJIMOB-1265</t>
  </si>
  <si>
    <t>inji_580</t>
  </si>
  <si>
    <t>iOS doesn’t turn on bluetooth if disabled when Scanner is opened</t>
  </si>
  <si>
    <t>IOS bug</t>
  </si>
  <si>
    <t>1.Install the app. Allow the local network request.
 2.Add id. keep the bluetooth off
 3.go to the scan screen. You will receive "Bluetooth is used to allow sharing VCs with another device" allow it.
 4.now if you check, the bluetooth will not be enabled</t>
  </si>
  <si>
    <t>Post giving the permission to use bluetooth, the app should request to turn on bluetooth.</t>
  </si>
  <si>
    <t xml:space="preserve">[mDoc/mDL]: Store and view driving license VC
</t>
  </si>
  <si>
    <t>INJIMOB-1795</t>
  </si>
  <si>
    <t>iOS keystore library: Support RSA, ECC R1, K1 and Ed25519 key generation during credential request</t>
  </si>
  <si>
    <t>1. Launch Inji application
 2. Goto settings and Select "Key Management"
 3. User should be able to set the preferred key order preferences
 a. RSA
 b. Ed25519
 c. ECC K1
 d. ECC R1
 4. change the order of the preference keys
 5. click on "Save Preferences" button
 6. Download the insurance VC</t>
  </si>
  <si>
    <t>User should be able to download VC successfully and should be able to see the the respective keytype from ID Details view page.</t>
  </si>
  <si>
    <t>1. Launch Inji application
 2. Goto settings and Select "Key Management"
 3. User should be able to set the preferred key order preferences
 a.Ed25519
 b. RSA
 c. ECC K1
 d. ECC R1
 4. change the order of the preference keys
 5. click on "Save Preferences" button
 6. Download the insurance VC</t>
  </si>
  <si>
    <t>1. Launch Inji application
 2. Goto settings and Select "Key Management"
 3. User should be able to set the preferred key order preferences
 a. ECC K1
 b. Ed25519
 c. RSA
 d. ECC R1
 4. change the order of the preference keys
 5. click on "Save Preferences" button
 6. Download the insurance VC</t>
  </si>
  <si>
    <t>Verify the sunbird VC download when keytype configured type is not supported by the VC</t>
  </si>
  <si>
    <t>1. Goto insurance certify config and set only the keytype for proofsigning as "X25519"
 2. restart certify pod
 3. open inji app
 4. download the insurance VC</t>
  </si>
  <si>
    <t>User should get the error technical erroe message.</t>
  </si>
  <si>
    <t>Verify the mosip VC download for the key type RSA</t>
  </si>
  <si>
    <t>1. Launch Inji application
 2. Goto settings and Select "Key Management"
 3. User should be able to set the preferred key order preferences
 a. RSA
 b. Ed25519
 c. ECC K1
 d. ECC R1
 4. change the order of the preference keys
 5. click on "Save Preferences" button
 6. Download the mosip VC</t>
  </si>
  <si>
    <t>Verify the mock VC download for the key type RSA</t>
  </si>
  <si>
    <t>1. Launch Inji application
 2. Goto settings and Select "Key Management"
 3. User should be able to set the preferred key order preferences
 a. RSA
 b. Ed25519
 c. ECC K1
 d. ECC R1
 4. change the order of the preference keys
 5. click on "Save Preferences" button
 6. Download the mock VC</t>
  </si>
  <si>
    <t>Delete VC and download check</t>
  </si>
  <si>
    <t>1. download sunbird VC
 2. remove it from the inji wallet
 3. Download same VC and verify</t>
  </si>
  <si>
    <t>Clear storage</t>
  </si>
  <si>
    <t>1. Launch Inji application
 2. Goto settings and Select "Key Management"
 3. User should be able to set the preferred key order preferences
 a. RSA
 b. Ed25519
 c. ECC K1
 d. ECC R1
 4. change the order of the preference keys
 5. click on "Save Preferences" button
 6. Download the mock VC
 7. Clear the storage
 8. Download the mock VC anc verify</t>
  </si>
  <si>
    <t>User should be able to download mDL VC. Open the VC in detail view page and at the end keyType should be displayed as "ECC R1".
 User should see the ECC R1 key getting used for download from ADB log from android studio</t>
  </si>
  <si>
    <t>INJIMOB-2093</t>
  </si>
  <si>
    <t>IOS - Customization for a different timeout in encryption and signing key</t>
  </si>
  <si>
    <t>Verify the user is required to complete biometric authentication before initiating the download of the VC</t>
  </si>
  <si>
    <t>prerequisite: Add the biometrics on the device
 1. Open the injimoble app
 2. Download the Vc
 3.Check the app is asking the biometrics</t>
  </si>
  <si>
    <t>The user should be authenticated via biometrics.</t>
  </si>
  <si>
    <t>Verify the user is required to complete biometric authentication before activating the VC.</t>
  </si>
  <si>
    <t>prerequisite: Add the biometrics on the device
 1. Open the injimoble app
 2. Download the Vc
 3. activate the VC
 3.Check the app is asking the biometrics</t>
  </si>
  <si>
    <t>Verify the user is required to complete biometric authentication when logging in via QR code</t>
  </si>
  <si>
    <t>prerequestie: Add the bimometrics on the device
 1. Open the injimoble app
 2. Download the Vc
 3. Activate the VC
 4. scan the Qr code in the health portal
 3.Check the app is asking the biometrics</t>
  </si>
  <si>
    <t>Verify The VC download initiates only after successful biometric authentication.</t>
  </si>
  <si>
    <t>prerequisite: Add the biometrics on the device
 1. Open the injimoble app
 2. Click on the + icon and choose any one of the issuer and download the Vc
 3. land on the authenticate via biometrics screen give the biometrics</t>
  </si>
  <si>
    <t>The user should be able to download the VC successfully.</t>
  </si>
  <si>
    <t>Verify that VC activation occurs only after successful biometric authentication.</t>
  </si>
  <si>
    <t>prerequisite: Add the biometrics on the device
 1. Open the injimoble app
 2. Click on the + icon and choose any one of the issuer and download the Vc
 3. Activate the Vc
 4. land on the authenticate via biometrics screen give the biometrics</t>
  </si>
  <si>
    <t>The user should be able to activate the VC successfully.</t>
  </si>
  <si>
    <t>Verify QR login proceeds only after successful biometric authentication</t>
  </si>
  <si>
    <t>prerequisite: Add the biometrics on the device
 1. Open the injimoble app
 2. Click on the + icon choose any one of the issuers and download the Vc
 3. Activate the Vc
 4. land on the authenticate via biometrics screen and give the biometrics
 5. Scan the health portal or code for the injimobile</t>
  </si>
  <si>
    <t>The user should be able to log in successfully via QR code.</t>
  </si>
  <si>
    <t>Verify the user is prompted for biometric authentication every 5 minutes.</t>
  </si>
  <si>
    <t>Prerequisite: Ensure biometrics are enabled on the device.
 1.Open the InjiMobile app.
 2.Remain idle for 5 minutes, then attempt to perform any action.</t>
  </si>
  <si>
    <t>The user must authenticate via biometrics to be able to access the InjiApp.</t>
  </si>
  <si>
    <t>Verify without providing biometric authentication.</t>
  </si>
  <si>
    <t>Prerequisite: Ensure biometrics are enabled on the device.
 1.Open the InjiMobile app.
 2.Remain idle for 5 minutes, then attempt to perform any action.
 3. do not give biometric</t>
  </si>
  <si>
    <t>The user should not be permitted to proceed to the next page.</t>
  </si>
  <si>
    <t>Verify that The VC download initiates without providing biometric authentication.</t>
  </si>
  <si>
    <t>prerequisite: Add the biometrics on the device
 1. Open the injimoble app
 2. Click on the + icon and choose any one of the issuer and download the Vc
 3. land on the authenticate via biometrics screen don't give biometric click cancel button</t>
  </si>
  <si>
    <t>Verify that signing keys have a timeout of 0 seconds and require biometric authentication for each use</t>
  </si>
  <si>
    <t>prerequisite: Add the biometrics on the device
 1. Attempt to use the signing key.
 2. Ensure biometric authentication is prompted.
 3. Authenticate using biometrics.
 4. Attempt to use the signing key again after a short period.</t>
  </si>
  <si>
    <t>Each time the signing key is used, the user is prompted for biometric authentication due to the 0-second timeout.</t>
  </si>
  <si>
    <r>
      <rPr>
        <rFont val="Calibri"/>
        <color rgb="FF1155CC"/>
        <sz val="11.0"/>
        <u/>
      </rPr>
      <t>https://mosip.atlassian.net/browse/INJIMOB-2920</t>
    </r>
  </si>
  <si>
    <r>
      <rPr>
        <rFont val="Calibri"/>
        <color rgb="FF1155CC"/>
        <sz val="11.0"/>
        <u/>
      </rPr>
      <t>https://mosip.atlassian.net/browse/INJIMOB-2833</t>
    </r>
  </si>
  <si>
    <t>Verfiy Credentials mismatch(from kebab menu)</t>
  </si>
  <si>
    <t>Prerequisite:
 https://mosip.atlassian.net/wiki/x/r4DjVg
 remove the rs256 key and share the sunbird Vc
 1.Open link from the browser http://localhost:3000/verifier/generate-auth-request-qr
 2.Download mosip Vc in inji wallet app
 3. sunbird Vc choose kebab menu and click the share 
 4. Scan QR code in inji wallet app
 5. User land on the requester page
 6. Click on the Check all option and click on the share
 7. User get consent popup and select proceed button option
 8. User get" Are you sure " and click proceed button</t>
  </si>
  <si>
    <t>the user should get this error screen Credentials mismatch occurred during Credential Presentation sharing from the menu.</t>
  </si>
  <si>
    <t>Verify no credential matching request(normal share from bottom tab)</t>
  </si>
  <si>
    <t>Prerequisite:
 https://mosip.atlassian.net/wiki/x/r4DjVg
 remove the rs256 key and share the sunbird Vc
 1.Open link from the browser http://localhost:3000/verifier/generate-auth-request-qr
 2.Download mosip Vc in inji wallet app
 3. sunbird Vc and l share from bottom tab
 4. Scan QR code in inji wallet app
 5. User land on the requester page
 6. Click on the Check all option and click on the share
 7. User get consent popup and select proceed button option
 8. User get" Are you sure " and click proceed button</t>
  </si>
  <si>
    <t>The user should get this error screen No credentials were found that match the verification service's request.</t>
  </si>
  <si>
    <t>Verfiy user is able to pass the state value in authorizationRequest</t>
  </si>
  <si>
    <t>Verfiy user is geting the logs for presentation_submission in the consloe</t>
  </si>
  <si>
    <t>Verfiy user is geting the logs for vp_token: in the consloe</t>
  </si>
  <si>
    <r>
      <rPr>
        <rFont val="Calibri, sans-serif"/>
        <color rgb="FF1155CC"/>
        <sz val="11.0"/>
        <u/>
      </rPr>
      <t>https://mosip.atlassian.net/browse/INJIMOB-1852</t>
    </r>
  </si>
  <si>
    <r>
      <rPr>
        <rFont val="Calibri, sans-serif"/>
        <color rgb="FF1155CC"/>
        <sz val="11.0"/>
        <u/>
      </rPr>
      <t>https://mosip.atlassian.net/browse/INJIMOB-1744</t>
    </r>
  </si>
  <si>
    <r>
      <rPr>
        <rFont val="Calibri, sans-serif"/>
        <color rgb="FF1155CC"/>
        <sz val="11.0"/>
        <u/>
      </rPr>
      <t>https://mosip.atlassian.net/browse/INJIMOB-1604</t>
    </r>
  </si>
  <si>
    <r>
      <rPr>
        <rFont val="Calibri, sans-serif"/>
        <color rgb="FF1155CC"/>
        <sz val="11.0"/>
        <u/>
      </rPr>
      <t>https://mosip.atlassian.net/browse/INJIMOB-1252</t>
    </r>
  </si>
  <si>
    <r>
      <rPr>
        <rFont val="Calibri, sans-serif"/>
        <color rgb="FF1155CC"/>
        <sz val="11.0"/>
        <u/>
      </rPr>
      <t>https://mosip.atlassian.net/browse/INJIMOB-1075</t>
    </r>
  </si>
  <si>
    <r>
      <rPr>
        <rFont val="Calibri, sans-serif"/>
        <color rgb="FF1155CC"/>
        <sz val="11.0"/>
        <u/>
      </rPr>
      <t>https://mosip.atlassian.net/browse/INJIMOB-940</t>
    </r>
  </si>
  <si>
    <r>
      <rPr>
        <rFont val="Calibri, sans-serif"/>
        <color rgb="FF1155CC"/>
        <sz val="11.0"/>
        <u/>
      </rPr>
      <t>https://mosip.atlassian.net/browse/INJIMOB-879</t>
    </r>
  </si>
  <si>
    <r>
      <rPr>
        <rFont val="Calibri, sans-serif"/>
        <color rgb="FF1155CC"/>
        <sz val="11.0"/>
        <u/>
      </rPr>
      <t>https://mosip.atlassian.net/browse/INJIMOB-728</t>
    </r>
  </si>
  <si>
    <t>1. Open the inji app in IOS mobile
 2. download some VCs
 3. Go to Settings
 4. Select Backup and restore
 5. Verify the size of the backup</t>
  </si>
  <si>
    <t>User should be able see the size of Backup and Restore as per the VCs availability in the wallet.</t>
  </si>
  <si>
    <r>
      <rPr>
        <rFont val="Calibri, sans-serif"/>
        <color rgb="FF1155CC"/>
        <sz val="11.0"/>
        <u/>
      </rPr>
      <t>https://mosip.atlassian.net/browse/INJIMOB-1423</t>
    </r>
  </si>
  <si>
    <t>Verify  In iOS, after providing the correct fingerprint for authentication to access keys, the system still does not allow the user access.</t>
  </si>
  <si>
    <t>Steps:
 1. Open the injimobile in ios 
 2. provide the correct fingerprint for authentication to access keys,</t>
  </si>
  <si>
    <t xml:space="preserve">The user should be able to access the application successfully </t>
  </si>
  <si>
    <t>https://mosip.atlassian.net/browse/INJIMOB-2147</t>
  </si>
  <si>
    <r>
      <rPr>
        <rFont val="Calibri, sans-serif"/>
        <b val="0"/>
        <color rgb="FF000000"/>
        <sz val="11.0"/>
      </rPr>
      <t>It should show the image configured</t>
    </r>
  </si>
  <si>
    <t>Feature list</t>
  </si>
  <si>
    <t>On Android Device</t>
  </si>
  <si>
    <t>On iOS Device</t>
  </si>
  <si>
    <t>Orange Theme</t>
  </si>
  <si>
    <t>Biometric unlock - Inji 44</t>
  </si>
  <si>
    <t>Passcode unlock - MOSIP-20077</t>
  </si>
  <si>
    <t>VC download via esignet - INJI-274</t>
  </si>
  <si>
    <t>VC download via Sunbird - INJI-606</t>
  </si>
  <si>
    <t>Pinning  a VC - INJI-344</t>
  </si>
  <si>
    <t>Normal VC sharing with VID</t>
  </si>
  <si>
    <t>Deleting VC - INJI-5</t>
  </si>
  <si>
    <t>Face Auth on Resident's phone with VID - Inji 42</t>
  </si>
  <si>
    <t>Multi language support</t>
  </si>
  <si>
    <t>Wallet binding - Inji 278</t>
  </si>
  <si>
    <t>QR code Login</t>
  </si>
  <si>
    <t>Verify QR code in INJI Verify</t>
  </si>
  <si>
    <t xml:space="preserve">Logout </t>
  </si>
  <si>
    <t>Backup and restore  - INJI-636</t>
  </si>
  <si>
    <t>* For specific details on the device combination testing refer -- "BLE Communication - Verification matrix "</t>
  </si>
  <si>
    <t>Platform</t>
  </si>
  <si>
    <t>Feature List</t>
  </si>
  <si>
    <t>Status</t>
  </si>
  <si>
    <t>Remarks</t>
  </si>
  <si>
    <t>Android</t>
  </si>
  <si>
    <t>The VC should have UIN as identifier</t>
  </si>
  <si>
    <t>The VC should have VID as identifier</t>
  </si>
  <si>
    <t>Ability to download VC through esignet issuer</t>
  </si>
  <si>
    <t>Ability to download VC through Sunbird issuer</t>
  </si>
  <si>
    <t>The VC should have both UIN and VID</t>
  </si>
  <si>
    <t>A resident should be able to share VC using their app to another Android device- 
 Sharing mechanism: BLE</t>
  </si>
  <si>
    <t>A resident should be able to view the history on their app for download, verification and sharing activities</t>
  </si>
  <si>
    <t xml:space="preserve">A resident should be able to login into QR code login </t>
  </si>
  <si>
    <t>A resident able verify the VC's QR code in inji verify</t>
  </si>
  <si>
    <t>A resident should be able to verify presence using the selfie auth feature before sharing a VC</t>
  </si>
  <si>
    <t>The ablity to backup and restore VCs</t>
  </si>
  <si>
    <t>Ability to customise the CSS theme of the app</t>
  </si>
  <si>
    <t>iOS</t>
  </si>
  <si>
    <t>A resident should be able to view the history on their app for download and sharing activities</t>
  </si>
  <si>
    <t>Others</t>
  </si>
  <si>
    <t>RTL support</t>
  </si>
  <si>
    <t>Multi-lang support</t>
  </si>
  <si>
    <t>Bug tracker</t>
  </si>
  <si>
    <t>TICKET#</t>
  </si>
  <si>
    <t>Bug Title</t>
  </si>
  <si>
    <t>Notes</t>
  </si>
  <si>
    <t>https://github.com/mosip/inji/issues/135</t>
  </si>
  <si>
    <t>Unable to download credential displayed invalid input Parameter - mobileNumber</t>
  </si>
  <si>
    <t>OPEN</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</si>
  <si>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</si>
  <si>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</si>
  <si>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</si>
  <si>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</si>
  <si>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</si>
  <si>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</si>
  <si>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</si>
  <si>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</si>
  <si>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</si>
  <si>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</si>
  <si>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</si>
  <si>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</si>
  <si>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</si>
  <si>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</si>
  <si>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</si>
  <si>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</si>
  <si>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</si>
  <si>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</si>
  <si>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</si>
  <si>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</si>
  <si>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</si>
  <si>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</si>
  <si>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</si>
  <si>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</si>
  <si>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</si>
  <si>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</si>
  <si>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</si>
  <si>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</si>
  <si>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</si>
  <si>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</si>
  <si>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</si>
  <si>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</si>
  <si>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</si>
  <si>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</si>
  <si>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</si>
  <si>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</si>
  <si>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</si>
  <si>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</si>
  <si>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</si>
  <si>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</si>
  <si>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</si>
  <si>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</si>
  <si>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</si>
  <si>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</si>
  <si>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</si>
  <si>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</si>
  <si>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</si>
  <si>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</si>
  <si>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</si>
  <si>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</si>
  <si>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</si>
  <si>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</si>
  <si>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</si>
  <si>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</si>
  <si>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</si>
  <si>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</si>
  <si>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</si>
  <si>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</si>
  <si>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</si>
  <si>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</si>
  <si>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</si>
  <si>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</si>
  <si>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</si>
  <si>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</si>
  <si>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</si>
  <si>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</si>
  <si>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</si>
  <si>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</si>
  <si>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</si>
  <si>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</si>
  <si>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</si>
  <si>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</si>
  <si>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</si>
  <si>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</si>
  <si>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</si>
  <si>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</si>
  <si>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</si>
  <si>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</si>
  <si>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</si>
  <si>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</si>
  <si>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</si>
  <si>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</si>
  <si>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</si>
  <si>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</si>
  <si>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</si>
  <si>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</si>
  <si>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</si>
  <si>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</si>
  <si>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Bug title</t>
  </si>
  <si>
    <t>ios</t>
  </si>
  <si>
    <t>android</t>
  </si>
  <si>
    <t>assignee</t>
  </si>
  <si>
    <t>status</t>
  </si>
  <si>
    <t>remarks</t>
  </si>
  <si>
    <t>Camera is not launched in verifier's phone even after giving the consent from Resident's phone.</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</si>
  <si>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</si>
  <si>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</si>
  <si>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</si>
  <si>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</si>
  <si>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</si>
  <si>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</si>
  <si>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</si>
  <si>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</si>
  <si>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</si>
  <si>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</si>
  <si>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</si>
  <si>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</si>
  <si>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</si>
  <si>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</si>
  <si>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</si>
  <si>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</si>
  <si>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</si>
  <si>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</si>
  <si>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</si>
  <si>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</si>
  <si>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</si>
  <si>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</si>
  <si>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</si>
  <si>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</si>
  <si>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</si>
  <si>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</si>
  <si>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</si>
  <si>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</si>
  <si>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</si>
  <si>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</si>
  <si>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</si>
  <si>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</si>
  <si>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</si>
  <si>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</si>
  <si>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</si>
  <si>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</si>
  <si>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</si>
  <si>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</si>
  <si>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</si>
  <si>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</si>
  <si>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</si>
  <si>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</si>
  <si>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</si>
  <si>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</si>
  <si>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</si>
  <si>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</si>
  <si>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</si>
  <si>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</si>
  <si>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</si>
  <si>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</si>
  <si>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</si>
  <si>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</si>
  <si>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</si>
  <si>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</si>
  <si>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</si>
  <si>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</si>
  <si>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</si>
  <si>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</si>
  <si>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</si>
  <si>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</si>
  <si>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</si>
  <si>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</si>
  <si>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</si>
  <si>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</si>
  <si>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</si>
  <si>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normal sharing</t>
  </si>
  <si>
    <t>Android 9 BLE 4.3</t>
  </si>
  <si>
    <t>Android 10 BLE 4.3</t>
  </si>
  <si>
    <t>face auth on resident's phone</t>
  </si>
  <si>
    <t>Android 9 BLE 4.4</t>
  </si>
  <si>
    <t>Android 10 BLE 4.4</t>
  </si>
  <si>
    <t>face auth on receiver's phone</t>
  </si>
  <si>
    <t>Redmi 6A, Redmi note 10 lite</t>
  </si>
  <si>
    <t>second attempt not working</t>
  </si>
  <si>
    <t xml:space="preserve">pass </t>
  </si>
  <si>
    <t>redmi 7A, redmi note 10 lite</t>
  </si>
  <si>
    <t>device name</t>
  </si>
  <si>
    <t>redmi 7A, Vivo Y73</t>
  </si>
  <si>
    <t>redmi 7A, Vivo Y74</t>
  </si>
  <si>
    <t>redmi 7A, Vivo Y75</t>
  </si>
  <si>
    <t>redmi note 10 lite, samsung galaxy A03 core</t>
  </si>
  <si>
    <t>samsung galaxy A03 core, redmi note 10 lite</t>
  </si>
  <si>
    <t>redmi note 10 lite, redmi K20 pro</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</si>
  <si>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</si>
  <si>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</si>
  <si>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</si>
  <si>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</si>
  <si>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</si>
  <si>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</si>
  <si>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</si>
  <si>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</si>
  <si>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</si>
  <si>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</si>
  <si>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</si>
  <si>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</si>
  <si>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</si>
  <si>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</si>
  <si>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</si>
  <si>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</si>
  <si>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</si>
  <si>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app crashing</t>
  </si>
  <si>
    <t>intermittently sharing is not working</t>
  </si>
  <si>
    <t>ios as wallet</t>
  </si>
  <si>
    <t>android as verifier</t>
  </si>
  <si>
    <t xml:space="preserve">k20 pro , iphone 8 </t>
  </si>
  <si>
    <t>Blocked</t>
  </si>
  <si>
    <t>k20 pro , iphone 11</t>
  </si>
  <si>
    <t xml:space="preserve">intermittently </t>
  </si>
  <si>
    <t>redmi 7a , iphone 8</t>
  </si>
  <si>
    <t>redmi 6a, iphone 7</t>
  </si>
  <si>
    <t>redmi 7a , iphone 7</t>
  </si>
  <si>
    <t>Sanity</t>
  </si>
  <si>
    <t>Passcode unlock</t>
  </si>
  <si>
    <t>biometric unlock</t>
  </si>
  <si>
    <t>downloading VC with VID</t>
  </si>
</sst>
</file>

<file path=xl/styles.xml><?xml version="1.0" encoding="utf-8"?>
<styleSheet xmlns="http://schemas.openxmlformats.org/spreadsheetml/2006/main" xmlns:x14ac="http://schemas.microsoft.com/office/spreadsheetml/2009/9/ac" xmlns:mc="http://schemas.openxmlformats.org/markup-compatibility/2006">
  <fonts count="84">
    <font>
      <sz val="11.0"/>
      <color theme="1"/>
      <name val="Calibri"/>
      <scheme val="minor"/>
    </font>
    <font>
      <sz val="11.0"/>
      <color rgb="FF000000"/>
      <name val="Calibri"/>
    </font>
    <font>
      <b/>
      <sz val="8.0"/>
      <color rgb="FF000000"/>
      <name val="Verdana"/>
    </font>
    <font>
      <b/>
      <sz val="7.0"/>
      <color rgb="FF000000"/>
      <name val="Verdana"/>
    </font>
    <font>
      <b/>
      <sz val="7.0"/>
      <color rgb="FFFFFFFF"/>
      <name val="Verdana"/>
    </font>
    <font/>
    <font>
      <b/>
      <sz val="8.0"/>
      <color rgb="FFFFFFFF"/>
      <name val="Verdana"/>
    </font>
    <font>
      <b/>
      <sz val="11.0"/>
      <color rgb="FFFFFFFF"/>
      <name val="Calibri"/>
    </font>
    <font>
      <sz val="11.0"/>
      <color theme="1"/>
      <name val="Calibri"/>
    </font>
    <font>
      <i/>
      <sz val="11.0"/>
      <color rgb="FF000000"/>
      <name val="Calibri"/>
    </font>
    <font>
      <sz val="8.0"/>
      <color rgb="FF000000"/>
      <name val="Verdana"/>
    </font>
    <font>
      <sz val="8.0"/>
      <color rgb="FF57BB8A"/>
      <name val="Verdana"/>
    </font>
    <font>
      <sz val="8.0"/>
      <color rgb="FFFF0000"/>
      <name val="Verdana"/>
    </font>
    <font>
      <b/>
      <sz val="8.0"/>
      <color rgb="FFFF9900"/>
      <name val="Verdana"/>
    </font>
    <font>
      <b/>
      <sz val="11.0"/>
      <color rgb="FF000000"/>
      <name val="Calibri"/>
    </font>
    <font>
      <b/>
      <sz val="11.0"/>
      <color rgb="FF70AD47"/>
      <name val="Calibri"/>
    </font>
    <font>
      <b/>
      <sz val="11.0"/>
      <color rgb="FFFF0000"/>
      <name val="Calibri"/>
    </font>
    <font>
      <b/>
      <sz val="11.0"/>
      <color rgb="FFFF9900"/>
      <name val="Calibri"/>
    </font>
    <font>
      <b/>
      <sz val="8.0"/>
      <color rgb="FFF6B26B"/>
      <name val="Verdana"/>
    </font>
    <font>
      <b/>
      <i/>
      <sz val="8.0"/>
      <color rgb="FF1C4587"/>
      <name val="Verdana"/>
    </font>
    <font>
      <sz val="11.0"/>
      <color rgb="FFFFFFFF"/>
      <name val="Calibri"/>
    </font>
    <font>
      <color theme="1"/>
      <name val="Calibri"/>
      <scheme val="minor"/>
    </font>
    <font>
      <b/>
      <sz val="8.0"/>
      <color theme="1"/>
      <name val="Verdana"/>
    </font>
    <font>
      <b/>
      <sz val="7.0"/>
      <color theme="1"/>
      <name val="Verdana"/>
    </font>
    <font>
      <sz val="8.0"/>
      <color theme="1"/>
      <name val="Verdana"/>
    </font>
    <font>
      <b/>
      <sz val="8.0"/>
      <color rgb="FF57BB8A"/>
      <name val="Verdana"/>
    </font>
    <font>
      <b/>
      <sz val="8.0"/>
      <color rgb="FFFF0000"/>
      <name val="Verdana"/>
    </font>
    <font>
      <b/>
      <sz val="11.0"/>
      <color theme="1"/>
      <name val="Calibri"/>
    </font>
    <font>
      <b/>
      <i/>
      <sz val="11.0"/>
      <color rgb="FF000000"/>
      <name val="Calibri"/>
    </font>
    <font>
      <i/>
      <sz val="11.0"/>
      <color theme="1"/>
      <name val="Calibri"/>
    </font>
    <font>
      <sz val="11.0"/>
      <color theme="0"/>
      <name val="Calibri"/>
    </font>
    <font>
      <sz val="12.0"/>
      <color rgb="FF000000"/>
      <name val="Calibri"/>
    </font>
    <font>
      <color theme="1"/>
    </font>
    <font>
      <b/>
      <color rgb="FFFFFFFF"/>
      <name val="Arial"/>
    </font>
    <font>
      <color rgb="FFFFFFFF"/>
      <name val="Arial"/>
    </font>
    <font>
      <color rgb="FF000000"/>
      <name val="Arial"/>
    </font>
    <font>
      <color rgb="FF172B4D"/>
      <name val="Arial"/>
    </font>
    <font>
      <color rgb="FFFF0000"/>
      <name val="Arial"/>
    </font>
    <font>
      <u/>
      <sz val="11.0"/>
      <color rgb="FF0563C1"/>
      <name val="Calibri"/>
    </font>
    <font>
      <b/>
      <color rgb="FF000000"/>
      <name val="Arial"/>
    </font>
    <font>
      <b/>
      <sz val="12.0"/>
      <color rgb="FFFFFFFF"/>
      <name val="Calibri"/>
    </font>
    <font>
      <u/>
      <sz val="11.0"/>
      <color rgb="FF0563C1"/>
      <name val="Calibri"/>
    </font>
    <font>
      <color rgb="FF1D1C1D"/>
      <name val="Arial"/>
    </font>
    <font>
      <sz val="11.0"/>
      <color rgb="FF000000"/>
      <name val="Arial"/>
    </font>
    <font>
      <color rgb="FF444444"/>
      <name val="Arial"/>
    </font>
    <font>
      <b/>
      <color rgb="FF172B4D"/>
      <name val="Arial"/>
    </font>
    <font>
      <strike/>
      <color rgb="FF000000"/>
      <name val="Arial"/>
    </font>
    <font>
      <sz val="12.0"/>
      <color rgb="FFFFFFFF"/>
      <name val="Calibri"/>
    </font>
    <font>
      <u/>
      <sz val="11.0"/>
      <color rgb="FF0000FF"/>
      <name val="Calibri"/>
    </font>
    <font>
      <sz val="11.0"/>
      <color rgb="FFFF0000"/>
      <name val="Calibri"/>
    </font>
    <font>
      <u/>
      <sz val="11.0"/>
      <color rgb="FF0563C1"/>
      <name val="Calibri"/>
    </font>
    <font>
      <u/>
      <sz val="11.0"/>
      <color rgb="FF0000FF"/>
      <name val="Calibri"/>
    </font>
    <font>
      <u/>
      <sz val="11.0"/>
      <color rgb="FF0000FF"/>
      <name val="Calibri"/>
    </font>
    <font>
      <u/>
      <sz val="11.0"/>
      <color rgb="FF000000"/>
      <name val="Calibri"/>
    </font>
    <font>
      <u/>
      <sz val="11.0"/>
      <color rgb="FF0000FF"/>
      <name val="Calibri"/>
    </font>
    <font>
      <u/>
      <sz val="11.0"/>
      <color rgb="FF0000FF"/>
      <name val="Calibri"/>
    </font>
    <font>
      <u/>
      <sz val="11.0"/>
      <color rgb="FF0000FF"/>
      <name val="Calibri"/>
    </font>
    <font>
      <u/>
      <sz val="11.0"/>
      <color rgb="FF000000"/>
      <name val="Calibri"/>
    </font>
    <font>
      <b/>
      <color rgb="FFFFFFFF"/>
      <name val="Calibri"/>
    </font>
    <font>
      <color rgb="FF000000"/>
      <name val="Calibri"/>
    </font>
    <font>
      <u/>
      <sz val="11.0"/>
      <color rgb="FF0563C1"/>
      <name val="Calibri"/>
    </font>
    <font>
      <u/>
      <sz val="12.0"/>
      <color rgb="FF0563C1"/>
      <name val="Calibri"/>
    </font>
    <font>
      <u/>
      <sz val="12.0"/>
      <color rgb="FF0563C1"/>
      <name val="Calibri"/>
    </font>
    <font>
      <sz val="12.0"/>
      <color rgb="FF172B4D"/>
      <name val="Calibri"/>
    </font>
    <font>
      <color rgb="FF444444"/>
      <name val="Calibri"/>
    </font>
    <font>
      <sz val="9.0"/>
      <color rgb="FF000000"/>
      <name val="Calibri"/>
    </font>
    <font>
      <u/>
      <sz val="11.0"/>
      <color rgb="FF0563C1"/>
      <name val="Calibri"/>
    </font>
    <font>
      <u/>
      <sz val="11.0"/>
      <color rgb="FF0563C1"/>
      <name val="Calibri"/>
    </font>
    <font>
      <sz val="12.0"/>
      <color rgb="FF172B4D"/>
      <name val="&quot;Segoe UI&quot;"/>
    </font>
    <font>
      <u/>
      <sz val="11.0"/>
      <color rgb="FF0000FF"/>
      <name val="Calibri"/>
    </font>
    <font>
      <b/>
      <sz val="10.0"/>
      <color rgb="FF000000"/>
      <name val="Calibri"/>
    </font>
    <font>
      <sz val="10.0"/>
      <color theme="1"/>
      <name val="Calibri"/>
    </font>
    <font>
      <b/>
      <sz val="10.0"/>
      <color theme="0"/>
      <name val="Calibri"/>
    </font>
    <font>
      <b/>
      <sz val="10.0"/>
      <color rgb="FFFFFFFF"/>
      <name val="Calibri"/>
    </font>
    <font>
      <b/>
      <sz val="10.0"/>
      <color theme="1"/>
      <name val="Calibri"/>
    </font>
    <font>
      <b/>
      <sz val="11.0"/>
      <color theme="0"/>
      <name val="Calibri"/>
    </font>
    <font>
      <u/>
      <sz val="11.0"/>
      <color rgb="FF000000"/>
      <name val="Calibri"/>
    </font>
    <font>
      <u/>
      <sz val="11.0"/>
      <color rgb="FF0563C1"/>
      <name val="Calibri"/>
    </font>
    <font>
      <u/>
      <sz val="11.0"/>
      <color rgb="FF0563C1"/>
      <name val="Calibri"/>
    </font>
    <font>
      <u/>
      <sz val="11.0"/>
      <color rgb="FF0000FF"/>
      <name val="Calibri"/>
    </font>
    <font>
      <sz val="10.0"/>
      <color rgb="FF000000"/>
      <name val="Arial"/>
    </font>
    <font>
      <sz val="10.0"/>
      <color rgb="FF000000"/>
      <name val="-apple-system"/>
    </font>
    <font>
      <u/>
      <sz val="11.0"/>
      <color rgb="FF0000FF"/>
      <name val="Calibri"/>
    </font>
    <font>
      <u/>
      <sz val="11.0"/>
      <color rgb="FF0000FF"/>
      <name val="Arial"/>
    </font>
  </fonts>
  <fills count="28">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theme="0"/>
        <bgColor theme="0"/>
      </patternFill>
    </fill>
    <fill>
      <patternFill patternType="solid">
        <fgColor rgb="FF46BDC6"/>
        <bgColor rgb="FF46BDC6"/>
      </patternFill>
    </fill>
    <fill>
      <patternFill patternType="solid">
        <fgColor rgb="FF9FC5E8"/>
        <bgColor rgb="FF9FC5E8"/>
      </patternFill>
    </fill>
    <fill>
      <patternFill patternType="solid">
        <fgColor rgb="FF34A853"/>
        <bgColor rgb="FF34A853"/>
      </patternFill>
    </fill>
    <fill>
      <patternFill patternType="solid">
        <fgColor rgb="FF0563C1"/>
        <bgColor rgb="FF0563C1"/>
      </patternFill>
    </fill>
    <fill>
      <patternFill patternType="solid">
        <fgColor rgb="FF1155CC"/>
        <bgColor rgb="FF1155CC"/>
      </patternFill>
    </fill>
    <fill>
      <patternFill patternType="solid">
        <fgColor rgb="FF002060"/>
        <bgColor rgb="FF002060"/>
      </patternFill>
    </fill>
    <fill>
      <patternFill patternType="solid">
        <fgColor rgb="FF00B050"/>
        <bgColor rgb="FF00B050"/>
      </patternFill>
    </fill>
    <fill>
      <patternFill patternType="solid">
        <fgColor rgb="FFFF0000"/>
        <bgColor rgb="FFFF0000"/>
      </patternFill>
    </fill>
    <fill>
      <patternFill patternType="solid">
        <fgColor rgb="FF70AD47"/>
        <bgColor rgb="FF70AD47"/>
      </patternFill>
    </fill>
    <fill>
      <patternFill patternType="solid">
        <fgColor rgb="FF92D050"/>
        <bgColor rgb="FF92D050"/>
      </patternFill>
    </fill>
    <fill>
      <patternFill patternType="solid">
        <fgColor rgb="FFFFFF00"/>
        <bgColor rgb="FFFFFF00"/>
      </patternFill>
    </fill>
    <fill>
      <patternFill patternType="solid">
        <fgColor rgb="FFE69138"/>
        <bgColor rgb="FFE69138"/>
      </patternFill>
    </fill>
    <fill>
      <patternFill patternType="solid">
        <fgColor rgb="FFFFD966"/>
        <bgColor rgb="FFFFD966"/>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rgb="FF00FFFF"/>
        <bgColor rgb="FF00FFFF"/>
      </patternFill>
    </fill>
    <fill>
      <patternFill patternType="solid">
        <fgColor rgb="FFFFFFCC"/>
        <bgColor rgb="FFFFFFCC"/>
      </patternFill>
    </fill>
  </fills>
  <borders count="55">
    <border/>
    <border>
      <left style="thin">
        <color rgb="FF000000"/>
      </left>
      <right style="thin">
        <color rgb="FF000000"/>
      </right>
      <top style="thin">
        <color rgb="FF000000"/>
      </top>
    </border>
    <border>
      <left/>
      <right style="thin">
        <color rgb="FF000000"/>
      </right>
      <top style="thin">
        <color rgb="FF000000"/>
      </top>
      <bottom style="thin">
        <color rgb="FF000000"/>
      </bottom>
    </border>
    <border>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medium">
        <color rgb="FFCCCCCC"/>
      </top>
      <bottom style="medium">
        <color rgb="FFCCCCCC"/>
      </bottom>
    </border>
    <border>
      <left style="thin">
        <color rgb="FF000000"/>
      </left>
      <top style="thin">
        <color rgb="FF000000"/>
      </top>
      <bottom style="thin">
        <color rgb="FF000000"/>
      </bottom>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right style="thin">
        <color rgb="FF000000"/>
      </right>
      <top/>
      <bottom style="thin">
        <color rgb="FF000000"/>
      </bottom>
    </border>
    <border>
      <bottom style="medium">
        <color rgb="FFCCCCCC"/>
      </bottom>
    </border>
    <border>
      <right/>
      <top/>
      <bottom/>
    </border>
    <border>
      <left style="thin">
        <color rgb="FF000000"/>
      </left>
      <right style="thin">
        <color rgb="FF000000"/>
      </right>
      <top/>
      <bottom style="thin">
        <color rgb="FF000000"/>
      </bottom>
    </border>
    <border>
      <right style="thin">
        <color rgb="FF000000"/>
      </right>
      <bottom style="thin">
        <color rgb="FF000000"/>
      </bottom>
    </border>
    <border>
      <left style="thin">
        <color rgb="FF000000"/>
      </left>
      <right style="thin">
        <color rgb="FF000000"/>
      </right>
    </border>
    <border>
      <left style="medium">
        <color rgb="FFCCCCCC"/>
      </left>
      <bottom style="medium">
        <color rgb="FFCCCCCC"/>
      </bottom>
    </border>
    <border>
      <left style="thick">
        <color rgb="FF000000"/>
      </left>
      <top style="thick">
        <color rgb="FF000000"/>
      </top>
      <bottom style="medium">
        <color rgb="FFCCCCCC"/>
      </bottom>
    </border>
    <border>
      <top style="thick">
        <color rgb="FF000000"/>
      </top>
      <bottom style="medium">
        <color rgb="FFCCCCCC"/>
      </bottom>
    </border>
    <border>
      <right style="thick">
        <color rgb="FF000000"/>
      </right>
      <top style="thick">
        <color rgb="FF000000"/>
      </top>
      <bottom style="medium">
        <color rgb="FFCCCCCC"/>
      </bottom>
    </border>
    <border>
      <left style="thick">
        <color rgb="FF000000"/>
      </left>
      <top style="medium">
        <color rgb="FFCCCCCC"/>
      </top>
      <bottom style="medium">
        <color rgb="FFCCCCCC"/>
      </bottom>
    </border>
    <border>
      <right style="thick">
        <color rgb="FF000000"/>
      </right>
      <top style="medium">
        <color rgb="FFCCCCCC"/>
      </top>
      <bottom style="medium">
        <color rgb="FFCCCCCC"/>
      </bottom>
    </border>
    <border>
      <left style="thick">
        <color rgb="FF000000"/>
      </left>
      <top style="medium">
        <color rgb="FFCCCCCC"/>
      </top>
      <bottom style="thick">
        <color rgb="FF000000"/>
      </bottom>
    </border>
    <border>
      <top style="medium">
        <color rgb="FFCCCCCC"/>
      </top>
      <bottom style="thick">
        <color rgb="FF000000"/>
      </bottom>
    </border>
    <border>
      <right style="thick">
        <color rgb="FF000000"/>
      </right>
      <top style="medium">
        <color rgb="FFCCCCCC"/>
      </top>
      <bottom style="thick">
        <color rgb="FF000000"/>
      </bottom>
    </border>
    <border>
      <left style="thin">
        <color rgb="FF000000"/>
      </left>
      <top style="thin">
        <color rgb="FF000000"/>
      </top>
    </border>
    <border>
      <top style="thin">
        <color rgb="FF000000"/>
      </top>
    </border>
    <border>
      <right style="thin">
        <color rgb="FF000000"/>
      </right>
      <top style="thin">
        <color rgb="FF000000"/>
      </top>
    </border>
    <border>
      <left/>
      <top/>
      <bottom/>
    </border>
    <border>
      <top/>
      <bottom/>
    </border>
    <border>
      <left style="thin">
        <color rgb="FF000000"/>
      </left>
      <right style="thin">
        <color rgb="FF000000"/>
      </right>
      <top style="thin">
        <color rgb="FF000000"/>
      </top>
      <bottom/>
    </border>
    <border>
      <left style="thin">
        <color rgb="FF000000"/>
      </left>
      <top style="thin">
        <color rgb="FF000000"/>
      </top>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top style="thick">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top style="thin">
        <color rgb="FF000000"/>
      </top>
      <bottom style="thick">
        <color rgb="FF000000"/>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000000"/>
      </right>
      <top style="medium">
        <color rgb="FFCCCCCC"/>
      </top>
      <bottom style="medium">
        <color rgb="FFCCCCCC"/>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CCCCCC"/>
      </left>
      <right/>
      <top style="medium">
        <color rgb="FFCCCCCC"/>
      </top>
      <bottom style="medium">
        <color rgb="FFCCCCCC"/>
      </bottom>
    </border>
    <border>
      <right style="medium">
        <color rgb="FFCCCCCC"/>
      </right>
      <top style="medium">
        <color rgb="FFCCCCCC"/>
      </top>
      <bottom style="medium">
        <color rgb="FFCCCCCC"/>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CCCCCC"/>
      </left>
      <right style="medium">
        <color rgb="FF000000"/>
      </right>
      <top style="medium">
        <color rgb="FFCCCCCC"/>
      </top>
      <bottom/>
    </border>
    <border>
      <left style="thin">
        <color rgb="FFB2B2B2"/>
      </left>
      <right style="thin">
        <color rgb="FFB2B2B2"/>
      </right>
      <top style="thin">
        <color rgb="FFB2B2B2"/>
      </top>
      <bottom style="thin">
        <color rgb="FFB2B2B2"/>
      </bottom>
    </border>
    <border>
      <left style="thin">
        <color rgb="FFB2B2B2"/>
      </left>
      <right style="thin">
        <color rgb="FFB2B2B2"/>
      </right>
      <top/>
      <bottom style="thin">
        <color rgb="FFB2B2B2"/>
      </bottom>
    </border>
  </borders>
  <cellStyleXfs count="1">
    <xf borderId="0" fillId="0" fontId="0" numFmtId="0" applyAlignment="1" applyFont="1"/>
  </cellStyleXfs>
  <cellXfs count="476">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shrinkToFit="0" wrapText="1"/>
    </xf>
    <xf borderId="2" fillId="3" fontId="3" numFmtId="0" xfId="0" applyAlignment="1" applyBorder="1" applyFill="1" applyFont="1">
      <alignment shrinkToFit="0" wrapText="1"/>
    </xf>
    <xf borderId="3" fillId="4" fontId="4" numFmtId="0" xfId="0" applyAlignment="1" applyBorder="1" applyFill="1" applyFont="1">
      <alignment shrinkToFit="0" wrapText="1"/>
    </xf>
    <xf borderId="4" fillId="0" fontId="5" numFmtId="0" xfId="0" applyBorder="1" applyFont="1"/>
    <xf borderId="5" fillId="0" fontId="5" numFmtId="0" xfId="0" applyBorder="1" applyFont="1"/>
    <xf borderId="6" fillId="0" fontId="1" numFmtId="0" xfId="0" applyAlignment="1" applyBorder="1" applyFont="1">
      <alignment shrinkToFit="0" wrapText="1"/>
    </xf>
    <xf borderId="7" fillId="4" fontId="6" numFmtId="0" xfId="0" applyAlignment="1" applyBorder="1" applyFont="1">
      <alignment horizontal="center"/>
    </xf>
    <xf borderId="8" fillId="5" fontId="7" numFmtId="0" xfId="0" applyBorder="1" applyFill="1" applyFont="1"/>
    <xf borderId="9" fillId="5" fontId="7" numFmtId="0" xfId="0" applyBorder="1" applyFont="1"/>
    <xf borderId="8" fillId="6" fontId="8" numFmtId="0" xfId="0" applyBorder="1" applyFill="1" applyFont="1"/>
    <xf borderId="10" fillId="0" fontId="5" numFmtId="0" xfId="0" applyBorder="1" applyFont="1"/>
    <xf borderId="11" fillId="4" fontId="6" numFmtId="0" xfId="0" applyAlignment="1" applyBorder="1" applyFont="1">
      <alignment shrinkToFit="0" wrapText="1"/>
    </xf>
    <xf borderId="11" fillId="7" fontId="6" numFmtId="0" xfId="0" applyBorder="1" applyFill="1" applyFont="1"/>
    <xf borderId="11" fillId="7" fontId="7" numFmtId="0" xfId="0" applyBorder="1" applyFont="1"/>
    <xf borderId="11" fillId="7" fontId="7" numFmtId="0" xfId="0" applyAlignment="1" applyBorder="1" applyFont="1">
      <alignment readingOrder="0"/>
    </xf>
    <xf borderId="12" fillId="0" fontId="1" numFmtId="0" xfId="0" applyAlignment="1" applyBorder="1" applyFont="1">
      <alignment shrinkToFit="0" wrapText="1"/>
    </xf>
    <xf borderId="9" fillId="7" fontId="6" numFmtId="0" xfId="0" applyAlignment="1" applyBorder="1" applyFont="1">
      <alignment horizontal="center" shrinkToFit="0" wrapText="1"/>
    </xf>
    <xf borderId="7" fillId="3" fontId="2" numFmtId="0" xfId="0" applyAlignment="1" applyBorder="1" applyFont="1">
      <alignment horizontal="center"/>
    </xf>
    <xf borderId="9" fillId="0" fontId="9" numFmtId="0" xfId="0" applyBorder="1" applyFont="1"/>
    <xf borderId="9" fillId="0" fontId="1" numFmtId="0" xfId="0" applyAlignment="1" applyBorder="1" applyFont="1">
      <alignment readingOrder="0" shrinkToFit="0" vertical="bottom" wrapText="0"/>
    </xf>
    <xf borderId="13" fillId="6" fontId="8" numFmtId="0" xfId="0" applyBorder="1" applyFont="1"/>
    <xf borderId="14" fillId="6" fontId="3" numFmtId="0" xfId="0" applyAlignment="1" applyBorder="1" applyFont="1">
      <alignment shrinkToFit="0" wrapText="1"/>
    </xf>
    <xf borderId="11" fillId="6" fontId="10" numFmtId="0" xfId="0" applyAlignment="1" applyBorder="1" applyFont="1">
      <alignment shrinkToFit="0" wrapText="1"/>
    </xf>
    <xf borderId="15" fillId="0" fontId="10" numFmtId="0" xfId="0" applyAlignment="1" applyBorder="1" applyFont="1">
      <alignment shrinkToFit="0" wrapText="1"/>
    </xf>
    <xf borderId="11" fillId="6" fontId="11" numFmtId="0" xfId="0" applyAlignment="1" applyBorder="1" applyFont="1">
      <alignment shrinkToFit="0" wrapText="1"/>
    </xf>
    <xf borderId="15" fillId="0" fontId="12" numFmtId="0" xfId="0" applyAlignment="1" applyBorder="1" applyFont="1">
      <alignment shrinkToFit="0" wrapText="1"/>
    </xf>
    <xf borderId="11" fillId="6" fontId="13" numFmtId="0" xfId="0" applyAlignment="1" applyBorder="1" applyFont="1">
      <alignment shrinkToFit="0" wrapText="1"/>
    </xf>
    <xf borderId="9" fillId="0" fontId="14" numFmtId="0" xfId="0" applyBorder="1" applyFont="1"/>
    <xf borderId="9" fillId="0" fontId="15" numFmtId="0" xfId="0" applyBorder="1" applyFont="1"/>
    <xf borderId="9" fillId="6" fontId="16" numFmtId="0" xfId="0" applyBorder="1" applyFont="1"/>
    <xf borderId="9" fillId="6" fontId="17" numFmtId="0" xfId="0" applyBorder="1" applyFont="1"/>
    <xf borderId="10" fillId="0" fontId="9" numFmtId="0" xfId="0" applyBorder="1" applyFont="1"/>
    <xf borderId="10" fillId="0" fontId="1" numFmtId="0" xfId="0" applyAlignment="1" applyBorder="1" applyFont="1">
      <alignment readingOrder="0" shrinkToFit="0" vertical="bottom" wrapText="0"/>
    </xf>
    <xf borderId="11" fillId="6" fontId="12" numFmtId="0" xfId="0" applyAlignment="1" applyBorder="1" applyFont="1">
      <alignment shrinkToFit="0" wrapText="1"/>
    </xf>
    <xf borderId="15" fillId="0" fontId="18" numFmtId="0" xfId="0" applyAlignment="1" applyBorder="1" applyFont="1">
      <alignment shrinkToFit="0" wrapText="1"/>
    </xf>
    <xf borderId="10" fillId="0" fontId="2" numFmtId="0" xfId="0" applyBorder="1" applyFont="1"/>
    <xf borderId="15" fillId="0" fontId="14" numFmtId="0" xfId="0" applyBorder="1" applyFont="1"/>
    <xf borderId="15" fillId="0" fontId="15" numFmtId="0" xfId="0" applyBorder="1" applyFont="1"/>
    <xf borderId="15" fillId="0" fontId="16" numFmtId="0" xfId="0" applyBorder="1" applyFont="1"/>
    <xf borderId="15" fillId="0" fontId="17" numFmtId="0" xfId="0" applyBorder="1" applyFont="1"/>
    <xf borderId="16" fillId="0" fontId="9" numFmtId="0" xfId="0" applyBorder="1" applyFont="1"/>
    <xf borderId="0" fillId="0" fontId="3" numFmtId="0" xfId="0" applyFont="1"/>
    <xf borderId="0" fillId="0" fontId="14" numFmtId="0" xfId="0" applyFont="1"/>
    <xf borderId="0" fillId="0" fontId="15" numFmtId="0" xfId="0" applyFont="1"/>
    <xf borderId="0" fillId="0" fontId="16" numFmtId="0" xfId="0" applyFont="1"/>
    <xf borderId="0" fillId="0" fontId="17" numFmtId="0" xfId="0" applyFont="1"/>
    <xf borderId="1" fillId="0" fontId="9" numFmtId="0" xfId="0" applyBorder="1" applyFont="1"/>
    <xf borderId="0" fillId="0" fontId="18" numFmtId="0" xfId="0" applyAlignment="1" applyFont="1">
      <alignment shrinkToFit="0" wrapText="1"/>
    </xf>
    <xf borderId="17" fillId="0" fontId="1" numFmtId="0" xfId="0" applyAlignment="1" applyBorder="1" applyFont="1">
      <alignment shrinkToFit="0" wrapText="1"/>
    </xf>
    <xf borderId="9" fillId="0" fontId="1" numFmtId="0" xfId="0" applyBorder="1" applyFont="1"/>
    <xf borderId="18" fillId="0" fontId="19" numFmtId="0" xfId="0" applyAlignment="1" applyBorder="1" applyFont="1">
      <alignment shrinkToFit="0" wrapText="1"/>
    </xf>
    <xf borderId="19" fillId="0" fontId="5" numFmtId="0" xfId="0" applyBorder="1" applyFont="1"/>
    <xf borderId="20" fillId="0" fontId="5" numFmtId="0" xfId="0" applyBorder="1" applyFont="1"/>
    <xf borderId="21" fillId="0" fontId="19" numFmtId="0" xfId="0" applyAlignment="1" applyBorder="1" applyFont="1">
      <alignment shrinkToFit="0" wrapText="1"/>
    </xf>
    <xf borderId="6" fillId="0" fontId="5" numFmtId="0" xfId="0" applyBorder="1" applyFont="1"/>
    <xf borderId="22" fillId="0" fontId="5" numFmtId="0" xfId="0" applyBorder="1" applyFont="1"/>
    <xf borderId="23" fillId="0" fontId="19" numFmtId="0" xfId="0" applyAlignment="1" applyBorder="1" applyFont="1">
      <alignment shrinkToFit="0" wrapText="1"/>
    </xf>
    <xf borderId="24" fillId="0" fontId="5" numFmtId="0" xfId="0" applyBorder="1" applyFont="1"/>
    <xf borderId="25" fillId="0" fontId="5" numFmtId="0" xfId="0" applyBorder="1" applyFont="1"/>
    <xf borderId="0" fillId="0" fontId="1" numFmtId="0" xfId="0" applyAlignment="1" applyFont="1">
      <alignment shrinkToFit="0" wrapText="1"/>
    </xf>
    <xf borderId="0" fillId="0" fontId="20" numFmtId="0" xfId="0" applyFont="1"/>
    <xf borderId="10" fillId="0" fontId="1" numFmtId="0" xfId="0" applyAlignment="1" applyBorder="1" applyFont="1">
      <alignment shrinkToFit="0" vertical="bottom" wrapText="0"/>
    </xf>
    <xf borderId="9" fillId="5" fontId="7" numFmtId="0" xfId="0" applyAlignment="1" applyBorder="1" applyFont="1">
      <alignment readingOrder="0"/>
    </xf>
    <xf borderId="0" fillId="0" fontId="19" numFmtId="0" xfId="0" applyAlignment="1" applyFont="1">
      <alignment shrinkToFit="0" wrapText="1"/>
    </xf>
    <xf borderId="9" fillId="0" fontId="21" numFmtId="0" xfId="0" applyBorder="1" applyFont="1"/>
    <xf borderId="0" fillId="0" fontId="8" numFmtId="0" xfId="0" applyFont="1"/>
    <xf borderId="0" fillId="0" fontId="8" numFmtId="2" xfId="0" applyFont="1" applyNumberFormat="1"/>
    <xf borderId="26" fillId="2" fontId="22" numFmtId="0" xfId="0" applyAlignment="1" applyBorder="1" applyFont="1">
      <alignment horizontal="center" readingOrder="0" shrinkToFit="0" wrapText="1"/>
    </xf>
    <xf borderId="27" fillId="0" fontId="5" numFmtId="0" xfId="0" applyBorder="1" applyFont="1"/>
    <xf borderId="28" fillId="0" fontId="5" numFmtId="0" xfId="0" applyBorder="1" applyFont="1"/>
    <xf borderId="8" fillId="5" fontId="7" numFmtId="0" xfId="0" applyAlignment="1" applyBorder="1" applyFont="1">
      <alignment readingOrder="0"/>
    </xf>
    <xf borderId="1" fillId="2" fontId="22" numFmtId="0" xfId="0" applyAlignment="1" applyBorder="1" applyFont="1">
      <alignment horizontal="center" shrinkToFit="0" wrapText="1"/>
    </xf>
    <xf borderId="7" fillId="4" fontId="6" numFmtId="0" xfId="0" applyAlignment="1" applyBorder="1" applyFont="1">
      <alignment horizontal="center" shrinkToFit="0" vertical="bottom" wrapText="1"/>
    </xf>
    <xf borderId="14" fillId="7" fontId="7" numFmtId="0" xfId="0" applyAlignment="1" applyBorder="1" applyFont="1">
      <alignment horizontal="center" vertical="bottom"/>
    </xf>
    <xf borderId="9" fillId="0" fontId="9" numFmtId="0" xfId="0" applyAlignment="1" applyBorder="1" applyFont="1">
      <alignment readingOrder="0"/>
    </xf>
    <xf borderId="9" fillId="6" fontId="23" numFmtId="0" xfId="0" applyAlignment="1" applyBorder="1" applyFont="1">
      <alignment horizontal="center" readingOrder="0" shrinkToFit="0" vertical="bottom" wrapText="1"/>
    </xf>
    <xf borderId="7" fillId="6" fontId="24" numFmtId="0" xfId="0" applyAlignment="1" applyBorder="1" applyFont="1">
      <alignment horizontal="center" readingOrder="0" shrinkToFit="0" vertical="bottom" wrapText="1"/>
    </xf>
    <xf borderId="9" fillId="6" fontId="25" numFmtId="0" xfId="0" applyAlignment="1" applyBorder="1" applyFont="1">
      <alignment horizontal="center" readingOrder="0" shrinkToFit="0" vertical="bottom" wrapText="1"/>
    </xf>
    <xf borderId="9" fillId="0" fontId="26" numFmtId="0" xfId="0" applyAlignment="1" applyBorder="1" applyFont="1">
      <alignment horizontal="center" readingOrder="0" shrinkToFit="0" vertical="bottom" wrapText="1"/>
    </xf>
    <xf borderId="9" fillId="6" fontId="13" numFmtId="0" xfId="0" applyAlignment="1" applyBorder="1" applyFont="1">
      <alignment horizontal="center" shrinkToFit="0" vertical="bottom" wrapText="1"/>
    </xf>
    <xf borderId="0" fillId="0" fontId="8" numFmtId="0" xfId="0" applyAlignment="1" applyFont="1">
      <alignment readingOrder="0"/>
    </xf>
    <xf borderId="10" fillId="0" fontId="9" numFmtId="0" xfId="0" applyAlignment="1" applyBorder="1" applyFont="1">
      <alignment readingOrder="0"/>
    </xf>
    <xf borderId="9" fillId="6" fontId="13" numFmtId="0" xfId="0" applyAlignment="1" applyBorder="1" applyFont="1">
      <alignment horizontal="center" readingOrder="0" shrinkToFit="0" vertical="bottom" wrapText="1"/>
    </xf>
    <xf borderId="9" fillId="0" fontId="22" numFmtId="0" xfId="0" applyAlignment="1" applyBorder="1" applyFont="1">
      <alignment horizontal="center" vertical="bottom"/>
    </xf>
    <xf borderId="7" fillId="0" fontId="27" numFmtId="0" xfId="0" applyAlignment="1" applyBorder="1" applyFont="1">
      <alignment horizontal="center" vertical="bottom"/>
    </xf>
    <xf borderId="9" fillId="0" fontId="15" numFmtId="0" xfId="0" applyAlignment="1" applyBorder="1" applyFont="1">
      <alignment horizontal="center" vertical="bottom"/>
    </xf>
    <xf borderId="9" fillId="0" fontId="16" numFmtId="0" xfId="0" applyAlignment="1" applyBorder="1" applyFont="1">
      <alignment horizontal="center" vertical="bottom"/>
    </xf>
    <xf borderId="9" fillId="0" fontId="17" numFmtId="0" xfId="0" applyAlignment="1" applyBorder="1" applyFont="1">
      <alignment horizontal="center" vertical="bottom"/>
    </xf>
    <xf borderId="0" fillId="0" fontId="8" numFmtId="0" xfId="0" applyAlignment="1" applyFont="1">
      <alignment vertical="bottom"/>
    </xf>
    <xf borderId="0" fillId="0" fontId="8" numFmtId="0" xfId="0" applyAlignment="1" applyFont="1">
      <alignment vertical="bottom"/>
    </xf>
    <xf borderId="18" fillId="0" fontId="19" numFmtId="0" xfId="0" applyAlignment="1" applyBorder="1" applyFont="1">
      <alignment shrinkToFit="0" vertical="bottom" wrapText="1"/>
    </xf>
    <xf borderId="21" fillId="0" fontId="19" numFmtId="0" xfId="0" applyAlignment="1" applyBorder="1" applyFont="1">
      <alignment shrinkToFit="0" vertical="bottom" wrapText="1"/>
    </xf>
    <xf borderId="23" fillId="0" fontId="19" numFmtId="0" xfId="0" applyAlignment="1" applyBorder="1" applyFont="1">
      <alignment shrinkToFit="0" vertical="bottom" wrapText="1"/>
    </xf>
    <xf borderId="9" fillId="6" fontId="23" numFmtId="0" xfId="0" applyAlignment="1" applyBorder="1" applyFont="1">
      <alignment horizontal="center" shrinkToFit="0" vertical="bottom" wrapText="1"/>
    </xf>
    <xf borderId="9" fillId="6" fontId="8" numFmtId="0" xfId="0" applyAlignment="1" applyBorder="1" applyFont="1">
      <alignment vertical="bottom"/>
    </xf>
    <xf borderId="7" fillId="6" fontId="8" numFmtId="0" xfId="0" applyAlignment="1" applyBorder="1" applyFont="1">
      <alignment vertical="bottom"/>
    </xf>
    <xf borderId="9" fillId="0" fontId="8" numFmtId="0" xfId="0" applyAlignment="1" applyBorder="1" applyFont="1">
      <alignment vertical="bottom"/>
    </xf>
    <xf borderId="9" fillId="0" fontId="17" numFmtId="0" xfId="0" applyAlignment="1" applyBorder="1" applyFont="1">
      <alignment horizontal="center" vertical="bottom"/>
    </xf>
    <xf borderId="29" fillId="8" fontId="28" numFmtId="0" xfId="0" applyAlignment="1" applyBorder="1" applyFill="1" applyFont="1">
      <alignment horizontal="center"/>
    </xf>
    <xf borderId="30" fillId="0" fontId="5" numFmtId="0" xfId="0" applyBorder="1" applyFont="1"/>
    <xf borderId="13" fillId="0" fontId="5" numFmtId="0" xfId="0" applyBorder="1" applyFont="1"/>
    <xf borderId="29" fillId="8" fontId="28" numFmtId="0" xfId="0" applyAlignment="1" applyBorder="1" applyFont="1">
      <alignment horizontal="center" readingOrder="0" shrinkToFit="0" wrapText="1"/>
    </xf>
    <xf borderId="8" fillId="8" fontId="14" numFmtId="0" xfId="0" applyAlignment="1" applyBorder="1" applyFont="1">
      <alignment horizontal="center"/>
    </xf>
    <xf borderId="29" fillId="8" fontId="14" numFmtId="0" xfId="0" applyAlignment="1" applyBorder="1" applyFont="1">
      <alignment horizontal="center"/>
    </xf>
    <xf borderId="7" fillId="9" fontId="14" numFmtId="0" xfId="0" applyAlignment="1" applyBorder="1" applyFill="1" applyFont="1">
      <alignment horizontal="center" readingOrder="0" shrinkToFit="0" vertical="bottom" wrapText="0"/>
    </xf>
    <xf borderId="7" fillId="5" fontId="7" numFmtId="0" xfId="0" applyAlignment="1" applyBorder="1" applyFont="1">
      <alignment horizontal="center"/>
    </xf>
    <xf borderId="1" fillId="9" fontId="14" numFmtId="0" xfId="0" applyAlignment="1" applyBorder="1" applyFont="1">
      <alignment horizontal="center" readingOrder="0" vertical="bottom"/>
    </xf>
    <xf borderId="31" fillId="10" fontId="14" numFmtId="0" xfId="0" applyAlignment="1" applyBorder="1" applyFill="1" applyFont="1">
      <alignment horizontal="center"/>
    </xf>
    <xf borderId="32" fillId="10" fontId="14" numFmtId="0" xfId="0" applyAlignment="1" applyBorder="1" applyFont="1">
      <alignment horizontal="center"/>
    </xf>
    <xf borderId="33" fillId="8" fontId="9" numFmtId="0" xfId="0" applyAlignment="1" applyBorder="1" applyFont="1">
      <alignment horizontal="left"/>
    </xf>
    <xf borderId="34" fillId="8" fontId="9" numFmtId="0" xfId="0" applyBorder="1" applyFont="1"/>
    <xf borderId="35" fillId="8" fontId="9" numFmtId="0" xfId="0" applyBorder="1" applyFont="1"/>
    <xf borderId="9" fillId="11" fontId="1" numFmtId="0" xfId="0" applyAlignment="1" applyBorder="1" applyFill="1" applyFont="1">
      <alignment horizontal="center" readingOrder="0" shrinkToFit="0" vertical="bottom" wrapText="0"/>
    </xf>
    <xf borderId="36" fillId="8" fontId="9" numFmtId="0" xfId="0" applyBorder="1" applyFont="1"/>
    <xf borderId="37" fillId="8" fontId="9" numFmtId="0" xfId="0" applyBorder="1" applyFont="1"/>
    <xf borderId="37" fillId="8" fontId="9" numFmtId="0" xfId="0" applyAlignment="1" applyBorder="1" applyFont="1">
      <alignment horizontal="left"/>
    </xf>
    <xf borderId="38" fillId="8" fontId="9" numFmtId="0" xfId="0" applyBorder="1" applyFont="1"/>
    <xf borderId="33" fillId="8" fontId="9" numFmtId="0" xfId="0" applyBorder="1" applyFont="1"/>
    <xf borderId="33" fillId="8" fontId="29" numFmtId="0" xfId="0" applyAlignment="1" applyBorder="1" applyFont="1">
      <alignment shrinkToFit="0" wrapText="1"/>
    </xf>
    <xf borderId="34" fillId="8" fontId="29" numFmtId="0" xfId="0" applyAlignment="1" applyBorder="1" applyFont="1">
      <alignment shrinkToFit="0" wrapText="1"/>
    </xf>
    <xf borderId="35" fillId="8" fontId="29" numFmtId="0" xfId="0" applyAlignment="1" applyBorder="1" applyFont="1">
      <alignment shrinkToFit="0" wrapText="1"/>
    </xf>
    <xf borderId="33" fillId="8" fontId="29" numFmtId="0" xfId="0" applyBorder="1" applyFont="1"/>
    <xf borderId="34" fillId="8" fontId="29" numFmtId="0" xfId="0" applyBorder="1" applyFont="1"/>
    <xf borderId="8" fillId="8" fontId="8" numFmtId="0" xfId="0" applyBorder="1" applyFont="1"/>
    <xf borderId="9" fillId="12" fontId="20" numFmtId="0" xfId="0" applyAlignment="1" applyBorder="1" applyFill="1" applyFont="1">
      <alignment horizontal="center" readingOrder="0"/>
    </xf>
    <xf borderId="9" fillId="12" fontId="20" numFmtId="0" xfId="0" applyAlignment="1" applyBorder="1" applyFont="1">
      <alignment horizontal="left" readingOrder="0" shrinkToFit="0" wrapText="1"/>
    </xf>
    <xf borderId="9" fillId="13" fontId="30" numFmtId="0" xfId="0" applyBorder="1" applyFill="1" applyFont="1"/>
    <xf borderId="9" fillId="0" fontId="8" numFmtId="0" xfId="0" applyBorder="1" applyFont="1"/>
    <xf borderId="9" fillId="6" fontId="1" numFmtId="0" xfId="0" applyAlignment="1" applyBorder="1" applyFont="1">
      <alignment horizontal="center" readingOrder="0"/>
    </xf>
    <xf borderId="9" fillId="0" fontId="1" numFmtId="0" xfId="0" applyAlignment="1" applyBorder="1" applyFont="1">
      <alignment horizontal="left" shrinkToFit="0" wrapText="1"/>
    </xf>
    <xf borderId="9" fillId="6" fontId="8" numFmtId="0" xfId="0" applyBorder="1" applyFont="1"/>
    <xf borderId="9" fillId="6" fontId="1" numFmtId="0" xfId="0" applyAlignment="1" applyBorder="1" applyFont="1">
      <alignment readingOrder="0" shrinkToFit="0" vertical="bottom" wrapText="0"/>
    </xf>
    <xf borderId="9" fillId="0" fontId="31" numFmtId="0" xfId="0" applyAlignment="1" applyBorder="1" applyFont="1">
      <alignment readingOrder="0" vertical="bottom"/>
    </xf>
    <xf borderId="9" fillId="0" fontId="1" numFmtId="0" xfId="0" applyAlignment="1" applyBorder="1" applyFont="1">
      <alignment readingOrder="0" vertical="bottom"/>
    </xf>
    <xf borderId="9" fillId="0" fontId="1" numFmtId="0" xfId="0" applyAlignment="1" applyBorder="1" applyFont="1">
      <alignment horizontal="center" readingOrder="0" shrinkToFit="0" vertical="center" wrapText="1"/>
    </xf>
    <xf borderId="9" fillId="0" fontId="1" numFmtId="0" xfId="0" applyAlignment="1" applyBorder="1" applyFont="1">
      <alignment horizontal="left" readingOrder="0" shrinkToFit="0" vertical="center" wrapText="1"/>
    </xf>
    <xf borderId="9" fillId="0" fontId="0" numFmtId="0" xfId="0" applyAlignment="1" applyBorder="1" applyFont="1">
      <alignment readingOrder="0"/>
    </xf>
    <xf borderId="9" fillId="0" fontId="32" numFmtId="0" xfId="0" applyAlignment="1" applyBorder="1" applyFont="1">
      <alignment horizontal="center" readingOrder="0"/>
    </xf>
    <xf borderId="9" fillId="0" fontId="32" numFmtId="0" xfId="0" applyAlignment="1" applyBorder="1" applyFont="1">
      <alignment readingOrder="0"/>
    </xf>
    <xf borderId="9" fillId="0" fontId="0" numFmtId="0" xfId="0" applyAlignment="1" applyBorder="1" applyFont="1">
      <alignment readingOrder="0" shrinkToFit="0" wrapText="1"/>
    </xf>
    <xf borderId="9" fillId="6" fontId="32" numFmtId="0" xfId="0" applyAlignment="1" applyBorder="1" applyFont="1">
      <alignment readingOrder="0"/>
    </xf>
    <xf borderId="9" fillId="0" fontId="21" numFmtId="0" xfId="0" applyAlignment="1" applyBorder="1" applyFont="1">
      <alignment readingOrder="0" shrinkToFit="0" wrapText="1"/>
    </xf>
    <xf borderId="9" fillId="0" fontId="1" numFmtId="0" xfId="0" applyAlignment="1" applyBorder="1" applyFont="1">
      <alignment readingOrder="0"/>
    </xf>
    <xf borderId="9" fillId="0" fontId="8" numFmtId="0" xfId="0" applyAlignment="1" applyBorder="1" applyFont="1">
      <alignment horizontal="left" readingOrder="0" shrinkToFit="0" wrapText="1"/>
    </xf>
    <xf borderId="9" fillId="6" fontId="8" numFmtId="0" xfId="0" applyAlignment="1" applyBorder="1" applyFont="1">
      <alignment horizontal="left" readingOrder="0" shrinkToFit="0" wrapText="1"/>
    </xf>
    <xf borderId="9" fillId="0" fontId="8" numFmtId="0" xfId="0" applyAlignment="1" applyBorder="1" applyFont="1">
      <alignment readingOrder="0"/>
    </xf>
    <xf borderId="9" fillId="0" fontId="8" numFmtId="0" xfId="0" applyAlignment="1" applyBorder="1" applyFont="1">
      <alignment horizontal="center" readingOrder="0"/>
    </xf>
    <xf borderId="9" fillId="6" fontId="1" numFmtId="0" xfId="0" applyAlignment="1" applyBorder="1" applyFont="1">
      <alignment horizontal="left" readingOrder="0" shrinkToFit="0" wrapText="0"/>
    </xf>
    <xf borderId="9" fillId="0" fontId="1" numFmtId="0" xfId="0" applyAlignment="1" applyBorder="1" applyFont="1">
      <alignment readingOrder="0" shrinkToFit="0" vertical="bottom" wrapText="0"/>
    </xf>
    <xf borderId="9" fillId="0" fontId="1" numFmtId="0" xfId="0" applyAlignment="1" applyBorder="1" applyFont="1">
      <alignment horizontal="left" readingOrder="0" shrinkToFit="0" wrapText="0"/>
    </xf>
    <xf borderId="9" fillId="0" fontId="8" numFmtId="0" xfId="0" applyAlignment="1" applyBorder="1" applyFont="1">
      <alignment horizontal="center"/>
    </xf>
    <xf borderId="9" fillId="0" fontId="8" numFmtId="0" xfId="0" applyAlignment="1" applyBorder="1" applyFont="1">
      <alignment horizontal="left" shrinkToFit="0" wrapText="1"/>
    </xf>
    <xf borderId="9" fillId="4" fontId="33" numFmtId="0" xfId="0" applyAlignment="1" applyBorder="1" applyFont="1">
      <alignment readingOrder="0" shrinkToFit="0" vertical="bottom" wrapText="1"/>
    </xf>
    <xf borderId="9" fillId="4" fontId="33" numFmtId="0" xfId="0" applyAlignment="1" applyBorder="1" applyFont="1">
      <alignment horizontal="left" readingOrder="0" shrinkToFit="0" vertical="bottom" wrapText="1"/>
    </xf>
    <xf borderId="9" fillId="5" fontId="33" numFmtId="0" xfId="0" applyAlignment="1" applyBorder="1" applyFont="1">
      <alignment horizontal="left" readingOrder="0" shrinkToFit="0" vertical="center" wrapText="1"/>
    </xf>
    <xf borderId="9" fillId="5" fontId="33" numFmtId="0" xfId="0" applyAlignment="1" applyBorder="1" applyFont="1">
      <alignment readingOrder="0" shrinkToFit="0" vertical="bottom" wrapText="1"/>
    </xf>
    <xf borderId="9" fillId="14" fontId="34" numFmtId="0" xfId="0" applyAlignment="1" applyBorder="1" applyFill="1" applyFont="1">
      <alignment readingOrder="0" shrinkToFit="0" vertical="bottom" wrapText="1"/>
    </xf>
    <xf borderId="9" fillId="14" fontId="33" numFmtId="0" xfId="0" applyAlignment="1" applyBorder="1" applyFont="1">
      <alignment readingOrder="0" shrinkToFit="0" vertical="bottom" wrapText="1"/>
    </xf>
    <xf borderId="0" fillId="0" fontId="1" numFmtId="0" xfId="0" applyAlignment="1" applyFont="1">
      <alignment shrinkToFit="0" vertical="bottom" wrapText="0"/>
    </xf>
    <xf borderId="9" fillId="0" fontId="35"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0" fontId="36" numFmtId="0" xfId="0" applyAlignment="1" applyBorder="1" applyFont="1">
      <alignment horizontal="left" readingOrder="0" shrinkToFit="0" vertical="center" wrapText="1"/>
    </xf>
    <xf borderId="1" fillId="0" fontId="35" numFmtId="0" xfId="0" applyAlignment="1" applyBorder="1" applyFont="1">
      <alignment horizontal="center" readingOrder="0" shrinkToFit="0" vertical="center" wrapText="1"/>
    </xf>
    <xf borderId="9" fillId="6" fontId="35" numFmtId="0" xfId="0" applyAlignment="1" applyBorder="1" applyFont="1">
      <alignment horizontal="left" readingOrder="0" shrinkToFit="0" vertical="center" wrapText="1"/>
    </xf>
    <xf borderId="9" fillId="0" fontId="35" numFmtId="0" xfId="0" applyAlignment="1" applyBorder="1" applyFont="1">
      <alignment horizontal="left" readingOrder="0" shrinkToFit="0" vertical="center" wrapText="1"/>
    </xf>
    <xf borderId="9" fillId="15" fontId="33" numFmtId="0" xfId="0" applyAlignment="1" applyBorder="1" applyFill="1" applyFont="1">
      <alignment horizontal="center" readingOrder="0" shrinkToFit="0" vertical="center" wrapText="1"/>
    </xf>
    <xf borderId="9" fillId="0" fontId="1" numFmtId="0" xfId="0" applyAlignment="1" applyBorder="1" applyFont="1">
      <alignment horizontal="center" shrinkToFit="0" vertical="center" wrapText="1"/>
    </xf>
    <xf borderId="16" fillId="0" fontId="5" numFmtId="0" xfId="0" applyBorder="1" applyFont="1"/>
    <xf borderId="1" fillId="6" fontId="36" numFmtId="0" xfId="0" applyAlignment="1" applyBorder="1" applyFont="1">
      <alignment horizontal="left" readingOrder="0" shrinkToFit="0" vertical="center" wrapText="1"/>
    </xf>
    <xf borderId="1" fillId="0" fontId="35" numFmtId="0" xfId="0" applyAlignment="1" applyBorder="1" applyFont="1">
      <alignment horizontal="left" readingOrder="0" shrinkToFit="0" vertical="center" wrapText="1"/>
    </xf>
    <xf borderId="9" fillId="6" fontId="37" numFmtId="0" xfId="0" applyAlignment="1" applyBorder="1" applyFont="1">
      <alignment horizontal="left" readingOrder="0" shrinkToFit="0" vertical="center" wrapText="1"/>
    </xf>
    <xf borderId="9" fillId="16" fontId="33" numFmtId="0" xfId="0" applyAlignment="1" applyBorder="1" applyFill="1" applyFont="1">
      <alignment horizontal="center" readingOrder="0" shrinkToFit="0" vertical="center" wrapText="1"/>
    </xf>
    <xf borderId="9" fillId="0" fontId="38" numFmtId="0" xfId="0" applyAlignment="1" applyBorder="1" applyFont="1">
      <alignment horizontal="center" readingOrder="0" shrinkToFit="0" vertical="center" wrapText="1"/>
    </xf>
    <xf borderId="9" fillId="0" fontId="39" numFmtId="0" xfId="0" applyAlignment="1" applyBorder="1" applyFont="1">
      <alignment horizontal="left" readingOrder="0" shrinkToFit="0" vertical="center" wrapText="1"/>
    </xf>
    <xf borderId="9" fillId="15" fontId="40" numFmtId="0" xfId="0" applyAlignment="1" applyBorder="1" applyFont="1">
      <alignment horizontal="center" readingOrder="0" shrinkToFit="0" vertical="center" wrapText="1"/>
    </xf>
    <xf borderId="9" fillId="0" fontId="41" numFmtId="0" xfId="0" applyAlignment="1" applyBorder="1" applyFont="1">
      <alignment horizontal="center" shrinkToFit="0" vertical="center" wrapText="1"/>
    </xf>
    <xf borderId="9" fillId="6" fontId="31" numFmtId="0" xfId="0" applyAlignment="1" applyBorder="1" applyFont="1">
      <alignment horizontal="left" readingOrder="0" shrinkToFit="0" vertical="center" wrapText="1"/>
    </xf>
    <xf borderId="9" fillId="16" fontId="7" numFmtId="0" xfId="0" applyAlignment="1" applyBorder="1" applyFont="1">
      <alignment horizontal="center" readingOrder="0" shrinkToFit="0" vertical="center" wrapText="1"/>
    </xf>
    <xf borderId="9" fillId="0" fontId="1" numFmtId="0" xfId="0" applyAlignment="1" applyBorder="1" applyFont="1">
      <alignment horizontal="left" shrinkToFit="0" vertical="center" wrapText="1"/>
    </xf>
    <xf borderId="9" fillId="0" fontId="36" numFmtId="0" xfId="0" applyAlignment="1" applyBorder="1" applyFont="1">
      <alignment horizontal="left" readingOrder="0" shrinkToFit="0" vertical="center" wrapText="1"/>
    </xf>
    <xf borderId="9" fillId="6" fontId="36" numFmtId="0" xfId="0" applyAlignment="1" applyBorder="1" applyFont="1">
      <alignment horizontal="left" readingOrder="0" shrinkToFit="0" vertical="center" wrapText="1"/>
    </xf>
    <xf borderId="9" fillId="6" fontId="35" numFmtId="0" xfId="0" applyAlignment="1" applyBorder="1" applyFont="1">
      <alignment horizontal="center" readingOrder="0" shrinkToFit="0" vertical="center" wrapText="1"/>
    </xf>
    <xf borderId="1" fillId="6" fontId="35" numFmtId="0" xfId="0" applyAlignment="1" applyBorder="1" applyFont="1">
      <alignment horizontal="left" readingOrder="0" shrinkToFit="0" vertical="center" wrapText="1"/>
    </xf>
    <xf borderId="1" fillId="6" fontId="1" numFmtId="0" xfId="0" applyAlignment="1" applyBorder="1" applyFont="1">
      <alignment horizontal="center" shrinkToFit="0" vertical="center" wrapText="1"/>
    </xf>
    <xf borderId="9" fillId="6" fontId="1" numFmtId="0" xfId="0" applyAlignment="1" applyBorder="1" applyFont="1">
      <alignment horizontal="left" shrinkToFit="0" vertical="center" wrapText="1"/>
    </xf>
    <xf borderId="9" fillId="0" fontId="42" numFmtId="0" xfId="0" applyAlignment="1" applyBorder="1" applyFont="1">
      <alignment horizontal="left" readingOrder="0" shrinkToFit="0" vertical="center" wrapText="1"/>
    </xf>
    <xf borderId="9" fillId="0" fontId="31" numFmtId="0" xfId="0" applyAlignment="1" applyBorder="1" applyFont="1">
      <alignment horizontal="center" readingOrder="0" shrinkToFit="0" vertical="center" wrapText="1"/>
    </xf>
    <xf borderId="9" fillId="0" fontId="43" numFmtId="0" xfId="0" applyAlignment="1" applyBorder="1" applyFont="1">
      <alignment horizontal="left" readingOrder="0" shrinkToFit="0" vertical="center" wrapText="1"/>
    </xf>
    <xf borderId="9" fillId="0" fontId="35" numFmtId="0" xfId="0" applyAlignment="1" applyBorder="1" applyFont="1">
      <alignment horizontal="left" shrinkToFit="0" vertical="center" wrapText="1"/>
    </xf>
    <xf borderId="9" fillId="0" fontId="44" numFmtId="0" xfId="0" applyAlignment="1" applyBorder="1" applyFont="1">
      <alignment horizontal="center" readingOrder="0" shrinkToFit="0" vertical="center" wrapText="1"/>
    </xf>
    <xf borderId="9" fillId="0" fontId="45" numFmtId="0" xfId="0" applyAlignment="1" applyBorder="1" applyFont="1">
      <alignment horizontal="center" readingOrder="0" shrinkToFit="0" vertical="center" wrapText="1"/>
    </xf>
    <xf borderId="9" fillId="6" fontId="1" numFmtId="0" xfId="0" applyAlignment="1" applyBorder="1" applyFont="1">
      <alignment horizontal="center" shrinkToFit="0" vertical="center" wrapText="1"/>
    </xf>
    <xf borderId="1" fillId="0" fontId="1" numFmtId="0" xfId="0" applyAlignment="1" applyBorder="1" applyFont="1">
      <alignment horizontal="left" shrinkToFit="0" vertical="center" wrapText="1"/>
    </xf>
    <xf borderId="1" fillId="0" fontId="46" numFmtId="0" xfId="0" applyAlignment="1" applyBorder="1" applyFont="1">
      <alignment horizontal="left" readingOrder="0" shrinkToFit="0" vertical="center" wrapText="1"/>
    </xf>
    <xf borderId="9" fillId="0" fontId="46" numFmtId="0" xfId="0" applyAlignment="1" applyBorder="1" applyFont="1">
      <alignment horizontal="left" readingOrder="0" shrinkToFit="0" vertical="center" wrapText="1"/>
    </xf>
    <xf borderId="9" fillId="0" fontId="46" numFmtId="0" xfId="0" applyAlignment="1" applyBorder="1" applyFont="1">
      <alignment horizontal="center" readingOrder="0" shrinkToFit="0" vertical="center" wrapText="1"/>
    </xf>
    <xf borderId="1" fillId="6" fontId="1" numFmtId="0" xfId="0" applyAlignment="1" applyBorder="1" applyFont="1">
      <alignment horizontal="left" shrinkToFit="0" vertical="center" wrapText="1"/>
    </xf>
    <xf borderId="9" fillId="6" fontId="31" numFmtId="0" xfId="0" applyAlignment="1" applyBorder="1" applyFont="1">
      <alignment horizontal="center" readingOrder="0" shrinkToFit="0" vertical="center" wrapText="1"/>
    </xf>
    <xf borderId="9" fillId="15" fontId="47" numFmtId="0" xfId="0" applyAlignment="1" applyBorder="1" applyFont="1">
      <alignment horizontal="center" readingOrder="0" shrinkToFit="0" vertical="center" wrapText="1"/>
    </xf>
    <xf borderId="9" fillId="0" fontId="48" numFmtId="0" xfId="0" applyAlignment="1" applyBorder="1" applyFont="1">
      <alignment horizontal="center" readingOrder="0" shrinkToFit="0" vertical="center" wrapText="1"/>
    </xf>
    <xf borderId="9" fillId="0" fontId="1" numFmtId="0" xfId="0" applyAlignment="1" applyBorder="1" applyFont="1">
      <alignment horizontal="center" readingOrder="0" shrinkToFit="0" vertical="center" wrapText="1"/>
    </xf>
    <xf borderId="9" fillId="0" fontId="31" numFmtId="0" xfId="0" applyAlignment="1" applyBorder="1" applyFont="1">
      <alignment horizontal="left" readingOrder="0" shrinkToFit="0" vertical="center" wrapText="1"/>
    </xf>
    <xf borderId="9" fillId="0" fontId="1" numFmtId="0" xfId="0" applyAlignment="1" applyBorder="1" applyFont="1">
      <alignment horizontal="center" shrinkToFit="0" vertical="center" wrapText="1"/>
    </xf>
    <xf borderId="9" fillId="0" fontId="1" numFmtId="0" xfId="0" applyAlignment="1" applyBorder="1" applyFont="1">
      <alignment horizontal="left" shrinkToFit="0" vertical="center" wrapText="1"/>
    </xf>
    <xf borderId="9" fillId="6" fontId="31" numFmtId="0" xfId="0" applyAlignment="1" applyBorder="1" applyFont="1">
      <alignment horizontal="center" shrinkToFit="0" vertical="center" wrapText="1"/>
    </xf>
    <xf borderId="9" fillId="0" fontId="31" numFmtId="0" xfId="0" applyAlignment="1" applyBorder="1" applyFont="1">
      <alignment horizontal="left" readingOrder="0" shrinkToFit="0" vertical="center" wrapText="1"/>
    </xf>
    <xf borderId="9" fillId="0" fontId="1" numFmtId="0" xfId="0" applyAlignment="1" applyBorder="1" applyFont="1">
      <alignment horizontal="left" readingOrder="0" shrinkToFit="0" vertical="center" wrapText="1"/>
    </xf>
    <xf borderId="9" fillId="0" fontId="49" numFmtId="0" xfId="0" applyAlignment="1" applyBorder="1" applyFont="1">
      <alignment horizontal="center" shrinkToFit="0" vertical="center" wrapText="1"/>
    </xf>
    <xf borderId="9" fillId="6" fontId="1" numFmtId="0" xfId="0" applyAlignment="1" applyBorder="1" applyFont="1">
      <alignment horizontal="left" readingOrder="0" shrinkToFit="0" vertical="center" wrapText="1"/>
    </xf>
    <xf borderId="9" fillId="0" fontId="50" numFmtId="0" xfId="0" applyAlignment="1" applyBorder="1" applyFont="1">
      <alignment horizontal="center" readingOrder="0" shrinkToFit="0" vertical="center" wrapText="1"/>
    </xf>
    <xf borderId="9" fillId="0" fontId="8" numFmtId="0" xfId="0" applyAlignment="1" applyBorder="1" applyFont="1">
      <alignment horizontal="center" readingOrder="0" shrinkToFit="0" vertical="center" wrapText="1"/>
    </xf>
    <xf borderId="9" fillId="6" fontId="1" numFmtId="0" xfId="0" applyAlignment="1" applyBorder="1" applyFont="1">
      <alignment readingOrder="0" shrinkToFit="0" vertical="bottom" wrapText="1"/>
    </xf>
    <xf borderId="9" fillId="0" fontId="1" numFmtId="0" xfId="0" applyAlignment="1" applyBorder="1" applyFont="1">
      <alignment horizontal="left" shrinkToFit="0" wrapText="1"/>
    </xf>
    <xf borderId="9" fillId="0" fontId="1" numFmtId="0" xfId="0" applyAlignment="1" applyBorder="1" applyFont="1">
      <alignment horizontal="left" readingOrder="0" shrinkToFit="0" wrapText="1"/>
    </xf>
    <xf borderId="9" fillId="0" fontId="1" numFmtId="0" xfId="0" applyAlignment="1" applyBorder="1" applyFont="1">
      <alignment horizontal="left" shrinkToFit="0" wrapText="1"/>
    </xf>
    <xf borderId="9" fillId="0" fontId="1" numFmtId="0" xfId="0" applyAlignment="1" applyBorder="1" applyFont="1">
      <alignment shrinkToFit="0" vertical="bottom" wrapText="1"/>
    </xf>
    <xf borderId="9" fillId="0" fontId="1" numFmtId="0" xfId="0" applyAlignment="1" applyBorder="1" applyFont="1">
      <alignment shrinkToFit="0" vertical="bottom" wrapText="1"/>
    </xf>
    <xf borderId="9" fillId="6" fontId="1" numFmtId="0" xfId="0" applyAlignment="1" applyBorder="1" applyFont="1">
      <alignment readingOrder="0" shrinkToFit="0" vertical="bottom" wrapText="0"/>
    </xf>
    <xf borderId="9" fillId="0" fontId="1" numFmtId="0" xfId="0" applyAlignment="1" applyBorder="1" applyFont="1">
      <alignment horizontal="left" shrinkToFit="0" wrapText="0"/>
    </xf>
    <xf borderId="9" fillId="0" fontId="1" numFmtId="0" xfId="0" applyAlignment="1" applyBorder="1" applyFont="1">
      <alignment horizontal="left" readingOrder="0"/>
    </xf>
    <xf borderId="9" fillId="0" fontId="1" numFmtId="0" xfId="0" applyAlignment="1" applyBorder="1" applyFont="1">
      <alignment horizontal="left"/>
    </xf>
    <xf borderId="9" fillId="17" fontId="47" numFmtId="0" xfId="0" applyAlignment="1" applyBorder="1" applyFill="1" applyFont="1">
      <alignment readingOrder="0" vertical="bottom"/>
    </xf>
    <xf borderId="9" fillId="0" fontId="35" numFmtId="0" xfId="0" applyAlignment="1" applyBorder="1" applyFont="1">
      <alignment readingOrder="0" vertical="bottom"/>
    </xf>
    <xf borderId="9" fillId="0" fontId="1" numFmtId="0" xfId="0" applyAlignment="1" applyBorder="1" applyFont="1">
      <alignment shrinkToFit="0" vertical="bottom" wrapText="0"/>
    </xf>
    <xf borderId="9" fillId="0" fontId="1" numFmtId="0" xfId="0" applyAlignment="1" applyBorder="1" applyFont="1">
      <alignment horizontal="left" shrinkToFit="0" wrapText="0"/>
    </xf>
    <xf borderId="9" fillId="0" fontId="49" numFmtId="0" xfId="0" applyAlignment="1" applyBorder="1" applyFont="1">
      <alignment horizontal="left"/>
    </xf>
    <xf borderId="9" fillId="6" fontId="31" numFmtId="0" xfId="0" applyAlignment="1" applyBorder="1" applyFont="1">
      <alignment readingOrder="0" vertical="bottom"/>
    </xf>
    <xf borderId="9" fillId="6" fontId="1" numFmtId="0" xfId="0" applyAlignment="1" applyBorder="1" applyFont="1">
      <alignment horizontal="left" readingOrder="0"/>
    </xf>
    <xf borderId="9" fillId="0" fontId="1" numFmtId="0" xfId="0" applyAlignment="1" applyBorder="1" applyFont="1">
      <alignment shrinkToFit="0" wrapText="0"/>
    </xf>
    <xf borderId="9" fillId="0" fontId="1" numFmtId="0" xfId="0" applyBorder="1" applyFont="1"/>
    <xf borderId="9" fillId="0" fontId="1" numFmtId="0" xfId="0" applyBorder="1" applyFont="1"/>
    <xf borderId="9" fillId="0" fontId="1" numFmtId="0" xfId="0" applyAlignment="1" applyBorder="1" applyFont="1">
      <alignment shrinkToFit="0" wrapText="0"/>
    </xf>
    <xf borderId="9" fillId="6" fontId="1" numFmtId="0" xfId="0" applyBorder="1" applyFont="1"/>
    <xf borderId="9" fillId="6" fontId="1" numFmtId="0" xfId="0" applyAlignment="1" applyBorder="1" applyFont="1">
      <alignment readingOrder="0" shrinkToFit="0" vertical="bottom" wrapText="1"/>
    </xf>
    <xf borderId="9" fillId="0" fontId="1" numFmtId="0" xfId="0" applyAlignment="1" applyBorder="1" applyFont="1">
      <alignment shrinkToFit="0" wrapText="1"/>
    </xf>
    <xf borderId="9" fillId="0" fontId="1" numFmtId="0" xfId="0" applyAlignment="1" applyBorder="1" applyFont="1">
      <alignment readingOrder="0" shrinkToFit="0" wrapText="1"/>
    </xf>
    <xf borderId="9" fillId="0" fontId="1" numFmtId="0" xfId="0" applyAlignment="1" applyBorder="1" applyFont="1">
      <alignment shrinkToFit="0" wrapText="1"/>
    </xf>
    <xf borderId="9" fillId="0" fontId="1" numFmtId="0" xfId="0" applyAlignment="1" applyBorder="1" applyFont="1">
      <alignment horizontal="left" readingOrder="0" shrinkToFit="0" wrapText="1"/>
    </xf>
    <xf borderId="9" fillId="6" fontId="1" numFmtId="0" xfId="0" applyAlignment="1" applyBorder="1" applyFont="1">
      <alignment shrinkToFit="0" wrapText="1"/>
    </xf>
    <xf borderId="9" fillId="6" fontId="1" numFmtId="0" xfId="0" applyAlignment="1" applyBorder="1" applyFont="1">
      <alignment readingOrder="0" shrinkToFit="0" wrapText="1"/>
    </xf>
    <xf borderId="9" fillId="16" fontId="1" numFmtId="0" xfId="0" applyAlignment="1" applyBorder="1" applyFont="1">
      <alignment readingOrder="0"/>
    </xf>
    <xf borderId="9" fillId="0" fontId="51" numFmtId="0" xfId="0" applyAlignment="1" applyBorder="1" applyFont="1">
      <alignment readingOrder="0" shrinkToFit="0" vertical="bottom" wrapText="1"/>
    </xf>
    <xf borderId="9" fillId="0" fontId="1" numFmtId="0" xfId="0" applyAlignment="1" applyBorder="1" applyFont="1">
      <alignment shrinkToFit="0" vertical="bottom" wrapText="0"/>
    </xf>
    <xf borderId="9" fillId="0" fontId="1" numFmtId="0" xfId="0" applyAlignment="1" applyBorder="1" applyFont="1">
      <alignment vertical="bottom"/>
    </xf>
    <xf borderId="9" fillId="0" fontId="1" numFmtId="0" xfId="0" applyAlignment="1" applyBorder="1" applyFont="1">
      <alignment vertical="bottom"/>
    </xf>
    <xf borderId="5" fillId="0" fontId="1" numFmtId="0" xfId="0" applyAlignment="1" applyBorder="1" applyFont="1">
      <alignment shrinkToFit="0" vertical="bottom" wrapText="0"/>
    </xf>
    <xf borderId="9" fillId="0" fontId="1" numFmtId="0" xfId="0" applyAlignment="1" applyBorder="1" applyFont="1">
      <alignment shrinkToFit="0" vertical="bottom" wrapText="0"/>
    </xf>
    <xf borderId="15" fillId="0" fontId="1" numFmtId="0" xfId="0" applyAlignment="1" applyBorder="1" applyFont="1">
      <alignment shrinkToFit="0" vertical="bottom" wrapText="0"/>
    </xf>
    <xf borderId="9" fillId="0" fontId="1" numFmtId="0" xfId="0" applyAlignment="1" applyBorder="1" applyFont="1">
      <alignment readingOrder="0" shrinkToFit="0" vertical="bottom" wrapText="1"/>
    </xf>
    <xf borderId="9" fillId="0" fontId="31" numFmtId="0" xfId="0" applyAlignment="1" applyBorder="1" applyFont="1">
      <alignment readingOrder="0" shrinkToFit="0" vertical="bottom" wrapText="1"/>
    </xf>
    <xf borderId="9" fillId="16" fontId="47" numFmtId="0" xfId="0" applyAlignment="1" applyBorder="1" applyFont="1">
      <alignment readingOrder="0" vertical="bottom"/>
    </xf>
    <xf borderId="9" fillId="6" fontId="31" numFmtId="0" xfId="0" applyAlignment="1" applyBorder="1" applyFont="1">
      <alignment readingOrder="0" shrinkToFit="0" vertical="bottom" wrapText="1"/>
    </xf>
    <xf borderId="9" fillId="0" fontId="52" numFmtId="0" xfId="0" applyAlignment="1" applyBorder="1" applyFont="1">
      <alignment readingOrder="0" shrinkToFit="0" vertical="bottom" wrapText="1"/>
    </xf>
    <xf borderId="9" fillId="0" fontId="49" numFmtId="0" xfId="0" applyAlignment="1" applyBorder="1" applyFont="1">
      <alignment shrinkToFit="0" vertical="bottom" wrapText="1"/>
    </xf>
    <xf borderId="9" fillId="0" fontId="49" numFmtId="0" xfId="0" applyAlignment="1" applyBorder="1" applyFont="1">
      <alignment shrinkToFit="0" vertical="bottom" wrapText="0"/>
    </xf>
    <xf borderId="9" fillId="0" fontId="1" numFmtId="0" xfId="0" applyAlignment="1" applyBorder="1" applyFont="1">
      <alignment readingOrder="0" shrinkToFit="0" vertical="bottom" wrapText="1"/>
    </xf>
    <xf borderId="9" fillId="6" fontId="49" numFmtId="0" xfId="0" applyAlignment="1" applyBorder="1" applyFont="1">
      <alignment shrinkToFit="0" vertical="bottom" wrapText="0"/>
    </xf>
    <xf borderId="9" fillId="0" fontId="1" numFmtId="0" xfId="0" applyAlignment="1" applyBorder="1" applyFont="1">
      <alignment shrinkToFit="0" vertical="bottom" wrapText="0"/>
    </xf>
    <xf borderId="9" fillId="0" fontId="1" numFmtId="0" xfId="0" applyAlignment="1" applyBorder="1" applyFont="1">
      <alignment readingOrder="0" vertical="bottom"/>
    </xf>
    <xf borderId="9" fillId="16" fontId="1" numFmtId="0" xfId="0" applyAlignment="1" applyBorder="1" applyFont="1">
      <alignment readingOrder="0" shrinkToFit="0" vertical="bottom" wrapText="0"/>
    </xf>
    <xf borderId="9" fillId="18" fontId="1" numFmtId="0" xfId="0" applyAlignment="1" applyBorder="1" applyFill="1" applyFont="1">
      <alignment readingOrder="0" shrinkToFit="0" vertical="bottom" wrapText="0"/>
    </xf>
    <xf borderId="9" fillId="0" fontId="53" numFmtId="0" xfId="0" applyAlignment="1" applyBorder="1" applyFont="1">
      <alignment readingOrder="0" shrinkToFit="0" vertical="bottom" wrapText="1"/>
    </xf>
    <xf borderId="9" fillId="16" fontId="1" numFmtId="0" xfId="0" applyAlignment="1" applyBorder="1" applyFont="1">
      <alignment readingOrder="0" shrinkToFit="0" vertical="bottom" wrapText="0"/>
    </xf>
    <xf borderId="9" fillId="18" fontId="1" numFmtId="0" xfId="0" applyAlignment="1" applyBorder="1" applyFont="1">
      <alignment readingOrder="0" shrinkToFit="0" vertical="bottom" wrapText="0"/>
    </xf>
    <xf borderId="9" fillId="0" fontId="49" numFmtId="0" xfId="0" applyAlignment="1" applyBorder="1" applyFont="1">
      <alignment vertical="bottom"/>
    </xf>
    <xf borderId="9" fillId="0" fontId="14" numFmtId="0" xfId="0" applyAlignment="1" applyBorder="1" applyFont="1">
      <alignment readingOrder="0" vertical="bottom"/>
    </xf>
    <xf borderId="9" fillId="0" fontId="14" numFmtId="0" xfId="0" applyAlignment="1" applyBorder="1" applyFont="1">
      <alignment readingOrder="0" vertical="bottom"/>
    </xf>
    <xf borderId="9" fillId="0" fontId="1" numFmtId="0" xfId="0" applyAlignment="1" applyBorder="1" applyFont="1">
      <alignment shrinkToFit="0" vertical="bottom" wrapText="1"/>
    </xf>
    <xf borderId="9" fillId="0" fontId="49" numFmtId="0" xfId="0" applyAlignment="1" applyBorder="1" applyFont="1">
      <alignment shrinkToFit="0" vertical="bottom" wrapText="1"/>
    </xf>
    <xf borderId="9" fillId="0" fontId="14" numFmtId="0" xfId="0" applyAlignment="1" applyBorder="1" applyFont="1">
      <alignment readingOrder="0" shrinkToFit="0" vertical="bottom" wrapText="1"/>
    </xf>
    <xf borderId="9" fillId="0" fontId="1" numFmtId="0" xfId="0" applyAlignment="1" applyBorder="1" applyFont="1">
      <alignment shrinkToFit="0" vertical="bottom" wrapText="1"/>
    </xf>
    <xf borderId="9" fillId="0" fontId="1" numFmtId="0" xfId="0" applyAlignment="1" applyBorder="1" applyFont="1">
      <alignment vertical="bottom"/>
    </xf>
    <xf borderId="9" fillId="0" fontId="1" numFmtId="0" xfId="0" applyAlignment="1" applyBorder="1" applyFont="1">
      <alignment vertical="bottom"/>
    </xf>
    <xf borderId="9" fillId="17" fontId="47" numFmtId="0" xfId="0" applyAlignment="1" applyBorder="1" applyFont="1">
      <alignment readingOrder="0" vertical="bottom"/>
    </xf>
    <xf borderId="0" fillId="0" fontId="1" numFmtId="0" xfId="0" applyAlignment="1" applyFont="1">
      <alignment shrinkToFit="0" vertical="bottom" wrapText="0"/>
    </xf>
    <xf borderId="9" fillId="0" fontId="54" numFmtId="0" xfId="0" applyAlignment="1" applyBorder="1" applyFont="1">
      <alignment readingOrder="0" shrinkToFit="0" vertical="bottom" wrapText="1"/>
    </xf>
    <xf borderId="9" fillId="0" fontId="35" numFmtId="0" xfId="0" applyAlignment="1" applyBorder="1" applyFont="1">
      <alignment horizontal="left" readingOrder="0" vertical="bottom"/>
    </xf>
    <xf borderId="9" fillId="0" fontId="1" numFmtId="0" xfId="0" applyAlignment="1" applyBorder="1" applyFont="1">
      <alignment horizontal="left"/>
    </xf>
    <xf borderId="9" fillId="0" fontId="1" numFmtId="0" xfId="0" applyAlignment="1" applyBorder="1" applyFont="1">
      <alignment horizontal="left" readingOrder="0"/>
    </xf>
    <xf borderId="9" fillId="0" fontId="14" numFmtId="0" xfId="0" applyAlignment="1" applyBorder="1" applyFont="1">
      <alignment horizontal="left" readingOrder="0" vertical="center"/>
    </xf>
    <xf borderId="9" fillId="0" fontId="55" numFmtId="0" xfId="0" applyAlignment="1" applyBorder="1" applyFont="1">
      <alignment readingOrder="0" shrinkToFit="0" vertical="bottom" wrapText="1"/>
    </xf>
    <xf borderId="9" fillId="17" fontId="1" numFmtId="0" xfId="0" applyAlignment="1" applyBorder="1" applyFont="1">
      <alignment readingOrder="0" shrinkToFit="0" wrapText="1"/>
    </xf>
    <xf borderId="9" fillId="6" fontId="1" numFmtId="0" xfId="0" applyAlignment="1" applyBorder="1" applyFont="1">
      <alignment shrinkToFit="0" vertical="bottom" wrapText="0"/>
    </xf>
    <xf borderId="9" fillId="17" fontId="1" numFmtId="0" xfId="0" applyAlignment="1" applyBorder="1" applyFont="1">
      <alignment readingOrder="0"/>
    </xf>
    <xf borderId="7" fillId="0" fontId="1" numFmtId="0" xfId="0" applyAlignment="1" applyBorder="1" applyFont="1">
      <alignment readingOrder="0" shrinkToFit="0" vertical="bottom" wrapText="1"/>
    </xf>
    <xf borderId="26" fillId="0" fontId="1" numFmtId="0" xfId="0" applyAlignment="1" applyBorder="1" applyFont="1">
      <alignment readingOrder="0" shrinkToFit="0" vertical="bottom" wrapText="1"/>
    </xf>
    <xf borderId="9" fillId="0" fontId="1" numFmtId="0" xfId="0" applyAlignment="1" applyBorder="1" applyFont="1">
      <alignment readingOrder="0" shrinkToFit="0" wrapText="0"/>
    </xf>
    <xf borderId="9" fillId="0" fontId="1" numFmtId="0" xfId="0" applyAlignment="1" applyBorder="1" applyFont="1">
      <alignment readingOrder="0"/>
    </xf>
    <xf borderId="9" fillId="0" fontId="1" numFmtId="0" xfId="0" applyBorder="1" applyFont="1"/>
    <xf borderId="9" fillId="0" fontId="1" numFmtId="0" xfId="0" applyBorder="1" applyFont="1"/>
    <xf borderId="9" fillId="0" fontId="56" numFmtId="0" xfId="0" applyAlignment="1" applyBorder="1" applyFont="1">
      <alignment readingOrder="0"/>
    </xf>
    <xf borderId="0" fillId="0" fontId="1" numFmtId="0" xfId="0" applyAlignment="1" applyFont="1">
      <alignment shrinkToFit="0" wrapText="0"/>
    </xf>
    <xf borderId="9" fillId="0" fontId="1" numFmtId="0" xfId="0" applyAlignment="1" applyBorder="1" applyFont="1">
      <alignment horizontal="left" readingOrder="0" shrinkToFit="0" wrapText="0"/>
    </xf>
    <xf borderId="9" fillId="0" fontId="57" numFmtId="0" xfId="0" applyAlignment="1" applyBorder="1" applyFont="1">
      <alignment readingOrder="0"/>
    </xf>
    <xf borderId="9" fillId="0" fontId="35" numFmtId="0" xfId="0" applyAlignment="1" applyBorder="1" applyFont="1">
      <alignment horizontal="left" readingOrder="0" shrinkToFit="0" vertical="bottom" wrapText="1"/>
    </xf>
    <xf borderId="9" fillId="0" fontId="14" numFmtId="0" xfId="0" applyAlignment="1" applyBorder="1" applyFont="1">
      <alignment horizontal="left" readingOrder="0" shrinkToFit="0" vertical="center" wrapText="1"/>
    </xf>
    <xf borderId="9" fillId="16" fontId="1" numFmtId="0" xfId="0" applyAlignment="1" applyBorder="1" applyFont="1">
      <alignment readingOrder="0" shrinkToFit="0" vertical="bottom" wrapText="1"/>
    </xf>
    <xf borderId="9" fillId="0" fontId="21" numFmtId="0" xfId="0" applyAlignment="1" applyBorder="1" applyFont="1">
      <alignment shrinkToFit="0" wrapText="1"/>
    </xf>
    <xf borderId="9" fillId="0" fontId="1" numFmtId="0" xfId="0" applyAlignment="1" applyBorder="1" applyFont="1">
      <alignment horizontal="left" readingOrder="0" shrinkToFit="0" vertical="center" wrapText="1"/>
    </xf>
    <xf borderId="9" fillId="0" fontId="49" numFmtId="0" xfId="0" applyAlignment="1" applyBorder="1" applyFont="1">
      <alignment shrinkToFit="0" vertical="bottom" wrapText="1"/>
    </xf>
    <xf borderId="9" fillId="0" fontId="1" numFmtId="0" xfId="0" applyAlignment="1" applyBorder="1" applyFont="1">
      <alignment readingOrder="0" shrinkToFit="0" vertical="center" wrapText="1"/>
    </xf>
    <xf borderId="9" fillId="0" fontId="1" numFmtId="0" xfId="0" applyAlignment="1" applyBorder="1" applyFont="1">
      <alignment horizontal="left" readingOrder="0" vertical="center"/>
    </xf>
    <xf borderId="0" fillId="0" fontId="35" numFmtId="0" xfId="0" applyAlignment="1" applyFont="1">
      <alignment horizontal="left" readingOrder="0" vertical="bottom"/>
    </xf>
    <xf borderId="0" fillId="0" fontId="1" numFmtId="0" xfId="0" applyAlignment="1" applyFont="1">
      <alignment horizontal="left" shrinkToFit="0" wrapText="0"/>
    </xf>
    <xf borderId="0" fillId="0" fontId="1" numFmtId="0" xfId="0" applyAlignment="1" applyFont="1">
      <alignment horizontal="left"/>
    </xf>
    <xf borderId="0" fillId="0" fontId="1" numFmtId="0" xfId="0" applyAlignment="1" applyFont="1">
      <alignment horizontal="left" readingOrder="0"/>
    </xf>
    <xf borderId="0" fillId="0" fontId="14" numFmtId="0" xfId="0" applyAlignment="1" applyFont="1">
      <alignment horizontal="left" readingOrder="0" vertical="center"/>
    </xf>
    <xf borderId="9" fillId="5" fontId="58" numFmtId="0" xfId="0" applyAlignment="1" applyBorder="1" applyFont="1">
      <alignment readingOrder="0" shrinkToFit="0" vertical="bottom" wrapText="1"/>
    </xf>
    <xf borderId="9" fillId="5" fontId="40" numFmtId="0" xfId="0" applyAlignment="1" applyBorder="1" applyFont="1">
      <alignment readingOrder="0" shrinkToFit="0" vertical="bottom" wrapText="1"/>
    </xf>
    <xf borderId="9" fillId="4" fontId="40" numFmtId="0" xfId="0" applyAlignment="1" applyBorder="1" applyFont="1">
      <alignment readingOrder="0" shrinkToFit="0" vertical="bottom" wrapText="1"/>
    </xf>
    <xf borderId="9" fillId="4" fontId="40" numFmtId="0" xfId="0" applyAlignment="1" applyBorder="1" applyFont="1">
      <alignment readingOrder="0" shrinkToFit="0" vertical="center" wrapText="1"/>
    </xf>
    <xf borderId="9" fillId="6" fontId="59" numFmtId="0" xfId="0" applyAlignment="1" applyBorder="1" applyFont="1">
      <alignment readingOrder="0" shrinkToFit="0" vertical="bottom" wrapText="1"/>
    </xf>
    <xf borderId="1" fillId="6" fontId="1" numFmtId="0" xfId="0" applyAlignment="1" applyBorder="1" applyFont="1">
      <alignment shrinkToFit="0" vertical="bottom" wrapText="1"/>
    </xf>
    <xf borderId="1" fillId="6" fontId="31" numFmtId="0" xfId="0" applyAlignment="1" applyBorder="1" applyFont="1">
      <alignment readingOrder="0" shrinkToFit="0" vertical="bottom" wrapText="1"/>
    </xf>
    <xf borderId="9" fillId="6" fontId="31" numFmtId="0" xfId="0" applyAlignment="1" applyBorder="1" applyFont="1">
      <alignment readingOrder="0" shrinkToFit="0" vertical="center" wrapText="1"/>
    </xf>
    <xf borderId="9" fillId="6" fontId="1" numFmtId="0" xfId="0" applyAlignment="1" applyBorder="1" applyFont="1">
      <alignment shrinkToFit="0" vertical="bottom" wrapText="1"/>
    </xf>
    <xf borderId="9" fillId="0" fontId="31" numFmtId="0" xfId="0" applyAlignment="1" applyBorder="1" applyFont="1">
      <alignment readingOrder="0" shrinkToFit="0" vertical="center" wrapText="1"/>
    </xf>
    <xf borderId="9" fillId="0" fontId="31" numFmtId="0" xfId="0" applyAlignment="1" applyBorder="1" applyFont="1">
      <alignment readingOrder="0" shrinkToFit="0" vertical="bottom" wrapText="1"/>
    </xf>
    <xf borderId="9" fillId="16" fontId="40" numFmtId="0" xfId="0" applyAlignment="1" applyBorder="1" applyFont="1">
      <alignment horizontal="center" readingOrder="0" shrinkToFit="0" vertical="center" wrapText="1"/>
    </xf>
    <xf borderId="9" fillId="0" fontId="60" numFmtId="0" xfId="0" applyAlignment="1" applyBorder="1" applyFont="1">
      <alignment readingOrder="0" shrinkToFit="0" vertical="bottom" wrapText="1"/>
    </xf>
    <xf borderId="9" fillId="6" fontId="61" numFmtId="0" xfId="0" applyAlignment="1" applyBorder="1" applyFont="1">
      <alignment shrinkToFit="0" vertical="bottom" wrapText="1"/>
    </xf>
    <xf borderId="9" fillId="6" fontId="31" numFmtId="0" xfId="0" applyAlignment="1" applyBorder="1" applyFont="1">
      <alignment horizontal="right" readingOrder="0" shrinkToFit="0" vertical="bottom" wrapText="1"/>
    </xf>
    <xf borderId="9" fillId="0" fontId="35" numFmtId="0" xfId="0" applyAlignment="1" applyBorder="1" applyFont="1">
      <alignment readingOrder="0" shrinkToFit="0" vertical="bottom" wrapText="1"/>
    </xf>
    <xf borderId="1" fillId="6" fontId="59" numFmtId="0" xfId="0" applyAlignment="1" applyBorder="1" applyFont="1">
      <alignment readingOrder="0" shrinkToFit="0" vertical="bottom" wrapText="1"/>
    </xf>
    <xf borderId="9" fillId="6" fontId="59" numFmtId="0" xfId="0" applyAlignment="1" applyBorder="1" applyFont="1">
      <alignment shrinkToFit="0" vertical="bottom" wrapText="1"/>
    </xf>
    <xf borderId="9" fillId="0" fontId="59" numFmtId="0" xfId="0" applyAlignment="1" applyBorder="1" applyFont="1">
      <alignment shrinkToFit="0" vertical="bottom" wrapText="1"/>
    </xf>
    <xf borderId="9" fillId="6" fontId="62" numFmtId="0" xfId="0" applyAlignment="1" applyBorder="1" applyFont="1">
      <alignment readingOrder="0" shrinkToFit="0" vertical="bottom" wrapText="1"/>
    </xf>
    <xf borderId="9" fillId="0" fontId="59" numFmtId="0" xfId="0" applyAlignment="1" applyBorder="1" applyFont="1">
      <alignment readingOrder="0" shrinkToFit="0" vertical="bottom" wrapText="1"/>
    </xf>
    <xf borderId="1" fillId="0" fontId="1" numFmtId="0" xfId="0" applyAlignment="1" applyBorder="1" applyFont="1">
      <alignment shrinkToFit="0" vertical="bottom" wrapText="1"/>
    </xf>
    <xf borderId="1" fillId="0" fontId="31" numFmtId="0" xfId="0" applyAlignment="1" applyBorder="1" applyFont="1">
      <alignment readingOrder="0" shrinkToFit="0" vertical="bottom" wrapText="1"/>
    </xf>
    <xf borderId="9" fillId="0" fontId="63" numFmtId="0" xfId="0" applyAlignment="1" applyBorder="1" applyFont="1">
      <alignment readingOrder="0" shrinkToFit="0" vertical="center" wrapText="1"/>
    </xf>
    <xf borderId="9" fillId="0" fontId="43" numFmtId="0" xfId="0" applyAlignment="1" applyBorder="1" applyFont="1">
      <alignment readingOrder="0" shrinkToFit="0" vertical="center" wrapText="1"/>
    </xf>
    <xf borderId="9" fillId="0" fontId="35" numFmtId="0" xfId="0" applyAlignment="1" applyBorder="1" applyFont="1">
      <alignment readingOrder="0" shrinkToFit="0" vertical="center" wrapText="1"/>
    </xf>
    <xf borderId="9" fillId="0" fontId="35" numFmtId="0" xfId="0" applyAlignment="1" applyBorder="1" applyFont="1">
      <alignment shrinkToFit="0" vertical="center" wrapText="1"/>
    </xf>
    <xf borderId="1" fillId="0" fontId="63" numFmtId="0" xfId="0" applyAlignment="1" applyBorder="1" applyFont="1">
      <alignment readingOrder="0" shrinkToFit="0" vertical="bottom" wrapText="1"/>
    </xf>
    <xf borderId="9" fillId="0" fontId="64" numFmtId="0" xfId="0" applyAlignment="1" applyBorder="1" applyFont="1">
      <alignment readingOrder="0" shrinkToFit="0" vertical="bottom" wrapText="1"/>
    </xf>
    <xf borderId="9" fillId="0" fontId="63" numFmtId="0" xfId="0" applyAlignment="1" applyBorder="1" applyFont="1">
      <alignment readingOrder="0" shrinkToFit="0" vertical="bottom" wrapText="1"/>
    </xf>
    <xf borderId="9" fillId="0" fontId="31" numFmtId="0" xfId="0" applyAlignment="1" applyBorder="1" applyFont="1">
      <alignment horizontal="center" readingOrder="0" shrinkToFit="0" vertical="bottom" wrapText="1"/>
    </xf>
    <xf borderId="9" fillId="0" fontId="65" numFmtId="0" xfId="0" applyAlignment="1" applyBorder="1" applyFont="1">
      <alignment horizontal="center" readingOrder="0" shrinkToFit="0" wrapText="1"/>
    </xf>
    <xf borderId="9" fillId="0" fontId="31" numFmtId="0" xfId="0" applyAlignment="1" applyBorder="1" applyFont="1">
      <alignment horizontal="right" readingOrder="0" shrinkToFit="0" vertical="bottom" wrapText="1"/>
    </xf>
    <xf borderId="9" fillId="0" fontId="66" numFmtId="0" xfId="0" applyAlignment="1" applyBorder="1" applyFont="1">
      <alignment shrinkToFit="0" vertical="bottom" wrapText="1"/>
    </xf>
    <xf borderId="9" fillId="6" fontId="35" numFmtId="0" xfId="0" applyAlignment="1" applyBorder="1" applyFont="1">
      <alignment readingOrder="0" shrinkToFit="0" vertical="bottom" wrapText="1"/>
    </xf>
    <xf borderId="9" fillId="6" fontId="35" numFmtId="0" xfId="0" applyAlignment="1" applyBorder="1" applyFont="1">
      <alignment readingOrder="0" shrinkToFit="0" vertical="center" wrapText="1"/>
    </xf>
    <xf borderId="9" fillId="0" fontId="1" numFmtId="0" xfId="0" applyAlignment="1" applyBorder="1" applyFont="1">
      <alignment readingOrder="0" shrinkToFit="0" vertical="center" wrapText="1"/>
    </xf>
    <xf borderId="9" fillId="0" fontId="31" numFmtId="0" xfId="0" applyAlignment="1" applyBorder="1" applyFont="1">
      <alignment readingOrder="0" shrinkToFit="0" vertical="center" wrapText="1"/>
    </xf>
    <xf borderId="9" fillId="6" fontId="1" numFmtId="0" xfId="0" applyAlignment="1" applyBorder="1" applyFont="1">
      <alignment readingOrder="0" shrinkToFit="0" vertical="center" wrapText="1"/>
    </xf>
    <xf borderId="9" fillId="0" fontId="67" numFmtId="0" xfId="0" applyAlignment="1" applyBorder="1" applyFont="1">
      <alignment readingOrder="0" shrinkToFit="0" vertical="bottom" wrapText="1"/>
    </xf>
    <xf borderId="9" fillId="0" fontId="8" numFmtId="0" xfId="0" applyAlignment="1" applyBorder="1" applyFont="1">
      <alignment readingOrder="0" shrinkToFit="0" vertical="bottom" wrapText="1"/>
    </xf>
    <xf borderId="9" fillId="0" fontId="1" numFmtId="0" xfId="0" applyAlignment="1" applyBorder="1" applyFont="1">
      <alignment horizontal="left"/>
    </xf>
    <xf borderId="9" fillId="0" fontId="49" numFmtId="0" xfId="0" applyAlignment="1" applyBorder="1" applyFont="1">
      <alignment horizontal="left"/>
    </xf>
    <xf borderId="9" fillId="6" fontId="1" numFmtId="0" xfId="0" applyBorder="1" applyFont="1"/>
    <xf borderId="9" fillId="6" fontId="1" numFmtId="0" xfId="0" applyAlignment="1" applyBorder="1" applyFont="1">
      <alignment readingOrder="0" vertical="bottom"/>
    </xf>
    <xf borderId="9" fillId="0" fontId="68" numFmtId="0" xfId="0" applyAlignment="1" applyBorder="1" applyFont="1">
      <alignment readingOrder="0" shrinkToFit="0" vertical="bottom" wrapText="1"/>
    </xf>
    <xf borderId="9" fillId="0" fontId="49" numFmtId="0" xfId="0" applyAlignment="1" applyBorder="1" applyFont="1">
      <alignment shrinkToFit="0" vertical="bottom" wrapText="0"/>
    </xf>
    <xf borderId="9" fillId="0" fontId="69" numFmtId="0" xfId="0" applyAlignment="1" applyBorder="1" applyFont="1">
      <alignment readingOrder="0" vertical="bottom"/>
    </xf>
    <xf borderId="9" fillId="6" fontId="1" numFmtId="0" xfId="0" applyAlignment="1" applyBorder="1" applyFont="1">
      <alignment shrinkToFit="0" vertical="bottom" wrapText="0"/>
    </xf>
    <xf borderId="9" fillId="0" fontId="49" numFmtId="0" xfId="0" applyAlignment="1" applyBorder="1" applyFont="1">
      <alignment vertical="bottom"/>
    </xf>
    <xf borderId="1" fillId="0" fontId="1" numFmtId="0" xfId="0" applyAlignment="1" applyBorder="1" applyFont="1">
      <alignment shrinkToFit="0" vertical="bottom" wrapText="1"/>
    </xf>
    <xf borderId="1" fillId="0" fontId="1" numFmtId="0" xfId="0" applyAlignment="1" applyBorder="1" applyFont="1">
      <alignment readingOrder="0" shrinkToFit="0" vertical="bottom" wrapText="1"/>
    </xf>
    <xf borderId="5" fillId="0" fontId="1" numFmtId="0" xfId="0" applyAlignment="1" applyBorder="1" applyFont="1">
      <alignment readingOrder="0" shrinkToFit="0" vertical="bottom" wrapText="1"/>
    </xf>
    <xf borderId="5" fillId="0" fontId="1" numFmtId="0" xfId="0" applyBorder="1" applyFont="1"/>
    <xf borderId="15" fillId="0" fontId="1" numFmtId="0" xfId="0" applyBorder="1" applyFont="1"/>
    <xf borderId="9" fillId="0" fontId="8" numFmtId="0" xfId="0" applyAlignment="1" applyBorder="1" applyFont="1">
      <alignment vertical="bottom"/>
    </xf>
    <xf borderId="9" fillId="0" fontId="8" numFmtId="0" xfId="0" applyAlignment="1" applyBorder="1" applyFont="1">
      <alignment vertical="bottom"/>
    </xf>
    <xf borderId="9" fillId="0" fontId="8" numFmtId="0" xfId="0" applyAlignment="1" applyBorder="1" applyFont="1">
      <alignment shrinkToFit="0" vertical="bottom" wrapText="1"/>
    </xf>
    <xf borderId="9" fillId="0" fontId="8" numFmtId="0" xfId="0" applyAlignment="1" applyBorder="1" applyFont="1">
      <alignment shrinkToFit="0" wrapText="1"/>
    </xf>
    <xf borderId="9" fillId="16" fontId="8" numFmtId="0" xfId="0" applyAlignment="1" applyBorder="1" applyFont="1">
      <alignment vertical="bottom"/>
    </xf>
    <xf borderId="1" fillId="19" fontId="70" numFmtId="0" xfId="0" applyAlignment="1" applyBorder="1" applyFill="1" applyFont="1">
      <alignment horizontal="center" vertical="center"/>
    </xf>
    <xf borderId="7" fillId="19" fontId="70" numFmtId="0" xfId="0" applyAlignment="1" applyBorder="1" applyFont="1">
      <alignment horizontal="center"/>
    </xf>
    <xf borderId="0" fillId="0" fontId="71" numFmtId="0" xfId="0" applyFont="1"/>
    <xf borderId="9" fillId="20" fontId="71" numFmtId="0" xfId="0" applyAlignment="1" applyBorder="1" applyFill="1" applyFont="1">
      <alignment horizontal="center" vertical="center"/>
    </xf>
    <xf borderId="9" fillId="6" fontId="71" numFmtId="0" xfId="0" applyAlignment="1" applyBorder="1" applyFont="1">
      <alignment vertical="center"/>
    </xf>
    <xf borderId="9" fillId="15" fontId="72" numFmtId="0" xfId="0" applyAlignment="1" applyBorder="1" applyFont="1">
      <alignment horizontal="center" shrinkToFit="0" vertical="center" wrapText="1"/>
    </xf>
    <xf borderId="9" fillId="6" fontId="71" numFmtId="0" xfId="0" applyAlignment="1" applyBorder="1" applyFont="1">
      <alignment readingOrder="0" vertical="center"/>
    </xf>
    <xf borderId="9" fillId="16" fontId="73" numFmtId="0" xfId="0" applyAlignment="1" applyBorder="1" applyFont="1">
      <alignment horizontal="center" readingOrder="0" shrinkToFit="0" vertical="center" wrapText="1"/>
    </xf>
    <xf borderId="9" fillId="15" fontId="73" numFmtId="0" xfId="0" applyAlignment="1" applyBorder="1" applyFont="1">
      <alignment horizontal="center" readingOrder="0" shrinkToFit="0" vertical="center" wrapText="1"/>
    </xf>
    <xf borderId="9" fillId="0" fontId="71" numFmtId="0" xfId="0" applyAlignment="1" applyBorder="1" applyFont="1">
      <alignment readingOrder="0"/>
    </xf>
    <xf borderId="0" fillId="0" fontId="71" numFmtId="0" xfId="0" applyAlignment="1" applyFont="1">
      <alignment horizontal="center"/>
    </xf>
    <xf borderId="0" fillId="0" fontId="71" numFmtId="0" xfId="0" applyAlignment="1" applyFont="1">
      <alignment horizontal="center" shrinkToFit="0" wrapText="1"/>
    </xf>
    <xf borderId="0" fillId="0" fontId="74" numFmtId="0" xfId="0" applyFont="1"/>
    <xf borderId="0" fillId="0" fontId="71" numFmtId="0" xfId="0" applyAlignment="1" applyFont="1">
      <alignment horizontal="center" readingOrder="0"/>
    </xf>
    <xf borderId="9" fillId="19" fontId="14" numFmtId="0" xfId="0" applyAlignment="1" applyBorder="1" applyFont="1">
      <alignment horizontal="center" vertical="top"/>
    </xf>
    <xf borderId="9" fillId="19" fontId="14" numFmtId="0" xfId="0" applyAlignment="1" applyBorder="1" applyFont="1">
      <alignment horizontal="center" vertical="center"/>
    </xf>
    <xf borderId="1" fillId="6" fontId="1" numFmtId="0" xfId="0" applyAlignment="1" applyBorder="1" applyFont="1">
      <alignment horizontal="center" readingOrder="0" vertical="center"/>
    </xf>
    <xf borderId="9" fillId="6" fontId="8" numFmtId="0" xfId="0" applyAlignment="1" applyBorder="1" applyFont="1">
      <alignment shrinkToFit="0" vertical="top" wrapText="1"/>
    </xf>
    <xf borderId="9" fillId="15" fontId="75" numFmtId="0" xfId="0" applyAlignment="1" applyBorder="1" applyFont="1">
      <alignment horizontal="center" shrinkToFit="0" wrapText="1"/>
    </xf>
    <xf borderId="9" fillId="0" fontId="8" numFmtId="0" xfId="0" applyAlignment="1" applyBorder="1" applyFont="1">
      <alignment vertical="top"/>
    </xf>
    <xf borderId="9" fillId="6" fontId="8" numFmtId="0" xfId="0" applyAlignment="1" applyBorder="1" applyFont="1">
      <alignment readingOrder="0" shrinkToFit="0" vertical="top" wrapText="1"/>
    </xf>
    <xf borderId="9" fillId="0" fontId="76" numFmtId="0" xfId="0" applyAlignment="1" applyBorder="1" applyFont="1">
      <alignment readingOrder="0" vertical="top"/>
    </xf>
    <xf borderId="9" fillId="0" fontId="8" numFmtId="0" xfId="0" applyAlignment="1" applyBorder="1" applyFont="1">
      <alignment shrinkToFit="0" vertical="top" wrapText="1"/>
    </xf>
    <xf borderId="1" fillId="0" fontId="1" numFmtId="0" xfId="0" applyAlignment="1" applyBorder="1" applyFont="1">
      <alignment horizontal="center" readingOrder="0" vertical="center"/>
    </xf>
    <xf borderId="9" fillId="0" fontId="8" numFmtId="0" xfId="0" applyAlignment="1" applyBorder="1" applyFont="1">
      <alignment readingOrder="0" vertical="top"/>
    </xf>
    <xf borderId="1" fillId="0" fontId="1" numFmtId="0" xfId="0" applyAlignment="1" applyBorder="1" applyFont="1">
      <alignment horizontal="center" vertical="center"/>
    </xf>
    <xf borderId="9" fillId="16" fontId="75" numFmtId="0" xfId="0" applyAlignment="1" applyBorder="1" applyFont="1">
      <alignment horizontal="center" shrinkToFit="0" vertical="top" wrapText="1"/>
    </xf>
    <xf borderId="9" fillId="0" fontId="77" numFmtId="0" xfId="0" applyAlignment="1" applyBorder="1" applyFont="1">
      <alignment readingOrder="0" shrinkToFit="0" vertical="top" wrapText="1"/>
    </xf>
    <xf borderId="39" fillId="14" fontId="20" numFmtId="0" xfId="0" applyAlignment="1" applyBorder="1" applyFont="1">
      <alignment shrinkToFit="0" vertical="top" wrapText="1"/>
    </xf>
    <xf borderId="40" fillId="14" fontId="20" numFmtId="0" xfId="0" applyAlignment="1" applyBorder="1" applyFont="1">
      <alignment shrinkToFit="0" vertical="top" wrapText="1"/>
    </xf>
    <xf borderId="40" fillId="14" fontId="20" numFmtId="0" xfId="0" applyAlignment="1" applyBorder="1" applyFont="1">
      <alignment horizontal="center" shrinkToFit="0" vertical="top" wrapText="1"/>
    </xf>
    <xf borderId="40" fillId="6" fontId="8" numFmtId="0" xfId="0" applyAlignment="1" applyBorder="1" applyFont="1">
      <alignment shrinkToFit="0" vertical="top" wrapText="1"/>
    </xf>
    <xf borderId="40" fillId="6" fontId="8" numFmtId="0" xfId="0" applyAlignment="1" applyBorder="1" applyFont="1">
      <alignment shrinkToFit="0" vertical="center" wrapText="1"/>
    </xf>
    <xf borderId="40" fillId="6" fontId="8" numFmtId="0" xfId="0" applyAlignment="1" applyBorder="1" applyFont="1">
      <alignment shrinkToFit="0" wrapText="1"/>
    </xf>
    <xf borderId="41" fillId="6" fontId="8" numFmtId="0" xfId="0" applyAlignment="1" applyBorder="1" applyFont="1">
      <alignment shrinkToFit="0" wrapText="1"/>
    </xf>
    <xf borderId="42" fillId="6" fontId="8" numFmtId="0" xfId="0" applyAlignment="1" applyBorder="1" applyFont="1">
      <alignment shrinkToFit="0" wrapText="1"/>
    </xf>
    <xf borderId="43" fillId="6" fontId="8" numFmtId="0" xfId="0" applyAlignment="1" applyBorder="1" applyFont="1">
      <alignment shrinkToFit="0" wrapText="1"/>
    </xf>
    <xf borderId="44" fillId="21" fontId="27" numFmtId="0" xfId="0" applyAlignment="1" applyBorder="1" applyFill="1" applyFont="1">
      <alignment shrinkToFit="0" wrapText="1"/>
    </xf>
    <xf borderId="45" fillId="0" fontId="5" numFmtId="0" xfId="0" applyBorder="1" applyFont="1"/>
    <xf borderId="46" fillId="0" fontId="5" numFmtId="0" xfId="0" applyBorder="1" applyFont="1"/>
    <xf borderId="41" fillId="0" fontId="8" numFmtId="0" xfId="0" applyAlignment="1" applyBorder="1" applyFont="1">
      <alignment shrinkToFit="0" wrapText="1"/>
    </xf>
    <xf borderId="47" fillId="6" fontId="8" numFmtId="0" xfId="0" applyAlignment="1" applyBorder="1" applyFont="1">
      <alignment shrinkToFit="0" wrapText="1"/>
    </xf>
    <xf borderId="9" fillId="5" fontId="20" numFmtId="0" xfId="0" applyAlignment="1" applyBorder="1" applyFont="1">
      <alignment horizontal="center" shrinkToFit="0" wrapText="1"/>
    </xf>
    <xf borderId="9" fillId="5" fontId="20" numFmtId="0" xfId="0" applyAlignment="1" applyBorder="1" applyFont="1">
      <alignment shrinkToFit="0" wrapText="1"/>
    </xf>
    <xf borderId="9" fillId="5" fontId="75" numFmtId="0" xfId="0" applyAlignment="1" applyBorder="1" applyFont="1">
      <alignment horizontal="center" vertical="center"/>
    </xf>
    <xf borderId="48" fillId="0" fontId="8" numFmtId="0" xfId="0" applyAlignment="1" applyBorder="1" applyFont="1">
      <alignment shrinkToFit="0" wrapText="1"/>
    </xf>
    <xf borderId="9" fillId="0" fontId="78" numFmtId="0" xfId="0" applyBorder="1" applyFont="1"/>
    <xf borderId="9" fillId="0" fontId="8" numFmtId="0" xfId="0" applyAlignment="1" applyBorder="1" applyFont="1">
      <alignment shrinkToFit="0" wrapText="1"/>
    </xf>
    <xf borderId="9" fillId="0" fontId="79" numFmtId="0" xfId="0" applyBorder="1" applyFont="1"/>
    <xf borderId="9" fillId="6" fontId="80" numFmtId="0" xfId="0" applyAlignment="1" applyBorder="1" applyFont="1">
      <alignment shrinkToFit="0" wrapText="1"/>
    </xf>
    <xf borderId="9" fillId="6" fontId="81" numFmtId="0" xfId="0" applyAlignment="1" applyBorder="1" applyFont="1">
      <alignment shrinkToFit="0" wrapText="1"/>
    </xf>
    <xf borderId="0" fillId="0" fontId="82" numFmtId="0" xfId="0" applyFont="1"/>
    <xf borderId="8" fillId="6" fontId="81" numFmtId="0" xfId="0" applyAlignment="1" applyBorder="1" applyFont="1">
      <alignment shrinkToFit="0" wrapText="1"/>
    </xf>
    <xf borderId="0" fillId="0" fontId="8" numFmtId="0" xfId="0" applyAlignment="1" applyFont="1">
      <alignment shrinkToFit="0" wrapText="1"/>
    </xf>
    <xf borderId="49" fillId="21" fontId="27" numFmtId="0" xfId="0" applyAlignment="1" applyBorder="1" applyFont="1">
      <alignment shrinkToFit="0" wrapText="1"/>
    </xf>
    <xf borderId="50" fillId="0" fontId="5" numFmtId="0" xfId="0" applyBorder="1" applyFont="1"/>
    <xf borderId="51" fillId="0" fontId="5" numFmtId="0" xfId="0" applyBorder="1" applyFont="1"/>
    <xf borderId="52" fillId="5" fontId="20" numFmtId="0" xfId="0" applyAlignment="1" applyBorder="1" applyFont="1">
      <alignment horizontal="center" shrinkToFit="0" wrapText="1"/>
    </xf>
    <xf borderId="52" fillId="5" fontId="20" numFmtId="0" xfId="0" applyAlignment="1" applyBorder="1" applyFont="1">
      <alignment shrinkToFit="0" wrapText="1"/>
    </xf>
    <xf borderId="49" fillId="5" fontId="20" numFmtId="0" xfId="0" applyAlignment="1" applyBorder="1" applyFont="1">
      <alignment horizontal="center" shrinkToFit="0" wrapText="1"/>
    </xf>
    <xf borderId="0" fillId="0" fontId="83" numFmtId="0" xfId="0" applyAlignment="1" applyFont="1">
      <alignment shrinkToFit="0" wrapText="1"/>
    </xf>
    <xf borderId="9" fillId="6" fontId="14" numFmtId="0" xfId="0" applyBorder="1" applyFont="1"/>
    <xf borderId="2" fillId="6" fontId="14" numFmtId="0" xfId="0" applyAlignment="1" applyBorder="1" applyFont="1">
      <alignment shrinkToFit="0" wrapText="1"/>
    </xf>
    <xf borderId="2" fillId="6" fontId="14" numFmtId="0" xfId="0" applyBorder="1" applyFont="1"/>
    <xf borderId="14" fillId="6" fontId="1" numFmtId="0" xfId="0" applyAlignment="1" applyBorder="1" applyFont="1">
      <alignment horizontal="right"/>
    </xf>
    <xf borderId="11" fillId="6" fontId="1" numFmtId="0" xfId="0" applyAlignment="1" applyBorder="1" applyFont="1">
      <alignment shrinkToFit="0" wrapText="1"/>
    </xf>
    <xf borderId="11" fillId="6" fontId="1" numFmtId="0" xfId="0" applyBorder="1" applyFont="1"/>
    <xf borderId="14" fillId="22" fontId="1" numFmtId="0" xfId="0" applyAlignment="1" applyBorder="1" applyFill="1" applyFont="1">
      <alignment horizontal="right"/>
    </xf>
    <xf borderId="11" fillId="22" fontId="1" numFmtId="0" xfId="0" applyAlignment="1" applyBorder="1" applyFont="1">
      <alignment shrinkToFit="0" wrapText="1"/>
    </xf>
    <xf borderId="11" fillId="22" fontId="1" numFmtId="0" xfId="0" applyBorder="1" applyFont="1"/>
    <xf borderId="9" fillId="23" fontId="30" numFmtId="0" xfId="0" applyBorder="1" applyFill="1" applyFont="1"/>
    <xf borderId="9" fillId="6" fontId="20" numFmtId="0" xfId="0" applyBorder="1" applyFont="1"/>
    <xf borderId="9" fillId="6" fontId="1" numFmtId="0" xfId="0" applyAlignment="1" applyBorder="1" applyFont="1">
      <alignment shrinkToFit="0" wrapText="1"/>
    </xf>
    <xf borderId="9" fillId="6" fontId="30" numFmtId="0" xfId="0" applyBorder="1" applyFont="1"/>
    <xf borderId="9" fillId="6" fontId="8" numFmtId="0" xfId="0" applyAlignment="1" applyBorder="1" applyFont="1">
      <alignment shrinkToFit="0" wrapText="1"/>
    </xf>
    <xf borderId="14" fillId="24" fontId="1" numFmtId="0" xfId="0" applyAlignment="1" applyBorder="1" applyFill="1" applyFont="1">
      <alignment horizontal="right"/>
    </xf>
    <xf borderId="11" fillId="24" fontId="1" numFmtId="0" xfId="0" applyAlignment="1" applyBorder="1" applyFont="1">
      <alignment shrinkToFit="0" wrapText="1"/>
    </xf>
    <xf borderId="11" fillId="24" fontId="1" numFmtId="0" xfId="0" applyBorder="1" applyFont="1"/>
    <xf borderId="9" fillId="24" fontId="75" numFmtId="0" xfId="0" applyBorder="1" applyFont="1"/>
    <xf borderId="8" fillId="24" fontId="8" numFmtId="0" xfId="0" applyBorder="1" applyFont="1"/>
    <xf borderId="10" fillId="0" fontId="1" numFmtId="0" xfId="0" applyAlignment="1" applyBorder="1" applyFont="1">
      <alignment horizontal="right"/>
    </xf>
    <xf borderId="15" fillId="0" fontId="1" numFmtId="0" xfId="0" applyAlignment="1" applyBorder="1" applyFont="1">
      <alignment shrinkToFit="0" wrapText="1"/>
    </xf>
    <xf borderId="15" fillId="0" fontId="1" numFmtId="0" xfId="0" applyBorder="1" applyFont="1"/>
    <xf borderId="9" fillId="22" fontId="1" numFmtId="0" xfId="0" applyBorder="1" applyFont="1"/>
    <xf borderId="9" fillId="0" fontId="30" numFmtId="0" xfId="0" applyBorder="1" applyFont="1"/>
    <xf borderId="9" fillId="6" fontId="75" numFmtId="0" xfId="0" applyBorder="1" applyFont="1"/>
    <xf borderId="9" fillId="0" fontId="75" numFmtId="0" xfId="0" applyBorder="1" applyFont="1"/>
    <xf borderId="9" fillId="21" fontId="8" numFmtId="0" xfId="0" applyAlignment="1" applyBorder="1" applyFont="1">
      <alignment shrinkToFit="0" wrapText="1"/>
    </xf>
    <xf borderId="14" fillId="25" fontId="1" numFmtId="0" xfId="0" applyAlignment="1" applyBorder="1" applyFill="1" applyFont="1">
      <alignment horizontal="right"/>
    </xf>
    <xf borderId="11" fillId="25" fontId="1" numFmtId="0" xfId="0" applyAlignment="1" applyBorder="1" applyFont="1">
      <alignment shrinkToFit="0" wrapText="1"/>
    </xf>
    <xf borderId="11" fillId="25" fontId="1" numFmtId="0" xfId="0" applyBorder="1" applyFont="1"/>
    <xf borderId="8" fillId="25" fontId="8" numFmtId="0" xfId="0" applyBorder="1" applyFont="1"/>
    <xf borderId="8" fillId="25" fontId="8" numFmtId="0" xfId="0" applyAlignment="1" applyBorder="1" applyFont="1">
      <alignment shrinkToFit="0" wrapText="1"/>
    </xf>
    <xf borderId="8" fillId="6" fontId="8" numFmtId="0" xfId="0" applyAlignment="1" applyBorder="1" applyFont="1">
      <alignment shrinkToFit="0" wrapText="1"/>
    </xf>
    <xf borderId="8" fillId="24" fontId="8" numFmtId="0" xfId="0" applyAlignment="1" applyBorder="1" applyFont="1">
      <alignment shrinkToFit="0" wrapText="1"/>
    </xf>
    <xf borderId="9" fillId="19" fontId="14" numFmtId="0" xfId="0" applyBorder="1" applyFont="1"/>
    <xf borderId="9" fillId="19" fontId="27" numFmtId="0" xfId="0" applyBorder="1" applyFont="1"/>
    <xf borderId="9" fillId="8" fontId="1" numFmtId="0" xfId="0" applyBorder="1" applyFont="1"/>
    <xf borderId="9" fillId="8" fontId="8" numFmtId="0" xfId="0" applyBorder="1" applyFont="1"/>
    <xf borderId="9" fillId="19" fontId="8" numFmtId="0" xfId="0" applyBorder="1" applyFont="1"/>
    <xf borderId="9" fillId="8" fontId="1" numFmtId="0" xfId="0" applyAlignment="1" applyBorder="1" applyFont="1">
      <alignment horizontal="left"/>
    </xf>
    <xf borderId="9" fillId="8" fontId="8" numFmtId="0" xfId="0" applyAlignment="1" applyBorder="1" applyFont="1">
      <alignment shrinkToFit="0" wrapText="1"/>
    </xf>
    <xf borderId="14" fillId="26" fontId="1" numFmtId="0" xfId="0" applyBorder="1" applyFill="1" applyFont="1"/>
    <xf borderId="11" fillId="26" fontId="1" numFmtId="0" xfId="0" applyBorder="1" applyFont="1"/>
    <xf borderId="53" fillId="27" fontId="1" numFmtId="0" xfId="0" applyBorder="1" applyFill="1" applyFont="1"/>
    <xf borderId="54" fillId="27" fontId="1" numFmtId="0" xfId="0" applyBorder="1" applyFont="1"/>
    <xf borderId="9" fillId="26"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0" Type="http://schemas.openxmlformats.org/officeDocument/2006/relationships/hyperlink" Target="https://github.com/mosip/inji/issues/199" TargetMode="External"/><Relationship Id="rId22" Type="http://schemas.openxmlformats.org/officeDocument/2006/relationships/hyperlink" Target="https://github.com/mosip/inji/issues/201" TargetMode="External"/><Relationship Id="rId21" Type="http://schemas.openxmlformats.org/officeDocument/2006/relationships/hyperlink" Target="https://github.com/mosip/inji/issues/200" TargetMode="External"/><Relationship Id="rId24" Type="http://schemas.openxmlformats.org/officeDocument/2006/relationships/hyperlink" Target="https://github.com/mosip/inji/issues/228" TargetMode="External"/><Relationship Id="rId23" Type="http://schemas.openxmlformats.org/officeDocument/2006/relationships/hyperlink" Target="https://github.com/mosip/inji/issues/202" TargetMode="External"/><Relationship Id="rId25" Type="http://schemas.openxmlformats.org/officeDocument/2006/relationships/drawing" Target="../drawings/drawing11.xml"/><Relationship Id="rId11" Type="http://schemas.openxmlformats.org/officeDocument/2006/relationships/hyperlink" Target="https://github.com/mosip/inji/issues/153" TargetMode="External"/><Relationship Id="rId10" Type="http://schemas.openxmlformats.org/officeDocument/2006/relationships/hyperlink" Target="https://github.com/mosip/inji/issues/155" TargetMode="External"/><Relationship Id="rId13" Type="http://schemas.openxmlformats.org/officeDocument/2006/relationships/hyperlink" Target="https://github.com/mosip/inji/issues/147" TargetMode="External"/><Relationship Id="rId12" Type="http://schemas.openxmlformats.org/officeDocument/2006/relationships/hyperlink" Target="https://github.com/mosip/inji/issues/148" TargetMode="External"/><Relationship Id="rId15" Type="http://schemas.openxmlformats.org/officeDocument/2006/relationships/hyperlink" Target="https://github.com/mosip/inji/issues/143" TargetMode="External"/><Relationship Id="rId14" Type="http://schemas.openxmlformats.org/officeDocument/2006/relationships/hyperlink" Target="https://github.com/mosip/inji/issues/146" TargetMode="External"/><Relationship Id="rId17" Type="http://schemas.openxmlformats.org/officeDocument/2006/relationships/hyperlink" Target="https://github.com/mosip/inji/issues/140" TargetMode="External"/><Relationship Id="rId16" Type="http://schemas.openxmlformats.org/officeDocument/2006/relationships/hyperlink" Target="https://github.com/mosip/inji/issues/142" TargetMode="External"/><Relationship Id="rId19" Type="http://schemas.openxmlformats.org/officeDocument/2006/relationships/hyperlink" Target="https://github.com/mosip/inji/issues/197" TargetMode="External"/><Relationship Id="rId18" Type="http://schemas.openxmlformats.org/officeDocument/2006/relationships/hyperlink" Target="https://github.com/mosip/inji/issues/196" TargetMode="External"/><Relationship Id="rId1" Type="http://schemas.openxmlformats.org/officeDocument/2006/relationships/hyperlink" Target="https://github.com/mosip/inji/issues/135" TargetMode="External"/><Relationship Id="rId2" Type="http://schemas.openxmlformats.org/officeDocument/2006/relationships/hyperlink" Target="https://github.com/mosip/inji/issues/134" TargetMode="External"/><Relationship Id="rId3" Type="http://schemas.openxmlformats.org/officeDocument/2006/relationships/hyperlink" Target="https://github.com/mosip/inji/issues/13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5" Type="http://schemas.openxmlformats.org/officeDocument/2006/relationships/hyperlink" Target="https://github.com/mosip/inji/issues/137" TargetMode="External"/><Relationship Id="rId6" Type="http://schemas.openxmlformats.org/officeDocument/2006/relationships/hyperlink" Target="https://github.com/mosip/inji/issues/135" TargetMode="External"/><Relationship Id="rId7" Type="http://schemas.openxmlformats.org/officeDocument/2006/relationships/hyperlink" Target="https://github.com/mosip/inji/issues/178" TargetMode="External"/><Relationship Id="rId8" Type="http://schemas.openxmlformats.org/officeDocument/2006/relationships/hyperlink" Target="https://github.com/mosip/inji/issues/159"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github.com/mosip/inji/issues/231" TargetMode="External"/><Relationship Id="rId22" Type="http://schemas.openxmlformats.org/officeDocument/2006/relationships/hyperlink" Target="https://github.com/mosip/inji/issues/228" TargetMode="External"/><Relationship Id="rId21" Type="http://schemas.openxmlformats.org/officeDocument/2006/relationships/hyperlink" Target="https://github.com/mosip/inji/issues/232" TargetMode="External"/><Relationship Id="rId24" Type="http://schemas.openxmlformats.org/officeDocument/2006/relationships/hyperlink" Target="https://github.com/mosip/inji/issues/262" TargetMode="External"/><Relationship Id="rId23" Type="http://schemas.openxmlformats.org/officeDocument/2006/relationships/hyperlink" Target="https://github.com/mosip/inji/issues/259" TargetMode="External"/><Relationship Id="rId26" Type="http://schemas.openxmlformats.org/officeDocument/2006/relationships/drawing" Target="../drawings/drawing12.xml"/><Relationship Id="rId25" Type="http://schemas.openxmlformats.org/officeDocument/2006/relationships/hyperlink" Target="https://github.com/mosip/inji/issues/302" TargetMode="External"/><Relationship Id="rId11" Type="http://schemas.openxmlformats.org/officeDocument/2006/relationships/hyperlink" Target="https://github.com/mosip/inji/issues/213" TargetMode="External"/><Relationship Id="rId10" Type="http://schemas.openxmlformats.org/officeDocument/2006/relationships/hyperlink" Target="https://github.com/mosip/inji/issues/212" TargetMode="External"/><Relationship Id="rId13" Type="http://schemas.openxmlformats.org/officeDocument/2006/relationships/hyperlink" Target="https://github.com/mosip/inji/issues/217" TargetMode="External"/><Relationship Id="rId12" Type="http://schemas.openxmlformats.org/officeDocument/2006/relationships/hyperlink" Target="https://github.com/mosip/inji/issues/214" TargetMode="External"/><Relationship Id="rId15" Type="http://schemas.openxmlformats.org/officeDocument/2006/relationships/hyperlink" Target="https://github.com/mosip/inji/issues/219" TargetMode="External"/><Relationship Id="rId14" Type="http://schemas.openxmlformats.org/officeDocument/2006/relationships/hyperlink" Target="https://github.com/mosip/inji/issues/218" TargetMode="External"/><Relationship Id="rId17" Type="http://schemas.openxmlformats.org/officeDocument/2006/relationships/hyperlink" Target="https://github.com/mosip/inji/issues/222" TargetMode="External"/><Relationship Id="rId16" Type="http://schemas.openxmlformats.org/officeDocument/2006/relationships/hyperlink" Target="https://github.com/mosip/inji/issues/221" TargetMode="External"/><Relationship Id="rId19" Type="http://schemas.openxmlformats.org/officeDocument/2006/relationships/hyperlink" Target="https://github.com/mosip/inji/issues/225" TargetMode="External"/><Relationship Id="rId18" Type="http://schemas.openxmlformats.org/officeDocument/2006/relationships/hyperlink" Target="https://github.com/mosip/inji/issues/223" TargetMode="External"/><Relationship Id="rId1" Type="http://schemas.openxmlformats.org/officeDocument/2006/relationships/hyperlink" Target="https://github.com/mosip/inji/issues/191" TargetMode="External"/><Relationship Id="rId2" Type="http://schemas.openxmlformats.org/officeDocument/2006/relationships/hyperlink" Target="https://github.com/mosip/inji/issues/193" TargetMode="External"/><Relationship Id="rId3" Type="http://schemas.openxmlformats.org/officeDocument/2006/relationships/hyperlink" Target="https://github.com/mosip/inji/issues/19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5" Type="http://schemas.openxmlformats.org/officeDocument/2006/relationships/hyperlink" Target="https://github.com/mosip/inji/issues/206" TargetMode="External"/><Relationship Id="rId6" Type="http://schemas.openxmlformats.org/officeDocument/2006/relationships/hyperlink" Target="https://github.com/mosip/inji/issues/208" TargetMode="External"/><Relationship Id="rId7" Type="http://schemas.openxmlformats.org/officeDocument/2006/relationships/hyperlink" Target="https://github.com/mosip/inji/issues/209" TargetMode="External"/><Relationship Id="rId8" Type="http://schemas.openxmlformats.org/officeDocument/2006/relationships/hyperlink" Target="https://github.com/mosip/inji/issues/210"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4.xml"/><Relationship Id="rId3" Type="http://schemas.openxmlformats.org/officeDocument/2006/relationships/vmlDrawing" Target="../drawings/vmlDrawing1.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5.xml"/><Relationship Id="rId3"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mosip.atlassian.net/browse/INJIMOB-2435" TargetMode="External"/><Relationship Id="rId11" Type="http://schemas.openxmlformats.org/officeDocument/2006/relationships/hyperlink" Target="https://mosip.atlassian.net/browse/INJIMOB-2820" TargetMode="External"/><Relationship Id="rId22" Type="http://schemas.openxmlformats.org/officeDocument/2006/relationships/hyperlink" Target="https://mosip.atlassian.net/browse/INJIMOB-2241" TargetMode="External"/><Relationship Id="rId10" Type="http://schemas.openxmlformats.org/officeDocument/2006/relationships/hyperlink" Target="https://mosip.atlassian.net/browse/INJIMOB-2821" TargetMode="External"/><Relationship Id="rId21" Type="http://schemas.openxmlformats.org/officeDocument/2006/relationships/hyperlink" Target="https://mosip.atlassian.net/browse/INJIMOB-2404" TargetMode="External"/><Relationship Id="rId13" Type="http://schemas.openxmlformats.org/officeDocument/2006/relationships/hyperlink" Target="https://mosip.atlassian.net/browse/INJIMOB-2774" TargetMode="External"/><Relationship Id="rId24" Type="http://schemas.openxmlformats.org/officeDocument/2006/relationships/drawing" Target="../drawings/drawing4.xml"/><Relationship Id="rId12" Type="http://schemas.openxmlformats.org/officeDocument/2006/relationships/hyperlink" Target="https://mosip.atlassian.net/browse/INJIMOB-2776" TargetMode="External"/><Relationship Id="rId23" Type="http://schemas.openxmlformats.org/officeDocument/2006/relationships/hyperlink" Target="https://mosip.atlassian.net/browse/INJIMOB-2919" TargetMode="External"/><Relationship Id="rId1" Type="http://schemas.openxmlformats.org/officeDocument/2006/relationships/hyperlink" Target="https://mosip.atlassian.net/browse/INJIMOB-2902" TargetMode="External"/><Relationship Id="rId2" Type="http://schemas.openxmlformats.org/officeDocument/2006/relationships/hyperlink" Target="https://mosip.atlassian.net/browse/INJIMOB-2900" TargetMode="External"/><Relationship Id="rId3" Type="http://schemas.openxmlformats.org/officeDocument/2006/relationships/hyperlink" Target="https://mosip.atlassian.net/browse/INJIMOB-2884" TargetMode="External"/><Relationship Id="rId4" Type="http://schemas.openxmlformats.org/officeDocument/2006/relationships/hyperlink" Target="https://mosip.atlassian.net/browse/INJIMOB-2882" TargetMode="External"/><Relationship Id="rId9" Type="http://schemas.openxmlformats.org/officeDocument/2006/relationships/hyperlink" Target="https://mosip.atlassian.net/browse/INJIMOB-2822" TargetMode="External"/><Relationship Id="rId15" Type="http://schemas.openxmlformats.org/officeDocument/2006/relationships/hyperlink" Target="https://mosip.atlassian.net/browse/INJIMOB-2727" TargetMode="External"/><Relationship Id="rId14" Type="http://schemas.openxmlformats.org/officeDocument/2006/relationships/hyperlink" Target="https://mosip.atlassian.net/browse/INJIMOB-2771" TargetMode="External"/><Relationship Id="rId17" Type="http://schemas.openxmlformats.org/officeDocument/2006/relationships/hyperlink" Target="https://mosip.atlassian.net/browse/INJIMOB-2575" TargetMode="External"/><Relationship Id="rId16" Type="http://schemas.openxmlformats.org/officeDocument/2006/relationships/hyperlink" Target="https://mosip.atlassian.net/browse/INJIMOB-2579" TargetMode="External"/><Relationship Id="rId5" Type="http://schemas.openxmlformats.org/officeDocument/2006/relationships/hyperlink" Target="https://mosip.atlassian.net/browse/INJIMOB-2879" TargetMode="External"/><Relationship Id="rId19" Type="http://schemas.openxmlformats.org/officeDocument/2006/relationships/hyperlink" Target="https://mosip.atlassian.net/browse/INJIMOB-2521" TargetMode="External"/><Relationship Id="rId6" Type="http://schemas.openxmlformats.org/officeDocument/2006/relationships/hyperlink" Target="https://mosip.atlassian.net/browse/INJIMOB-2846" TargetMode="External"/><Relationship Id="rId18" Type="http://schemas.openxmlformats.org/officeDocument/2006/relationships/hyperlink" Target="https://mosip.atlassian.net/browse/INJIMOB-2574" TargetMode="External"/><Relationship Id="rId7" Type="http://schemas.openxmlformats.org/officeDocument/2006/relationships/hyperlink" Target="https://mosip.atlassian.net/browse/INJIMOB-2844" TargetMode="External"/><Relationship Id="rId8" Type="http://schemas.openxmlformats.org/officeDocument/2006/relationships/hyperlink" Target="https://mosip.atlassian.net/browse/INJIMOB-2833"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mosip.atlassian.net/browse/INJIMOB-686" TargetMode="External"/><Relationship Id="rId42" Type="http://schemas.openxmlformats.org/officeDocument/2006/relationships/hyperlink" Target="https://mosip.atlassian.net/browse/INJIMOB-686" TargetMode="External"/><Relationship Id="rId41" Type="http://schemas.openxmlformats.org/officeDocument/2006/relationships/hyperlink" Target="https://mosip.atlassian.net/browse/INJIMOB-686" TargetMode="External"/><Relationship Id="rId44" Type="http://schemas.openxmlformats.org/officeDocument/2006/relationships/hyperlink" Target="https://mosip.atlassian.net/browse/INJIMOB-686" TargetMode="External"/><Relationship Id="rId43" Type="http://schemas.openxmlformats.org/officeDocument/2006/relationships/hyperlink" Target="https://mosip.atlassian.net/browse/INJIMOB-686" TargetMode="External"/><Relationship Id="rId46" Type="http://schemas.openxmlformats.org/officeDocument/2006/relationships/hyperlink" Target="https://mosip.atlassian.net/browse/INJIMOB-735" TargetMode="External"/><Relationship Id="rId45" Type="http://schemas.openxmlformats.org/officeDocument/2006/relationships/hyperlink" Target="https://mosip.atlassian.net/browse/INJIMOB-887" TargetMode="External"/><Relationship Id="rId107" Type="http://schemas.openxmlformats.org/officeDocument/2006/relationships/hyperlink" Target="https://mosip.atlassian.net/browse/INJIMOB-2309" TargetMode="External"/><Relationship Id="rId106" Type="http://schemas.openxmlformats.org/officeDocument/2006/relationships/hyperlink" Target="https://mosip.atlassian.net/browse/INJIMOB-1957" TargetMode="External"/><Relationship Id="rId105" Type="http://schemas.openxmlformats.org/officeDocument/2006/relationships/hyperlink" Target="https://mosip.atlassian.net/browse/INJIMOB-2006" TargetMode="External"/><Relationship Id="rId104" Type="http://schemas.openxmlformats.org/officeDocument/2006/relationships/hyperlink" Target="https://mosip.atlassian.net/browse/INJIMOB-2018" TargetMode="External"/><Relationship Id="rId109" Type="http://schemas.openxmlformats.org/officeDocument/2006/relationships/hyperlink" Target="https://mosip.atlassian.net/browse/INJIMOB-2254" TargetMode="External"/><Relationship Id="rId108" Type="http://schemas.openxmlformats.org/officeDocument/2006/relationships/hyperlink" Target="https://mosip.atlassian.net/browse/INJIMOB-2297" TargetMode="External"/><Relationship Id="rId48" Type="http://schemas.openxmlformats.org/officeDocument/2006/relationships/hyperlink" Target="https://mosip.atlassian.net/browse/INJIMOB-944" TargetMode="External"/><Relationship Id="rId47" Type="http://schemas.openxmlformats.org/officeDocument/2006/relationships/hyperlink" Target="https://mosip.atlassian.net/browse/INJIMOB-914" TargetMode="External"/><Relationship Id="rId49" Type="http://schemas.openxmlformats.org/officeDocument/2006/relationships/hyperlink" Target="https://mosip.atlassian.net/browse/INJIMOB-789" TargetMode="External"/><Relationship Id="rId103" Type="http://schemas.openxmlformats.org/officeDocument/2006/relationships/hyperlink" Target="https://mosip.atlassian.net/browse/INJIMOB-2044" TargetMode="External"/><Relationship Id="rId102" Type="http://schemas.openxmlformats.org/officeDocument/2006/relationships/hyperlink" Target="https://mosip.atlassian.net/browse/INJIMOB-2019" TargetMode="External"/><Relationship Id="rId101" Type="http://schemas.openxmlformats.org/officeDocument/2006/relationships/hyperlink" Target="https://mosip.atlassian.net/browse/INJIMOB-2098" TargetMode="External"/><Relationship Id="rId100" Type="http://schemas.openxmlformats.org/officeDocument/2006/relationships/hyperlink" Target="https://mosip.atlassian.net/browse/INJIMOB-2043" TargetMode="External"/><Relationship Id="rId31" Type="http://schemas.openxmlformats.org/officeDocument/2006/relationships/hyperlink" Target="https://mosip.atlassian.net/browse/INJIMOB-493" TargetMode="External"/><Relationship Id="rId30" Type="http://schemas.openxmlformats.org/officeDocument/2006/relationships/hyperlink" Target="https://mosip.atlassian.net/browse/INJIMOB-493" TargetMode="External"/><Relationship Id="rId33" Type="http://schemas.openxmlformats.org/officeDocument/2006/relationships/hyperlink" Target="https://mosip.atlassian.net/browse/INJIMOB-547" TargetMode="External"/><Relationship Id="rId32" Type="http://schemas.openxmlformats.org/officeDocument/2006/relationships/hyperlink" Target="https://mosip.atlassian.net/browse/INJIMOB-543" TargetMode="External"/><Relationship Id="rId35" Type="http://schemas.openxmlformats.org/officeDocument/2006/relationships/hyperlink" Target="https://mosip.atlassian.net/browse/INJIMOB-686" TargetMode="External"/><Relationship Id="rId34" Type="http://schemas.openxmlformats.org/officeDocument/2006/relationships/hyperlink" Target="https://mosip.atlassian.net/browse/INJIMOB-553" TargetMode="External"/><Relationship Id="rId37" Type="http://schemas.openxmlformats.org/officeDocument/2006/relationships/hyperlink" Target="https://mosip.atlassian.net/browse/INJIMOB-686" TargetMode="External"/><Relationship Id="rId36" Type="http://schemas.openxmlformats.org/officeDocument/2006/relationships/hyperlink" Target="https://mosip.atlassian.net/browse/INJIMOB-686" TargetMode="External"/><Relationship Id="rId39" Type="http://schemas.openxmlformats.org/officeDocument/2006/relationships/hyperlink" Target="https://mosip.atlassian.net/browse/INJIMOB-686" TargetMode="External"/><Relationship Id="rId38" Type="http://schemas.openxmlformats.org/officeDocument/2006/relationships/hyperlink" Target="https://mosip.atlassian.net/browse/INJIMOB-686" TargetMode="External"/><Relationship Id="rId20" Type="http://schemas.openxmlformats.org/officeDocument/2006/relationships/hyperlink" Target="https://mosip.atlassian.net/browse/INJI-439" TargetMode="External"/><Relationship Id="rId22" Type="http://schemas.openxmlformats.org/officeDocument/2006/relationships/hyperlink" Target="https://mosip.atlassian.net/browse/INJI-268" TargetMode="External"/><Relationship Id="rId21" Type="http://schemas.openxmlformats.org/officeDocument/2006/relationships/hyperlink" Target="https://mosip.atlassian.net/browse/INJI-369" TargetMode="External"/><Relationship Id="rId24" Type="http://schemas.openxmlformats.org/officeDocument/2006/relationships/hyperlink" Target="https://mosip.atlassian.net/browse/INJI-306" TargetMode="External"/><Relationship Id="rId23" Type="http://schemas.openxmlformats.org/officeDocument/2006/relationships/hyperlink" Target="https://mosip.atlassian.net/browse/INJIMOB-457" TargetMode="External"/><Relationship Id="rId129" Type="http://schemas.openxmlformats.org/officeDocument/2006/relationships/hyperlink" Target="https://mosip.atlassian.net/browse/INJIMOB-2309" TargetMode="External"/><Relationship Id="rId128" Type="http://schemas.openxmlformats.org/officeDocument/2006/relationships/hyperlink" Target="https://mosip.atlassian.net/browse/INJIMOB-2309" TargetMode="External"/><Relationship Id="rId127" Type="http://schemas.openxmlformats.org/officeDocument/2006/relationships/hyperlink" Target="https://mosip.atlassian.net/browse/INJIMOB-2309" TargetMode="External"/><Relationship Id="rId126" Type="http://schemas.openxmlformats.org/officeDocument/2006/relationships/hyperlink" Target="https://mosip.atlassian.net/browse/INJIMOB-2309" TargetMode="External"/><Relationship Id="rId26" Type="http://schemas.openxmlformats.org/officeDocument/2006/relationships/hyperlink" Target="https://mosip.atlassian.net/browse/INJI-273" TargetMode="External"/><Relationship Id="rId121" Type="http://schemas.openxmlformats.org/officeDocument/2006/relationships/hyperlink" Target="https://mosip.atlassian.net/browse/INJIMOB-2309" TargetMode="External"/><Relationship Id="rId25" Type="http://schemas.openxmlformats.org/officeDocument/2006/relationships/hyperlink" Target="https://mosip.atlassian.net/browse/INJI-384" TargetMode="External"/><Relationship Id="rId120" Type="http://schemas.openxmlformats.org/officeDocument/2006/relationships/hyperlink" Target="https://mosip.atlassian.net/browse/INJIMOB-2309" TargetMode="External"/><Relationship Id="rId28" Type="http://schemas.openxmlformats.org/officeDocument/2006/relationships/hyperlink" Target="https://mosip.atlassian.net/browse/INJI-279" TargetMode="External"/><Relationship Id="rId27" Type="http://schemas.openxmlformats.org/officeDocument/2006/relationships/hyperlink" Target="https://mosip.atlassian.net/browse/INJI-383" TargetMode="External"/><Relationship Id="rId125" Type="http://schemas.openxmlformats.org/officeDocument/2006/relationships/hyperlink" Target="https://mosip.atlassian.net/browse/INJIMOB-2309" TargetMode="External"/><Relationship Id="rId29" Type="http://schemas.openxmlformats.org/officeDocument/2006/relationships/hyperlink" Target="https://mosip.atlassian.net/browse/INJI-280" TargetMode="External"/><Relationship Id="rId124" Type="http://schemas.openxmlformats.org/officeDocument/2006/relationships/hyperlink" Target="https://mosip.atlassian.net/browse/INJIMOB-2309" TargetMode="External"/><Relationship Id="rId123" Type="http://schemas.openxmlformats.org/officeDocument/2006/relationships/hyperlink" Target="https://mosip.atlassian.net/browse/INJIMOB-2309" TargetMode="External"/><Relationship Id="rId122" Type="http://schemas.openxmlformats.org/officeDocument/2006/relationships/hyperlink" Target="https://mosip.atlassian.net/browse/INJIMOB-2309" TargetMode="External"/><Relationship Id="rId95" Type="http://schemas.openxmlformats.org/officeDocument/2006/relationships/hyperlink" Target="https://mosip.atlassian.net/browse/INJIMOB-1336" TargetMode="External"/><Relationship Id="rId94" Type="http://schemas.openxmlformats.org/officeDocument/2006/relationships/hyperlink" Target="https://mosip.atlassian.net/browse/INJIMOB-1344" TargetMode="External"/><Relationship Id="rId97" Type="http://schemas.openxmlformats.org/officeDocument/2006/relationships/hyperlink" Target="https://mosip.atlassian.net/browse/INJIMOB-1259" TargetMode="External"/><Relationship Id="rId96" Type="http://schemas.openxmlformats.org/officeDocument/2006/relationships/hyperlink" Target="https://mosip.atlassian.net/browse/INJIMOB-1261" TargetMode="External"/><Relationship Id="rId11" Type="http://schemas.openxmlformats.org/officeDocument/2006/relationships/hyperlink" Target="https://mosip.atlassian.net/browse/INJI-71" TargetMode="External"/><Relationship Id="rId99" Type="http://schemas.openxmlformats.org/officeDocument/2006/relationships/hyperlink" Target="https://mosip.atlassian.net/browse/INJIMOB-2120" TargetMode="External"/><Relationship Id="rId10" Type="http://schemas.openxmlformats.org/officeDocument/2006/relationships/hyperlink" Target="https://mosip.atlassian.net/browse/INJI-71" TargetMode="External"/><Relationship Id="rId98" Type="http://schemas.openxmlformats.org/officeDocument/2006/relationships/hyperlink" Target="https://mosip.atlassian.net/browse/INJIMOB-1256" TargetMode="External"/><Relationship Id="rId13" Type="http://schemas.openxmlformats.org/officeDocument/2006/relationships/hyperlink" Target="https://mosip.atlassian.net/browse/INJI-148" TargetMode="External"/><Relationship Id="rId12" Type="http://schemas.openxmlformats.org/officeDocument/2006/relationships/hyperlink" Target="https://mosip.atlassian.net/browse/INJI-133" TargetMode="External"/><Relationship Id="rId91" Type="http://schemas.openxmlformats.org/officeDocument/2006/relationships/hyperlink" Target="https://mosip.atlassian.net/browse/INJIMOB-1403" TargetMode="External"/><Relationship Id="rId90" Type="http://schemas.openxmlformats.org/officeDocument/2006/relationships/hyperlink" Target="https://mosip.atlassian.net/browse/INJIMOB-1432" TargetMode="External"/><Relationship Id="rId93" Type="http://schemas.openxmlformats.org/officeDocument/2006/relationships/hyperlink" Target="https://mosip.atlassian.net/browse/INJIMOB-1382" TargetMode="External"/><Relationship Id="rId92" Type="http://schemas.openxmlformats.org/officeDocument/2006/relationships/hyperlink" Target="https://mosip.atlassian.net/browse/INJIMOB-1384" TargetMode="External"/><Relationship Id="rId118" Type="http://schemas.openxmlformats.org/officeDocument/2006/relationships/hyperlink" Target="https://mosip.atlassian.net/browse/INJIMOB-2309" TargetMode="External"/><Relationship Id="rId117" Type="http://schemas.openxmlformats.org/officeDocument/2006/relationships/hyperlink" Target="https://mosip.atlassian.net/browse/MOSIP-36672" TargetMode="External"/><Relationship Id="rId116" Type="http://schemas.openxmlformats.org/officeDocument/2006/relationships/hyperlink" Target="https://mosip.atlassian.net/browse/MOSIP-36672" TargetMode="External"/><Relationship Id="rId115" Type="http://schemas.openxmlformats.org/officeDocument/2006/relationships/hyperlink" Target="https://mosip.atlassian.net/browse/INJIMOB-2884" TargetMode="External"/><Relationship Id="rId119" Type="http://schemas.openxmlformats.org/officeDocument/2006/relationships/hyperlink" Target="https://mosip.atlassian.net/browse/INJIMOB-2309" TargetMode="External"/><Relationship Id="rId15" Type="http://schemas.openxmlformats.org/officeDocument/2006/relationships/hyperlink" Target="https://mosip.atlassian.net/browse/INJI-319" TargetMode="External"/><Relationship Id="rId110" Type="http://schemas.openxmlformats.org/officeDocument/2006/relationships/hyperlink" Target="https://mosip.atlassian.net/browse/INJIMOB-2309" TargetMode="External"/><Relationship Id="rId14" Type="http://schemas.openxmlformats.org/officeDocument/2006/relationships/hyperlink" Target="https://mosip.atlassian.net/browse/INJI-321" TargetMode="External"/><Relationship Id="rId17" Type="http://schemas.openxmlformats.org/officeDocument/2006/relationships/hyperlink" Target="https://mosip.atlassian.net/browse/INJI-381" TargetMode="External"/><Relationship Id="rId16" Type="http://schemas.openxmlformats.org/officeDocument/2006/relationships/hyperlink" Target="https://mosip.atlassian.net/browse/INJI-318" TargetMode="External"/><Relationship Id="rId19" Type="http://schemas.openxmlformats.org/officeDocument/2006/relationships/hyperlink" Target="https://mosip.atlassian.net/browse/INJI-50" TargetMode="External"/><Relationship Id="rId114" Type="http://schemas.openxmlformats.org/officeDocument/2006/relationships/hyperlink" Target="https://mosip.atlassian.net/browse/INJIMOB-2882" TargetMode="External"/><Relationship Id="rId18" Type="http://schemas.openxmlformats.org/officeDocument/2006/relationships/hyperlink" Target="https://mosip.atlassian.net/browse/INJI-477" TargetMode="External"/><Relationship Id="rId113" Type="http://schemas.openxmlformats.org/officeDocument/2006/relationships/hyperlink" Target="https://mosip.atlassian.net/browse/INJIMOB-2882" TargetMode="External"/><Relationship Id="rId112" Type="http://schemas.openxmlformats.org/officeDocument/2006/relationships/hyperlink" Target="https://mosip.atlassian.net/browse/INJIMOB-2309" TargetMode="External"/><Relationship Id="rId111" Type="http://schemas.openxmlformats.org/officeDocument/2006/relationships/hyperlink" Target="https://mosip.atlassian.net/browse/INJIMOB-2309" TargetMode="External"/><Relationship Id="rId84" Type="http://schemas.openxmlformats.org/officeDocument/2006/relationships/hyperlink" Target="https://mosip.atlassian.net/browse/INJIMOB-1485" TargetMode="External"/><Relationship Id="rId83" Type="http://schemas.openxmlformats.org/officeDocument/2006/relationships/hyperlink" Target="https://mosip.atlassian.net/browse/INJIMOB-1488" TargetMode="External"/><Relationship Id="rId86" Type="http://schemas.openxmlformats.org/officeDocument/2006/relationships/hyperlink" Target="https://mosip.atlassian.net/browse/INJIMOB-1483" TargetMode="External"/><Relationship Id="rId85" Type="http://schemas.openxmlformats.org/officeDocument/2006/relationships/hyperlink" Target="https://mosip.atlassian.net/browse/INJIMOB-1484" TargetMode="External"/><Relationship Id="rId88" Type="http://schemas.openxmlformats.org/officeDocument/2006/relationships/hyperlink" Target="https://mosip.atlassian.net/browse/INJIMOB-1481" TargetMode="External"/><Relationship Id="rId150" Type="http://schemas.openxmlformats.org/officeDocument/2006/relationships/hyperlink" Target="https://mosip.atlassian.net/browse/INJIMOB-2062" TargetMode="External"/><Relationship Id="rId87" Type="http://schemas.openxmlformats.org/officeDocument/2006/relationships/hyperlink" Target="https://mosip.atlassian.net/browse/INJIMOB-1482" TargetMode="External"/><Relationship Id="rId89" Type="http://schemas.openxmlformats.org/officeDocument/2006/relationships/hyperlink" Target="https://mosip.atlassian.net/browse/INJIMOB-1469" TargetMode="External"/><Relationship Id="rId80" Type="http://schemas.openxmlformats.org/officeDocument/2006/relationships/hyperlink" Target="https://mosip.atlassian.net/browse/INJIMOB-715" TargetMode="External"/><Relationship Id="rId82" Type="http://schemas.openxmlformats.org/officeDocument/2006/relationships/hyperlink" Target="https://mosip.atlassian.net/browse/INJIMOB-1490" TargetMode="External"/><Relationship Id="rId81" Type="http://schemas.openxmlformats.org/officeDocument/2006/relationships/hyperlink" Target="https://mosip.atlassian.net/browse/INJIMOB-1499" TargetMode="External"/><Relationship Id="rId1" Type="http://schemas.openxmlformats.org/officeDocument/2006/relationships/hyperlink" Target="https://mosip.atlassian.net/browse/INJI-317" TargetMode="External"/><Relationship Id="rId2" Type="http://schemas.openxmlformats.org/officeDocument/2006/relationships/hyperlink" Target="https://mosip.atlassian.net/browse/INJI-320" TargetMode="External"/><Relationship Id="rId3" Type="http://schemas.openxmlformats.org/officeDocument/2006/relationships/hyperlink" Target="https://mosip.atlassian.net/browse/INJIMOB-50" TargetMode="External"/><Relationship Id="rId149" Type="http://schemas.openxmlformats.org/officeDocument/2006/relationships/hyperlink" Target="https://mosip.atlassian.net/browse/INJIMOB-2159" TargetMode="External"/><Relationship Id="rId4" Type="http://schemas.openxmlformats.org/officeDocument/2006/relationships/hyperlink" Target="https://mosip.atlassian.net/browse/INJI-71" TargetMode="External"/><Relationship Id="rId148" Type="http://schemas.openxmlformats.org/officeDocument/2006/relationships/hyperlink" Target="https://mosip.atlassian.net/browse/INJIMOB-728" TargetMode="External"/><Relationship Id="rId9" Type="http://schemas.openxmlformats.org/officeDocument/2006/relationships/hyperlink" Target="https://mosip.atlassian.net/browse/INJI-71" TargetMode="External"/><Relationship Id="rId143" Type="http://schemas.openxmlformats.org/officeDocument/2006/relationships/hyperlink" Target="https://mosip.atlassian.net/browse/INJIMOB-1252" TargetMode="External"/><Relationship Id="rId142" Type="http://schemas.openxmlformats.org/officeDocument/2006/relationships/hyperlink" Target="https://mosip.atlassian.net/browse/INJIMOB-1604" TargetMode="External"/><Relationship Id="rId141" Type="http://schemas.openxmlformats.org/officeDocument/2006/relationships/hyperlink" Target="https://mosip.atlassian.net/browse/INJIMOB-1744" TargetMode="External"/><Relationship Id="rId140" Type="http://schemas.openxmlformats.org/officeDocument/2006/relationships/hyperlink" Target="https://mosip.atlassian.net/browse/INJIMOB-1852" TargetMode="External"/><Relationship Id="rId5" Type="http://schemas.openxmlformats.org/officeDocument/2006/relationships/hyperlink" Target="https://mosip.atlassian.net/browse/INJI-71" TargetMode="External"/><Relationship Id="rId147" Type="http://schemas.openxmlformats.org/officeDocument/2006/relationships/hyperlink" Target="https://mosip.atlassian.net/browse/INJIMOB-879" TargetMode="External"/><Relationship Id="rId6" Type="http://schemas.openxmlformats.org/officeDocument/2006/relationships/hyperlink" Target="https://mosip.atlassian.net/browse/INJI-71" TargetMode="External"/><Relationship Id="rId146" Type="http://schemas.openxmlformats.org/officeDocument/2006/relationships/hyperlink" Target="https://mosip.atlassian.net/browse/INJIMOB-915" TargetMode="External"/><Relationship Id="rId7" Type="http://schemas.openxmlformats.org/officeDocument/2006/relationships/hyperlink" Target="https://mosip.atlassian.net/browse/INJI-71" TargetMode="External"/><Relationship Id="rId145" Type="http://schemas.openxmlformats.org/officeDocument/2006/relationships/hyperlink" Target="https://mosip.atlassian.net/browse/INJIMOB-940" TargetMode="External"/><Relationship Id="rId8" Type="http://schemas.openxmlformats.org/officeDocument/2006/relationships/hyperlink" Target="https://mosip.atlassian.net/browse/INJI-71" TargetMode="External"/><Relationship Id="rId144" Type="http://schemas.openxmlformats.org/officeDocument/2006/relationships/hyperlink" Target="https://mosip.atlassian.net/browse/INJIMOB-1075" TargetMode="External"/><Relationship Id="rId73" Type="http://schemas.openxmlformats.org/officeDocument/2006/relationships/hyperlink" Target="https://mosip.atlassian.net/browse/INJIMOB-739" TargetMode="External"/><Relationship Id="rId72" Type="http://schemas.openxmlformats.org/officeDocument/2006/relationships/hyperlink" Target="https://mosip.atlassian.net/browse/INJIMOB-742" TargetMode="External"/><Relationship Id="rId75" Type="http://schemas.openxmlformats.org/officeDocument/2006/relationships/hyperlink" Target="https://mosip.atlassian.net/browse/INJIMOB-1743" TargetMode="External"/><Relationship Id="rId74" Type="http://schemas.openxmlformats.org/officeDocument/2006/relationships/hyperlink" Target="https://mosip.atlassian.net/browse/INJIMOB-1748" TargetMode="External"/><Relationship Id="rId77" Type="http://schemas.openxmlformats.org/officeDocument/2006/relationships/hyperlink" Target="https://mosip.atlassian.net/browse/INJIMOB-868" TargetMode="External"/><Relationship Id="rId76" Type="http://schemas.openxmlformats.org/officeDocument/2006/relationships/hyperlink" Target="https://mosip.atlassian.net/browse/INJIMOB-1743" TargetMode="External"/><Relationship Id="rId79" Type="http://schemas.openxmlformats.org/officeDocument/2006/relationships/hyperlink" Target="https://mosip.atlassian.net/browse/INJIMOB-717" TargetMode="External"/><Relationship Id="rId78" Type="http://schemas.openxmlformats.org/officeDocument/2006/relationships/hyperlink" Target="https://mosip.atlassian.net/browse/INJIMOB-1600" TargetMode="External"/><Relationship Id="rId71" Type="http://schemas.openxmlformats.org/officeDocument/2006/relationships/hyperlink" Target="https://mosip.atlassian.net/browse/INJIMOB-50" TargetMode="External"/><Relationship Id="rId70" Type="http://schemas.openxmlformats.org/officeDocument/2006/relationships/hyperlink" Target="https://mosip.atlassian.net/browse/INJIMOB-76" TargetMode="External"/><Relationship Id="rId139" Type="http://schemas.openxmlformats.org/officeDocument/2006/relationships/hyperlink" Target="https://mosip.atlassian.net/browse/INJIMOB-2881" TargetMode="External"/><Relationship Id="rId138" Type="http://schemas.openxmlformats.org/officeDocument/2006/relationships/hyperlink" Target="https://mosip.atlassian.net/browse/INJIMOB-2907" TargetMode="External"/><Relationship Id="rId137" Type="http://schemas.openxmlformats.org/officeDocument/2006/relationships/hyperlink" Target="https://mosip.atlassian.net/browse/INJIMOB-2920" TargetMode="External"/><Relationship Id="rId132" Type="http://schemas.openxmlformats.org/officeDocument/2006/relationships/hyperlink" Target="https://mosip.atlassian.net/browse/INJIMOB-2919" TargetMode="External"/><Relationship Id="rId131" Type="http://schemas.openxmlformats.org/officeDocument/2006/relationships/hyperlink" Target="https://mosip.atlassian.net/browse/INJIMOB-2309" TargetMode="External"/><Relationship Id="rId130" Type="http://schemas.openxmlformats.org/officeDocument/2006/relationships/hyperlink" Target="https://mosip.atlassian.net/browse/INJIMOB-2309" TargetMode="External"/><Relationship Id="rId136" Type="http://schemas.openxmlformats.org/officeDocument/2006/relationships/hyperlink" Target="https://mosip.atlassian.net/browse/INJIMOB-2833" TargetMode="External"/><Relationship Id="rId135" Type="http://schemas.openxmlformats.org/officeDocument/2006/relationships/hyperlink" Target="https://mosip.atlassian.net/browse/INJIMOB-2920" TargetMode="External"/><Relationship Id="rId134" Type="http://schemas.openxmlformats.org/officeDocument/2006/relationships/hyperlink" Target="https://mosip.atlassian.net/browse/INJIMOB-2919" TargetMode="External"/><Relationship Id="rId133" Type="http://schemas.openxmlformats.org/officeDocument/2006/relationships/hyperlink" Target="https://mosip.atlassian.net/browse/INJIMOB-2919" TargetMode="External"/><Relationship Id="rId62" Type="http://schemas.openxmlformats.org/officeDocument/2006/relationships/hyperlink" Target="https://mosip.atlassian.net/browse/INJIMOB-571" TargetMode="External"/><Relationship Id="rId61" Type="http://schemas.openxmlformats.org/officeDocument/2006/relationships/hyperlink" Target="https://mosip.atlassian.net/browse/INJIMOB-622" TargetMode="External"/><Relationship Id="rId64" Type="http://schemas.openxmlformats.org/officeDocument/2006/relationships/hyperlink" Target="https://mosip.atlassian.net/browse/INJIMOB-534" TargetMode="External"/><Relationship Id="rId63" Type="http://schemas.openxmlformats.org/officeDocument/2006/relationships/hyperlink" Target="https://mosip.atlassian.net/browse/INJIMOB-554" TargetMode="External"/><Relationship Id="rId66" Type="http://schemas.openxmlformats.org/officeDocument/2006/relationships/hyperlink" Target="https://mosip.atlassian.net/browse/INJIMOB-453" TargetMode="External"/><Relationship Id="rId65" Type="http://schemas.openxmlformats.org/officeDocument/2006/relationships/hyperlink" Target="https://mosip.atlassian.net/browse/INJIMOB-516" TargetMode="External"/><Relationship Id="rId68" Type="http://schemas.openxmlformats.org/officeDocument/2006/relationships/hyperlink" Target="https://mosip.atlassian.net/browse/INJIMOB-119" TargetMode="External"/><Relationship Id="rId67" Type="http://schemas.openxmlformats.org/officeDocument/2006/relationships/hyperlink" Target="https://mosip.atlassian.net/browse/INJIMOB-288" TargetMode="External"/><Relationship Id="rId60" Type="http://schemas.openxmlformats.org/officeDocument/2006/relationships/hyperlink" Target="https://mosip.atlassian.net/browse/INJIMOB-649" TargetMode="External"/><Relationship Id="rId69" Type="http://schemas.openxmlformats.org/officeDocument/2006/relationships/hyperlink" Target="https://mosip.atlassian.net/browse/INJIMOB-117" TargetMode="External"/><Relationship Id="rId51" Type="http://schemas.openxmlformats.org/officeDocument/2006/relationships/hyperlink" Target="https://mosip.atlassian.net/browse/INJIMOB-768" TargetMode="External"/><Relationship Id="rId50" Type="http://schemas.openxmlformats.org/officeDocument/2006/relationships/hyperlink" Target="https://mosip.atlassian.net/browse/INJIMOB-771" TargetMode="External"/><Relationship Id="rId53" Type="http://schemas.openxmlformats.org/officeDocument/2006/relationships/hyperlink" Target="https://mosip.atlassian.net/browse/INJIMOB-1488" TargetMode="External"/><Relationship Id="rId52" Type="http://schemas.openxmlformats.org/officeDocument/2006/relationships/hyperlink" Target="https://mosip.atlassian.net/browse/INJIMOB-450" TargetMode="External"/><Relationship Id="rId55" Type="http://schemas.openxmlformats.org/officeDocument/2006/relationships/hyperlink" Target="https://mosip.atlassian.net/browse/INJIMOB-1488" TargetMode="External"/><Relationship Id="rId54" Type="http://schemas.openxmlformats.org/officeDocument/2006/relationships/hyperlink" Target="https://mosip.atlassian.net/browse/INJIMOB-1488" TargetMode="External"/><Relationship Id="rId57" Type="http://schemas.openxmlformats.org/officeDocument/2006/relationships/hyperlink" Target="https://mosip.atlassian.net/browse/INJIMOB-1485" TargetMode="External"/><Relationship Id="rId56" Type="http://schemas.openxmlformats.org/officeDocument/2006/relationships/hyperlink" Target="https://mosip.atlassian.net/browse/INJIMOB-1488" TargetMode="External"/><Relationship Id="rId59" Type="http://schemas.openxmlformats.org/officeDocument/2006/relationships/hyperlink" Target="https://mosip.atlassian.net/browse/INJIMOB-1238" TargetMode="External"/><Relationship Id="rId154" Type="http://schemas.openxmlformats.org/officeDocument/2006/relationships/hyperlink" Target="https://mosip.atlassian.net/browse/INJIMOB-2448" TargetMode="External"/><Relationship Id="rId58" Type="http://schemas.openxmlformats.org/officeDocument/2006/relationships/hyperlink" Target="https://mosip.atlassian.net/browse/INJIMOB-1249" TargetMode="External"/><Relationship Id="rId153" Type="http://schemas.openxmlformats.org/officeDocument/2006/relationships/hyperlink" Target="https://mosip.atlassian.net/browse/INJIMOB-2777" TargetMode="External"/><Relationship Id="rId152" Type="http://schemas.openxmlformats.org/officeDocument/2006/relationships/hyperlink" Target="https://mosip.atlassian.net/browse/INJIMOB-2901" TargetMode="External"/><Relationship Id="rId151" Type="http://schemas.openxmlformats.org/officeDocument/2006/relationships/hyperlink" Target="https://mosip.atlassian.net/browse/INJIMOB-1896" TargetMode="External"/><Relationship Id="rId156" Type="http://schemas.openxmlformats.org/officeDocument/2006/relationships/drawing" Target="../drawings/drawing5.xml"/><Relationship Id="rId155" Type="http://schemas.openxmlformats.org/officeDocument/2006/relationships/hyperlink" Target="https://mosip.atlassian.net/browse/INJIMOB-202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mosip.atlassian.net/browse/INJIMOB-534" TargetMode="External"/><Relationship Id="rId42" Type="http://schemas.openxmlformats.org/officeDocument/2006/relationships/hyperlink" Target="https://mosip.atlassian.net/browse/INJIMOB-453" TargetMode="External"/><Relationship Id="rId41" Type="http://schemas.openxmlformats.org/officeDocument/2006/relationships/hyperlink" Target="https://mosip.atlassian.net/browse/INJIMOB-516" TargetMode="External"/><Relationship Id="rId44" Type="http://schemas.openxmlformats.org/officeDocument/2006/relationships/hyperlink" Target="https://mosip.atlassian.net/browse/INJIMOB-119" TargetMode="External"/><Relationship Id="rId43" Type="http://schemas.openxmlformats.org/officeDocument/2006/relationships/hyperlink" Target="https://mosip.atlassian.net/browse/INJIMOB-288" TargetMode="External"/><Relationship Id="rId46" Type="http://schemas.openxmlformats.org/officeDocument/2006/relationships/hyperlink" Target="https://mosip.atlassian.net/browse/INJIMOB-76" TargetMode="External"/><Relationship Id="rId45" Type="http://schemas.openxmlformats.org/officeDocument/2006/relationships/hyperlink" Target="https://mosip.atlassian.net/browse/INJIMOB-117" TargetMode="External"/><Relationship Id="rId107" Type="http://schemas.openxmlformats.org/officeDocument/2006/relationships/hyperlink" Target="https://mosip.atlassian.net/browse/INJIMOB-2309" TargetMode="External"/><Relationship Id="rId106" Type="http://schemas.openxmlformats.org/officeDocument/2006/relationships/hyperlink" Target="https://mosip.atlassian.net/browse/INJIMOB-2309" TargetMode="External"/><Relationship Id="rId105" Type="http://schemas.openxmlformats.org/officeDocument/2006/relationships/hyperlink" Target="https://mosip.atlassian.net/browse/INJIMOB-2309" TargetMode="External"/><Relationship Id="rId104" Type="http://schemas.openxmlformats.org/officeDocument/2006/relationships/hyperlink" Target="https://mosip.atlassian.net/browse/INJIMOB-2309" TargetMode="External"/><Relationship Id="rId109" Type="http://schemas.openxmlformats.org/officeDocument/2006/relationships/hyperlink" Target="https://mosip.atlassian.net/browse/INJIMOB-2309" TargetMode="External"/><Relationship Id="rId108" Type="http://schemas.openxmlformats.org/officeDocument/2006/relationships/hyperlink" Target="https://mosip.atlassian.net/browse/INJIMOB-2309" TargetMode="External"/><Relationship Id="rId48" Type="http://schemas.openxmlformats.org/officeDocument/2006/relationships/hyperlink" Target="https://mosip.atlassian.net/browse/INJIMOB-742" TargetMode="External"/><Relationship Id="rId47" Type="http://schemas.openxmlformats.org/officeDocument/2006/relationships/hyperlink" Target="https://mosip.atlassian.net/browse/INJIMOB-50" TargetMode="External"/><Relationship Id="rId49" Type="http://schemas.openxmlformats.org/officeDocument/2006/relationships/hyperlink" Target="https://mosip.atlassian.net/browse/INJIMOB-739" TargetMode="External"/><Relationship Id="rId103" Type="http://schemas.openxmlformats.org/officeDocument/2006/relationships/hyperlink" Target="https://mosip.atlassian.net/browse/INJIMOB-2309" TargetMode="External"/><Relationship Id="rId102" Type="http://schemas.openxmlformats.org/officeDocument/2006/relationships/hyperlink" Target="https://mosip.atlassian.net/browse/INJIMOB-2919" TargetMode="External"/><Relationship Id="rId101" Type="http://schemas.openxmlformats.org/officeDocument/2006/relationships/hyperlink" Target="https://mosip.atlassian.net/browse/INJIMOB-2919" TargetMode="External"/><Relationship Id="rId100" Type="http://schemas.openxmlformats.org/officeDocument/2006/relationships/hyperlink" Target="https://mosip.atlassian.net/browse/INJIMOB-2919" TargetMode="External"/><Relationship Id="rId31" Type="http://schemas.openxmlformats.org/officeDocument/2006/relationships/hyperlink" Target="https://mosip.atlassian.net/browse/INJIMOB-1503" TargetMode="External"/><Relationship Id="rId30" Type="http://schemas.openxmlformats.org/officeDocument/2006/relationships/hyperlink" Target="https://mosip.atlassian.net/browse/INJIMOB-1530" TargetMode="External"/><Relationship Id="rId33" Type="http://schemas.openxmlformats.org/officeDocument/2006/relationships/hyperlink" Target="https://mosip.atlassian.net/browse/INJIMOB-1249" TargetMode="External"/><Relationship Id="rId32" Type="http://schemas.openxmlformats.org/officeDocument/2006/relationships/hyperlink" Target="https://mosip.atlassian.net/browse/INJIMOB-1743" TargetMode="External"/><Relationship Id="rId35" Type="http://schemas.openxmlformats.org/officeDocument/2006/relationships/hyperlink" Target="https://mosip.atlassian.net/browse/INJIMOB-1238" TargetMode="External"/><Relationship Id="rId34" Type="http://schemas.openxmlformats.org/officeDocument/2006/relationships/hyperlink" Target="https://mosip.atlassian.net/browse/INJIMOB-1743" TargetMode="External"/><Relationship Id="rId37" Type="http://schemas.openxmlformats.org/officeDocument/2006/relationships/hyperlink" Target="https://mosip.atlassian.net/browse/INJIMOB-622" TargetMode="External"/><Relationship Id="rId36" Type="http://schemas.openxmlformats.org/officeDocument/2006/relationships/hyperlink" Target="https://mosip.atlassian.net/browse/INJIMOB-649" TargetMode="External"/><Relationship Id="rId39" Type="http://schemas.openxmlformats.org/officeDocument/2006/relationships/hyperlink" Target="https://mosip.atlassian.net/browse/INJIMOB-554" TargetMode="External"/><Relationship Id="rId38" Type="http://schemas.openxmlformats.org/officeDocument/2006/relationships/hyperlink" Target="https://mosip.atlassian.net/browse/INJIMOB-571" TargetMode="External"/><Relationship Id="rId20" Type="http://schemas.openxmlformats.org/officeDocument/2006/relationships/hyperlink" Target="https://mosip.atlassian.net/browse/INJIMOB-686" TargetMode="External"/><Relationship Id="rId22" Type="http://schemas.openxmlformats.org/officeDocument/2006/relationships/hyperlink" Target="https://mosip.atlassian.net/browse/INJIMOB-547" TargetMode="External"/><Relationship Id="rId21" Type="http://schemas.openxmlformats.org/officeDocument/2006/relationships/hyperlink" Target="https://mosip.atlassian.net/browse/INJIMOB-543" TargetMode="External"/><Relationship Id="rId24" Type="http://schemas.openxmlformats.org/officeDocument/2006/relationships/hyperlink" Target="https://mosip.atlassian.net/browse/INJIMOB-76" TargetMode="External"/><Relationship Id="rId23" Type="http://schemas.openxmlformats.org/officeDocument/2006/relationships/hyperlink" Target="https://mosip.atlassian.net/browse/INJIMOB-369" TargetMode="External"/><Relationship Id="rId129" Type="http://schemas.openxmlformats.org/officeDocument/2006/relationships/hyperlink" Target="https://mosip.atlassian.net/browse/INJIMOB-2159" TargetMode="External"/><Relationship Id="rId128" Type="http://schemas.openxmlformats.org/officeDocument/2006/relationships/hyperlink" Target="https://mosip.atlassian.net/browse/INJIMOB-2881" TargetMode="External"/><Relationship Id="rId127" Type="http://schemas.openxmlformats.org/officeDocument/2006/relationships/hyperlink" Target="https://mosip.atlassian.net/browse/INJIMOB-1423" TargetMode="External"/><Relationship Id="rId126" Type="http://schemas.openxmlformats.org/officeDocument/2006/relationships/hyperlink" Target="https://mosip.atlassian.net/browse/INJIMOB-728" TargetMode="External"/><Relationship Id="rId26" Type="http://schemas.openxmlformats.org/officeDocument/2006/relationships/hyperlink" Target="https://mosip.atlassian.net/browse/INJIMOB-735" TargetMode="External"/><Relationship Id="rId121" Type="http://schemas.openxmlformats.org/officeDocument/2006/relationships/hyperlink" Target="https://mosip.atlassian.net/browse/INJIMOB-1252" TargetMode="External"/><Relationship Id="rId25" Type="http://schemas.openxmlformats.org/officeDocument/2006/relationships/hyperlink" Target="https://mosip.atlassian.net/browse/INJIMOB-887" TargetMode="External"/><Relationship Id="rId120" Type="http://schemas.openxmlformats.org/officeDocument/2006/relationships/hyperlink" Target="https://mosip.atlassian.net/browse/INJIMOB-1604" TargetMode="External"/><Relationship Id="rId28" Type="http://schemas.openxmlformats.org/officeDocument/2006/relationships/hyperlink" Target="https://mosip.atlassian.net/browse/INJIMOB-450" TargetMode="External"/><Relationship Id="rId27" Type="http://schemas.openxmlformats.org/officeDocument/2006/relationships/hyperlink" Target="https://mosip.atlassian.net/browse/INJIMOB-914" TargetMode="External"/><Relationship Id="rId125" Type="http://schemas.openxmlformats.org/officeDocument/2006/relationships/hyperlink" Target="https://mosip.atlassian.net/browse/INJIMOB-879" TargetMode="External"/><Relationship Id="rId29" Type="http://schemas.openxmlformats.org/officeDocument/2006/relationships/hyperlink" Target="https://mosip.atlassian.net/browse/INJIMOB-1603" TargetMode="External"/><Relationship Id="rId124" Type="http://schemas.openxmlformats.org/officeDocument/2006/relationships/hyperlink" Target="https://mosip.atlassian.net/browse/INJIMOB-915" TargetMode="External"/><Relationship Id="rId123" Type="http://schemas.openxmlformats.org/officeDocument/2006/relationships/hyperlink" Target="https://mosip.atlassian.net/browse/INJIMOB-940" TargetMode="External"/><Relationship Id="rId122" Type="http://schemas.openxmlformats.org/officeDocument/2006/relationships/hyperlink" Target="https://mosip.atlassian.net/browse/INJIMOB-1075" TargetMode="External"/><Relationship Id="rId95" Type="http://schemas.openxmlformats.org/officeDocument/2006/relationships/hyperlink" Target="https://mosip.atlassian.net/browse/INJIMOB-2309" TargetMode="External"/><Relationship Id="rId94" Type="http://schemas.openxmlformats.org/officeDocument/2006/relationships/hyperlink" Target="https://mosip.atlassian.net/browse/INJIMOB-2309" TargetMode="External"/><Relationship Id="rId97" Type="http://schemas.openxmlformats.org/officeDocument/2006/relationships/hyperlink" Target="https://mosip.atlassian.net/browse/INJIMOB-2920" TargetMode="External"/><Relationship Id="rId96" Type="http://schemas.openxmlformats.org/officeDocument/2006/relationships/hyperlink" Target="https://mosip.atlassian.net/browse/INJIMOB-2309" TargetMode="External"/><Relationship Id="rId11" Type="http://schemas.openxmlformats.org/officeDocument/2006/relationships/hyperlink" Target="https://mosip.atlassian.net/browse/INJIMOB-686" TargetMode="External"/><Relationship Id="rId99" Type="http://schemas.openxmlformats.org/officeDocument/2006/relationships/hyperlink" Target="https://mosip.atlassian.net/browse/INJIMOB-2920" TargetMode="External"/><Relationship Id="rId10" Type="http://schemas.openxmlformats.org/officeDocument/2006/relationships/hyperlink" Target="https://mosip.atlassian.net/browse/INJIMOB-547" TargetMode="External"/><Relationship Id="rId98" Type="http://schemas.openxmlformats.org/officeDocument/2006/relationships/hyperlink" Target="https://mosip.atlassian.net/browse/INJIMOB-2833" TargetMode="External"/><Relationship Id="rId13" Type="http://schemas.openxmlformats.org/officeDocument/2006/relationships/hyperlink" Target="https://mosip.atlassian.net/browse/INJIMOB-686" TargetMode="External"/><Relationship Id="rId12" Type="http://schemas.openxmlformats.org/officeDocument/2006/relationships/hyperlink" Target="https://mosip.atlassian.net/browse/INJIMOB-686" TargetMode="External"/><Relationship Id="rId91" Type="http://schemas.openxmlformats.org/officeDocument/2006/relationships/hyperlink" Target="https://mosip.atlassian.net/browse/INJIMOB-2309" TargetMode="External"/><Relationship Id="rId90" Type="http://schemas.openxmlformats.org/officeDocument/2006/relationships/hyperlink" Target="https://mosip.atlassian.net/browse/INJIMOB-1957" TargetMode="External"/><Relationship Id="rId93" Type="http://schemas.openxmlformats.org/officeDocument/2006/relationships/hyperlink" Target="https://mosip.atlassian.net/browse/INJIMOB-2254" TargetMode="External"/><Relationship Id="rId92" Type="http://schemas.openxmlformats.org/officeDocument/2006/relationships/hyperlink" Target="https://mosip.atlassian.net/browse/INJIMOB-2297" TargetMode="External"/><Relationship Id="rId118" Type="http://schemas.openxmlformats.org/officeDocument/2006/relationships/hyperlink" Target="https://mosip.atlassian.net/browse/INJIMOB-1852" TargetMode="External"/><Relationship Id="rId117" Type="http://schemas.openxmlformats.org/officeDocument/2006/relationships/hyperlink" Target="https://mosip.atlassian.net/browse/INJIMOB-2907" TargetMode="External"/><Relationship Id="rId116" Type="http://schemas.openxmlformats.org/officeDocument/2006/relationships/hyperlink" Target="https://mosip.atlassian.net/browse/INJIMOB-2309" TargetMode="External"/><Relationship Id="rId115" Type="http://schemas.openxmlformats.org/officeDocument/2006/relationships/hyperlink" Target="https://mosip.atlassian.net/browse/INJIMOB-2309" TargetMode="External"/><Relationship Id="rId119" Type="http://schemas.openxmlformats.org/officeDocument/2006/relationships/hyperlink" Target="https://mosip.atlassian.net/browse/INJIMOB-1744" TargetMode="External"/><Relationship Id="rId15" Type="http://schemas.openxmlformats.org/officeDocument/2006/relationships/hyperlink" Target="https://mosip.atlassian.net/browse/INJIMOB-686" TargetMode="External"/><Relationship Id="rId110" Type="http://schemas.openxmlformats.org/officeDocument/2006/relationships/hyperlink" Target="https://mosip.atlassian.net/browse/INJIMOB-2309" TargetMode="External"/><Relationship Id="rId14" Type="http://schemas.openxmlformats.org/officeDocument/2006/relationships/hyperlink" Target="https://mosip.atlassian.net/browse/INJIMOB-686" TargetMode="External"/><Relationship Id="rId17" Type="http://schemas.openxmlformats.org/officeDocument/2006/relationships/hyperlink" Target="https://mosip.atlassian.net/browse/INJIMOB-686" TargetMode="External"/><Relationship Id="rId16" Type="http://schemas.openxmlformats.org/officeDocument/2006/relationships/hyperlink" Target="https://mosip.atlassian.net/browse/INJIMOB-686" TargetMode="External"/><Relationship Id="rId19" Type="http://schemas.openxmlformats.org/officeDocument/2006/relationships/hyperlink" Target="https://mosip.atlassian.net/browse/INJIMOB-686" TargetMode="External"/><Relationship Id="rId114" Type="http://schemas.openxmlformats.org/officeDocument/2006/relationships/hyperlink" Target="https://mosip.atlassian.net/browse/INJIMOB-2309" TargetMode="External"/><Relationship Id="rId18" Type="http://schemas.openxmlformats.org/officeDocument/2006/relationships/hyperlink" Target="https://mosip.atlassian.net/browse/INJIMOB-686" TargetMode="External"/><Relationship Id="rId113" Type="http://schemas.openxmlformats.org/officeDocument/2006/relationships/hyperlink" Target="https://mosip.atlassian.net/browse/INJIMOB-2309" TargetMode="External"/><Relationship Id="rId112" Type="http://schemas.openxmlformats.org/officeDocument/2006/relationships/hyperlink" Target="https://mosip.atlassian.net/browse/INJIMOB-2309" TargetMode="External"/><Relationship Id="rId111" Type="http://schemas.openxmlformats.org/officeDocument/2006/relationships/hyperlink" Target="https://mosip.atlassian.net/browse/INJIMOB-2309" TargetMode="External"/><Relationship Id="rId84" Type="http://schemas.openxmlformats.org/officeDocument/2006/relationships/hyperlink" Target="https://mosip.atlassian.net/browse/INJIMOB-2044" TargetMode="External"/><Relationship Id="rId83" Type="http://schemas.openxmlformats.org/officeDocument/2006/relationships/hyperlink" Target="https://mosip.atlassian.net/browse/INJIMOB-2019" TargetMode="External"/><Relationship Id="rId86" Type="http://schemas.openxmlformats.org/officeDocument/2006/relationships/hyperlink" Target="https://mosip.atlassian.net/browse/INJIMOB-2018" TargetMode="External"/><Relationship Id="rId85" Type="http://schemas.openxmlformats.org/officeDocument/2006/relationships/hyperlink" Target="https://mosip.atlassian.net/browse/INJIMOB-2044" TargetMode="External"/><Relationship Id="rId88" Type="http://schemas.openxmlformats.org/officeDocument/2006/relationships/hyperlink" Target="https://mosip.atlassian.net/browse/INJIMOB-2006" TargetMode="External"/><Relationship Id="rId87" Type="http://schemas.openxmlformats.org/officeDocument/2006/relationships/hyperlink" Target="https://mosip.atlassian.net/browse/INJIMOB-2006" TargetMode="External"/><Relationship Id="rId89" Type="http://schemas.openxmlformats.org/officeDocument/2006/relationships/hyperlink" Target="https://mosip.atlassian.net/browse/INJIMOB-1957" TargetMode="External"/><Relationship Id="rId80" Type="http://schemas.openxmlformats.org/officeDocument/2006/relationships/hyperlink" Target="https://mosip.atlassian.net/browse/INJIMOB-2098" TargetMode="External"/><Relationship Id="rId82" Type="http://schemas.openxmlformats.org/officeDocument/2006/relationships/hyperlink" Target="https://mosip.atlassian.net/browse/INJIMOB-2019" TargetMode="External"/><Relationship Id="rId81" Type="http://schemas.openxmlformats.org/officeDocument/2006/relationships/hyperlink" Target="https://mosip.atlassian.net/browse/INJIMOB-2098" TargetMode="External"/><Relationship Id="rId1" Type="http://schemas.openxmlformats.org/officeDocument/2006/relationships/hyperlink" Target="https://mosip.atlassian.net/browse/INJI-320" TargetMode="External"/><Relationship Id="rId2" Type="http://schemas.openxmlformats.org/officeDocument/2006/relationships/hyperlink" Target="https://mosip.atlassian.net/browse/INJI-133" TargetMode="External"/><Relationship Id="rId3" Type="http://schemas.openxmlformats.org/officeDocument/2006/relationships/hyperlink" Target="https://mosip.atlassian.net/browse/INJI-321" TargetMode="External"/><Relationship Id="rId4" Type="http://schemas.openxmlformats.org/officeDocument/2006/relationships/hyperlink" Target="https://mosip.atlassian.net/browse/INJI-319" TargetMode="External"/><Relationship Id="rId9" Type="http://schemas.openxmlformats.org/officeDocument/2006/relationships/hyperlink" Target="https://mosip.atlassian.net/browse/INJIMOB-543" TargetMode="External"/><Relationship Id="rId5" Type="http://schemas.openxmlformats.org/officeDocument/2006/relationships/hyperlink" Target="https://mosip.atlassian.net/browse/INJI-318" TargetMode="External"/><Relationship Id="rId6" Type="http://schemas.openxmlformats.org/officeDocument/2006/relationships/hyperlink" Target="https://mosip.atlassian.net/browse/INJI-543" TargetMode="External"/><Relationship Id="rId7" Type="http://schemas.openxmlformats.org/officeDocument/2006/relationships/hyperlink" Target="https://mosip.atlassian.net/browse/INJI-50" TargetMode="External"/><Relationship Id="rId8" Type="http://schemas.openxmlformats.org/officeDocument/2006/relationships/hyperlink" Target="https://mosip.atlassian.net/browse/INJI-439" TargetMode="External"/><Relationship Id="rId73" Type="http://schemas.openxmlformats.org/officeDocument/2006/relationships/hyperlink" Target="https://mosip.atlassian.net/browse/INJIMOB-457" TargetMode="External"/><Relationship Id="rId72" Type="http://schemas.openxmlformats.org/officeDocument/2006/relationships/hyperlink" Target="https://mosip.atlassian.net/browse/INJIMOB-1256" TargetMode="External"/><Relationship Id="rId75" Type="http://schemas.openxmlformats.org/officeDocument/2006/relationships/hyperlink" Target="https://mosip.atlassian.net/browse/INJI-268" TargetMode="External"/><Relationship Id="rId74" Type="http://schemas.openxmlformats.org/officeDocument/2006/relationships/hyperlink" Target="https://mosip.atlassian.net/browse/INJI-383" TargetMode="External"/><Relationship Id="rId77" Type="http://schemas.openxmlformats.org/officeDocument/2006/relationships/hyperlink" Target="https://mosip.atlassian.net/browse/INJIMOB-2120" TargetMode="External"/><Relationship Id="rId76" Type="http://schemas.openxmlformats.org/officeDocument/2006/relationships/hyperlink" Target="https://mosip.atlassian.net/browse/INJIMOB-2120" TargetMode="External"/><Relationship Id="rId79" Type="http://schemas.openxmlformats.org/officeDocument/2006/relationships/hyperlink" Target="https://mosip.atlassian.net/browse/INJIMOB-2043" TargetMode="External"/><Relationship Id="rId78" Type="http://schemas.openxmlformats.org/officeDocument/2006/relationships/hyperlink" Target="https://mosip.atlassian.net/browse/INJIMOB-2043" TargetMode="External"/><Relationship Id="rId71" Type="http://schemas.openxmlformats.org/officeDocument/2006/relationships/hyperlink" Target="https://mosip.atlassian.net/browse/INJIMOB-1259" TargetMode="External"/><Relationship Id="rId70" Type="http://schemas.openxmlformats.org/officeDocument/2006/relationships/hyperlink" Target="https://mosip.atlassian.net/browse/INJIMOB-1261" TargetMode="External"/><Relationship Id="rId137" Type="http://schemas.openxmlformats.org/officeDocument/2006/relationships/drawing" Target="../drawings/drawing6.xml"/><Relationship Id="rId132" Type="http://schemas.openxmlformats.org/officeDocument/2006/relationships/hyperlink" Target="https://mosip.atlassian.net/browse/INJIMOB-1896" TargetMode="External"/><Relationship Id="rId131" Type="http://schemas.openxmlformats.org/officeDocument/2006/relationships/hyperlink" Target="https://mosip.atlassian.net/browse/INJIMOB-2062" TargetMode="External"/><Relationship Id="rId130" Type="http://schemas.openxmlformats.org/officeDocument/2006/relationships/hyperlink" Target="https://mosip.atlassian.net/browse/INJIMOB-2147" TargetMode="External"/><Relationship Id="rId136" Type="http://schemas.openxmlformats.org/officeDocument/2006/relationships/hyperlink" Target="https://mosip.atlassian.net/browse/INJIMOB-2021" TargetMode="External"/><Relationship Id="rId135" Type="http://schemas.openxmlformats.org/officeDocument/2006/relationships/hyperlink" Target="https://mosip.atlassian.net/browse/INJIMOB-2448" TargetMode="External"/><Relationship Id="rId134" Type="http://schemas.openxmlformats.org/officeDocument/2006/relationships/hyperlink" Target="https://mosip.atlassian.net/browse/INJIMOB-2777" TargetMode="External"/><Relationship Id="rId133" Type="http://schemas.openxmlformats.org/officeDocument/2006/relationships/hyperlink" Target="https://mosip.atlassian.net/browse/INJIMOB-2901" TargetMode="External"/><Relationship Id="rId62" Type="http://schemas.openxmlformats.org/officeDocument/2006/relationships/hyperlink" Target="https://mosip.atlassian.net/browse/INJIMOB-1483" TargetMode="External"/><Relationship Id="rId61" Type="http://schemas.openxmlformats.org/officeDocument/2006/relationships/hyperlink" Target="https://mosip.atlassian.net/browse/INJIMOB-1484" TargetMode="External"/><Relationship Id="rId64" Type="http://schemas.openxmlformats.org/officeDocument/2006/relationships/hyperlink" Target="https://mosip.atlassian.net/browse/INJIMOB-1481" TargetMode="External"/><Relationship Id="rId63" Type="http://schemas.openxmlformats.org/officeDocument/2006/relationships/hyperlink" Target="https://mosip.atlassian.net/browse/INJIMOB-1482" TargetMode="External"/><Relationship Id="rId66" Type="http://schemas.openxmlformats.org/officeDocument/2006/relationships/hyperlink" Target="https://mosip.atlassian.net/browse/INJIMOB-1432" TargetMode="External"/><Relationship Id="rId65" Type="http://schemas.openxmlformats.org/officeDocument/2006/relationships/hyperlink" Target="https://mosip.atlassian.net/browse/INJIMOB-1469" TargetMode="External"/><Relationship Id="rId68" Type="http://schemas.openxmlformats.org/officeDocument/2006/relationships/hyperlink" Target="https://mosip.atlassian.net/browse/INJIMOB-1344" TargetMode="External"/><Relationship Id="rId67" Type="http://schemas.openxmlformats.org/officeDocument/2006/relationships/hyperlink" Target="https://mosip.atlassian.net/browse/INJIMOB-1403" TargetMode="External"/><Relationship Id="rId60" Type="http://schemas.openxmlformats.org/officeDocument/2006/relationships/hyperlink" Target="https://mosip.atlassian.net/browse/INJIMOB-1485" TargetMode="External"/><Relationship Id="rId69" Type="http://schemas.openxmlformats.org/officeDocument/2006/relationships/hyperlink" Target="https://mosip.atlassian.net/browse/INJIMOB-1336" TargetMode="External"/><Relationship Id="rId51" Type="http://schemas.openxmlformats.org/officeDocument/2006/relationships/hyperlink" Target="https://mosip.atlassian.net/browse/INJIMOB-868" TargetMode="External"/><Relationship Id="rId50" Type="http://schemas.openxmlformats.org/officeDocument/2006/relationships/hyperlink" Target="https://mosip.atlassian.net/browse/INJIMOB-868" TargetMode="External"/><Relationship Id="rId53" Type="http://schemas.openxmlformats.org/officeDocument/2006/relationships/hyperlink" Target="https://mosip.atlassian.net/browse/INJIMOB-1486" TargetMode="External"/><Relationship Id="rId52" Type="http://schemas.openxmlformats.org/officeDocument/2006/relationships/hyperlink" Target="https://mosip.atlassian.net/browse/INJIMOB-717" TargetMode="External"/><Relationship Id="rId55" Type="http://schemas.openxmlformats.org/officeDocument/2006/relationships/hyperlink" Target="https://mosip.atlassian.net/browse/INJIMOB-1530" TargetMode="External"/><Relationship Id="rId54" Type="http://schemas.openxmlformats.org/officeDocument/2006/relationships/hyperlink" Target="https://mosip.atlassian.net/browse/INJIMOB-1265" TargetMode="External"/><Relationship Id="rId57" Type="http://schemas.openxmlformats.org/officeDocument/2006/relationships/hyperlink" Target="https://mosip.atlassian.net/browse/INJIMOB-715" TargetMode="External"/><Relationship Id="rId56" Type="http://schemas.openxmlformats.org/officeDocument/2006/relationships/hyperlink" Target="https://mosip.atlassian.net/browse/INJIMOB-717" TargetMode="External"/><Relationship Id="rId59" Type="http://schemas.openxmlformats.org/officeDocument/2006/relationships/hyperlink" Target="https://mosip.atlassian.net/browse/INJIMOB-1488" TargetMode="External"/><Relationship Id="rId58" Type="http://schemas.openxmlformats.org/officeDocument/2006/relationships/hyperlink" Target="https://mosip.atlassian.net/browse/INJIMOB-1490"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mosip.atlassian.net/browse/INJI-369"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
    <col customWidth="1" min="2" max="2" width="13.86"/>
    <col customWidth="1" min="3" max="3" width="7.57"/>
    <col customWidth="1" min="4" max="4" width="7.14"/>
    <col customWidth="1" min="5" max="5" width="11.57"/>
    <col customWidth="1" min="6" max="6" width="10.71"/>
    <col customWidth="1" min="7" max="7" width="4.86"/>
    <col customWidth="1" min="8" max="8" width="4.0"/>
    <col customWidth="1" min="9" max="9" width="7.0"/>
    <col customWidth="1" min="10" max="10" width="1.29"/>
    <col customWidth="1" min="11" max="11" width="27.43"/>
    <col customWidth="1" min="12" max="15" width="4.57"/>
    <col customWidth="1" min="16" max="16" width="27.57"/>
    <col customWidth="1" min="17" max="20" width="5.0"/>
    <col customWidth="1" min="21" max="21" width="1.0"/>
    <col customWidth="1" min="22" max="22" width="38.0"/>
    <col customWidth="1" min="23" max="23" width="1.14"/>
    <col customWidth="1" min="24" max="24" width="59.57"/>
    <col customWidth="1" min="25" max="25" width="8.71"/>
  </cols>
  <sheetData>
    <row r="1" ht="14.25" customHeight="1">
      <c r="A1" s="1"/>
      <c r="B1" s="1"/>
      <c r="C1" s="1"/>
      <c r="D1" s="1"/>
      <c r="E1" s="1"/>
      <c r="F1" s="1"/>
      <c r="G1" s="1"/>
      <c r="H1" s="1"/>
      <c r="I1" s="1"/>
      <c r="J1" s="1"/>
      <c r="K1" s="1"/>
      <c r="L1" s="1"/>
      <c r="M1" s="1"/>
      <c r="N1" s="1"/>
      <c r="O1" s="1"/>
      <c r="P1" s="1"/>
      <c r="Q1" s="1"/>
      <c r="R1" s="1"/>
      <c r="S1" s="1"/>
      <c r="T1" s="1"/>
      <c r="U1" s="1"/>
      <c r="V1" s="1"/>
      <c r="W1" s="1"/>
      <c r="X1" s="1"/>
    </row>
    <row r="2" ht="14.25" customHeight="1">
      <c r="A2" s="1"/>
      <c r="B2" s="2" t="s">
        <v>0</v>
      </c>
      <c r="C2" s="3" t="s">
        <v>1</v>
      </c>
      <c r="D2" s="4" t="s">
        <v>2</v>
      </c>
      <c r="E2" s="5"/>
      <c r="F2" s="6"/>
      <c r="G2" s="1"/>
      <c r="H2" s="1"/>
      <c r="I2" s="1"/>
      <c r="J2" s="7" t="s">
        <v>3</v>
      </c>
      <c r="K2" s="8" t="s">
        <v>4</v>
      </c>
      <c r="L2" s="5"/>
      <c r="M2" s="5"/>
      <c r="N2" s="5"/>
      <c r="O2" s="6"/>
      <c r="P2" s="8" t="s">
        <v>5</v>
      </c>
      <c r="Q2" s="5"/>
      <c r="R2" s="5"/>
      <c r="S2" s="5"/>
      <c r="T2" s="6"/>
      <c r="U2" s="1"/>
      <c r="V2" s="9" t="s">
        <v>6</v>
      </c>
      <c r="W2" s="1"/>
      <c r="X2" s="10" t="s">
        <v>7</v>
      </c>
      <c r="Y2" s="11"/>
    </row>
    <row r="3" ht="14.25" customHeight="1">
      <c r="A3" s="1"/>
      <c r="B3" s="12"/>
      <c r="C3" s="13" t="s">
        <v>8</v>
      </c>
      <c r="D3" s="14" t="s">
        <v>8</v>
      </c>
      <c r="E3" s="14" t="s">
        <v>9</v>
      </c>
      <c r="F3" s="14" t="s">
        <v>10</v>
      </c>
      <c r="G3" s="15" t="s">
        <v>11</v>
      </c>
      <c r="H3" s="15" t="s">
        <v>12</v>
      </c>
      <c r="I3" s="16" t="s">
        <v>13</v>
      </c>
      <c r="J3" s="17" t="s">
        <v>3</v>
      </c>
      <c r="K3" s="18" t="s">
        <v>14</v>
      </c>
      <c r="L3" s="19" t="s">
        <v>15</v>
      </c>
      <c r="M3" s="5"/>
      <c r="N3" s="5"/>
      <c r="O3" s="6"/>
      <c r="P3" s="18" t="s">
        <v>14</v>
      </c>
      <c r="Q3" s="19" t="s">
        <v>15</v>
      </c>
      <c r="R3" s="5"/>
      <c r="S3" s="5"/>
      <c r="T3" s="6"/>
      <c r="U3" s="1"/>
      <c r="V3" s="20" t="s">
        <v>16</v>
      </c>
      <c r="W3" s="1"/>
      <c r="X3" s="21" t="s">
        <v>17</v>
      </c>
      <c r="Y3" s="22"/>
    </row>
    <row r="4" ht="14.25" customHeight="1">
      <c r="A4" s="1"/>
      <c r="B4" s="23" t="s">
        <v>18</v>
      </c>
      <c r="C4" s="24">
        <f>COUNTA('Inji - Android - Test Cases'!D2:D4984)</f>
        <v>1562</v>
      </c>
      <c r="D4" s="25">
        <f>COUNTA('Inji - Android - Test Cases'!D2:D4984)</f>
        <v>1562</v>
      </c>
      <c r="E4" s="25">
        <f>COUNTA('Inji - Android - Test Cases'!A2:A4984)</f>
        <v>1228</v>
      </c>
      <c r="F4" s="25">
        <f>COUNTA('Inji - Android - Test Cases'!B2:B4984)</f>
        <v>328</v>
      </c>
      <c r="G4" s="26">
        <f>COUNTIF('Inji - Android - Test Cases'!J2:J4985, "Pass")</f>
        <v>1408</v>
      </c>
      <c r="H4" s="27">
        <f>COUNTIF('Inji - Android - Test Cases'!J2:J4985, "Fail")</f>
        <v>154</v>
      </c>
      <c r="I4" s="28">
        <f t="shared" ref="I4:I5" si="1">C4-G4-H4</f>
        <v>0</v>
      </c>
      <c r="J4" s="17" t="s">
        <v>3</v>
      </c>
      <c r="K4" s="20" t="str">
        <f>IFERROR(__xludf.DUMMYFUNCTION("UNIQUE(FILTER('Inji - iOS- Test Cases'!A2:A4794, 'Inji - iOS- Test Cases'!A2:A4794&lt;&gt;""""))"),"MOSIP-20093")</f>
        <v>MOSIP-20093</v>
      </c>
      <c r="L4" s="29">
        <f>COUNTIFS('Inji - iOS- Test Cases'!A2:A4669,K4,'Inji - iOS- Test Cases'!D2:D4669,"&lt;&gt;"&amp;"")</f>
        <v>4</v>
      </c>
      <c r="M4" s="30">
        <f>COUNTIFS('Inji - iOS- Test Cases'!A2:A4669,K4,'Inji - iOS- Test Cases'!D2:D4669,"&lt;&gt;"&amp;"",'Inji - iOS- Test Cases'!J2:J4669,"Pass")</f>
        <v>4</v>
      </c>
      <c r="N4" s="31">
        <f>COUNTIFS('Inji - iOS- Test Cases'!A2:A4669,K4,'Inji - iOS- Test Cases'!D2:D4669,"&lt;&gt;"&amp;"",'Inji - iOS- Test Cases'!J2:J4669,"Fail")</f>
        <v>0</v>
      </c>
      <c r="O4" s="32">
        <f t="shared" ref="O4:O116" si="2">L4-(M4+N4)</f>
        <v>0</v>
      </c>
      <c r="P4" s="20" t="str">
        <f>IFERROR(__xludf.DUMMYFUNCTION("UNIQUE(FILTER('Inji - Android - Test Cases'!A2:A5111, 'Inji - Android - Test Cases'!A2:A5111&lt;&gt;""""))"),"MOSIP-20093")</f>
        <v>MOSIP-20093</v>
      </c>
      <c r="Q4" s="29">
        <f>COUNTIFS('Inji - Android - Test Cases'!A2:A4984,P4,'Inji - Android - Test Cases'!D2:D4984,"&lt;&gt;"&amp;"")</f>
        <v>4</v>
      </c>
      <c r="R4" s="30">
        <f>COUNTIFS('Inji - Android - Test Cases'!A2:A4984,P4,'Inji - Android - Test Cases'!D2:D4984,"&lt;&gt;"&amp;"",'Inji - Android - Test Cases'!J2:J4984,"Pass")</f>
        <v>4</v>
      </c>
      <c r="S4" s="31">
        <f>COUNTIFS('Inji - Android - Test Cases'!A2:A4984,P4,'Inji - Android - Test Cases'!D2:D4984,"&lt;&gt;"&amp;"",'Inji - Android - Test Cases'!J2:J4984,"Fail")</f>
        <v>0</v>
      </c>
      <c r="T4" s="32">
        <f t="shared" ref="T4:T138" si="3">Q4-R4-S4</f>
        <v>0</v>
      </c>
      <c r="U4" s="1"/>
      <c r="V4" s="33" t="s">
        <v>19</v>
      </c>
      <c r="W4" s="1"/>
      <c r="X4" s="34" t="s">
        <v>20</v>
      </c>
      <c r="Y4" s="22"/>
    </row>
    <row r="5" ht="14.25" customHeight="1">
      <c r="A5" s="1"/>
      <c r="B5" s="23" t="s">
        <v>21</v>
      </c>
      <c r="C5" s="24">
        <f>COUNTA('Inji - iOS- Test Cases'!D2:D4668)</f>
        <v>1380</v>
      </c>
      <c r="D5" s="25">
        <f>COUNTA('Inji - iOS- Test Cases'!D2:D4668)</f>
        <v>1380</v>
      </c>
      <c r="E5" s="25">
        <f>COUNTA('Inji - iOS- Test Cases'!A2:A4668)</f>
        <v>1074</v>
      </c>
      <c r="F5" s="25">
        <f>COUNTA('Inji - iOS- Test Cases'!B2:B4668)</f>
        <v>300</v>
      </c>
      <c r="G5" s="26">
        <f>COUNTIF('Inji - iOS- Test Cases'!J2:J4669, "Pass")</f>
        <v>1251</v>
      </c>
      <c r="H5" s="35">
        <f>COUNTIF('Inji - iOS- Test Cases'!J2:J4669, "Fail")</f>
        <v>129</v>
      </c>
      <c r="I5" s="36">
        <f t="shared" si="1"/>
        <v>0</v>
      </c>
      <c r="J5" s="17" t="s">
        <v>3</v>
      </c>
      <c r="K5" s="20" t="str">
        <f>IFERROR(__xludf.DUMMYFUNCTION("""COMPUTED_VALUE"""),"MOSIP-19079")</f>
        <v>MOSIP-19079</v>
      </c>
      <c r="L5" s="29">
        <f>COUNTIFS('Inji - iOS- Test Cases'!A3:A4670,K5,'Inji - iOS- Test Cases'!D3:D4670,"&lt;&gt;"&amp;"")</f>
        <v>7</v>
      </c>
      <c r="M5" s="30">
        <f>COUNTIFS('Inji - iOS- Test Cases'!A3:A4670,K5,'Inji - iOS- Test Cases'!D3:D4670,"&lt;&gt;"&amp;"",'Inji - iOS- Test Cases'!J3:J4670,"Pass")</f>
        <v>7</v>
      </c>
      <c r="N5" s="31">
        <f>COUNTIFS('Inji - iOS- Test Cases'!A3:A4670,K5,'Inji - iOS- Test Cases'!D3:D4670,"&lt;&gt;"&amp;"",'Inji - iOS- Test Cases'!J3:J4670,"Fail")</f>
        <v>0</v>
      </c>
      <c r="O5" s="32">
        <f t="shared" si="2"/>
        <v>0</v>
      </c>
      <c r="P5" s="20" t="str">
        <f>IFERROR(__xludf.DUMMYFUNCTION("""COMPUTED_VALUE"""),"MOSIP-20077")</f>
        <v>MOSIP-20077</v>
      </c>
      <c r="Q5" s="29">
        <f>COUNTIFS('Inji - Android - Test Cases'!A3:A4985,P5,'Inji - Android - Test Cases'!D3:D4985,"&lt;&gt;"&amp;"")</f>
        <v>12</v>
      </c>
      <c r="R5" s="30">
        <f>COUNTIFS('Inji - Android - Test Cases'!A3:A4985,P5,'Inji - Android - Test Cases'!D3:D4985,"&lt;&gt;"&amp;"",'Inji - Android - Test Cases'!J3:J4985,"Pass")</f>
        <v>12</v>
      </c>
      <c r="S5" s="31">
        <f>COUNTIFS('Inji - Android - Test Cases'!A3:A4985,P5,'Inji - Android - Test Cases'!D3:D4985,"&lt;&gt;"&amp;"",'Inji - Android - Test Cases'!J3:J4985,"Fail")</f>
        <v>0</v>
      </c>
      <c r="T5" s="32">
        <f t="shared" si="3"/>
        <v>0</v>
      </c>
      <c r="U5" s="1"/>
      <c r="V5" s="33" t="s">
        <v>22</v>
      </c>
      <c r="W5" s="1"/>
      <c r="X5" s="34" t="s">
        <v>23</v>
      </c>
      <c r="Y5" s="22"/>
    </row>
    <row r="6" ht="14.25" customHeight="1">
      <c r="A6" s="1"/>
      <c r="B6" s="37" t="s">
        <v>8</v>
      </c>
      <c r="C6" s="38">
        <f t="shared" ref="C6:I6" si="4">C4+C5</f>
        <v>2942</v>
      </c>
      <c r="D6" s="38">
        <f t="shared" si="4"/>
        <v>2942</v>
      </c>
      <c r="E6" s="38">
        <f t="shared" si="4"/>
        <v>2302</v>
      </c>
      <c r="F6" s="38">
        <f t="shared" si="4"/>
        <v>628</v>
      </c>
      <c r="G6" s="39">
        <f t="shared" si="4"/>
        <v>2659</v>
      </c>
      <c r="H6" s="40">
        <f t="shared" si="4"/>
        <v>283</v>
      </c>
      <c r="I6" s="41">
        <f t="shared" si="4"/>
        <v>0</v>
      </c>
      <c r="J6" s="17" t="s">
        <v>3</v>
      </c>
      <c r="K6" s="20" t="str">
        <f>IFERROR(__xludf.DUMMYFUNCTION("""COMPUTED_VALUE"""),"MOSIP-20077")</f>
        <v>MOSIP-20077</v>
      </c>
      <c r="L6" s="29">
        <f>COUNTIFS('Inji - iOS- Test Cases'!A4:A4671,K6,'Inji - iOS- Test Cases'!D4:D4671,"&lt;&gt;"&amp;"")</f>
        <v>14</v>
      </c>
      <c r="M6" s="30">
        <f>COUNTIFS('Inji - iOS- Test Cases'!A4:A4671,K6,'Inji - iOS- Test Cases'!D4:D4671,"&lt;&gt;"&amp;"",'Inji - iOS- Test Cases'!J4:J4671,"Pass")</f>
        <v>14</v>
      </c>
      <c r="N6" s="31">
        <f>COUNTIFS('Inji - iOS- Test Cases'!A4:A4671,K6,'Inji - iOS- Test Cases'!D4:D4671,"&lt;&gt;"&amp;"",'Inji - iOS- Test Cases'!J4:J4671,"Fail")</f>
        <v>0</v>
      </c>
      <c r="O6" s="32">
        <f t="shared" si="2"/>
        <v>0</v>
      </c>
      <c r="P6" s="20" t="str">
        <f>IFERROR(__xludf.DUMMYFUNCTION("""COMPUTED_VALUE"""),"MOSIP-20081")</f>
        <v>MOSIP-20081</v>
      </c>
      <c r="Q6" s="29">
        <f>COUNTIFS('Inji - Android - Test Cases'!A4:A4986,P6,'Inji - Android - Test Cases'!D4:D4986,"&lt;&gt;"&amp;"")</f>
        <v>20</v>
      </c>
      <c r="R6" s="30">
        <f>COUNTIFS('Inji - Android - Test Cases'!A4:A4986,P6,'Inji - Android - Test Cases'!D4:D4986,"&lt;&gt;"&amp;"",'Inji - Android - Test Cases'!J4:J4986,"Pass")</f>
        <v>20</v>
      </c>
      <c r="S6" s="31">
        <f>COUNTIFS('Inji - Android - Test Cases'!A4:A4986,P6,'Inji - Android - Test Cases'!D4:D4986,"&lt;&gt;"&amp;"",'Inji - Android - Test Cases'!J4:J4986,"Fail")</f>
        <v>0</v>
      </c>
      <c r="T6" s="32">
        <f t="shared" si="3"/>
        <v>0</v>
      </c>
      <c r="U6" s="1"/>
      <c r="V6" s="42" t="s">
        <v>24</v>
      </c>
      <c r="W6" s="1"/>
      <c r="X6" s="34" t="s">
        <v>23</v>
      </c>
      <c r="Y6" s="22"/>
    </row>
    <row r="7" ht="14.25" customHeight="1">
      <c r="A7" s="1"/>
      <c r="B7" s="43"/>
      <c r="C7" s="44"/>
      <c r="D7" s="44"/>
      <c r="E7" s="44"/>
      <c r="F7" s="44"/>
      <c r="G7" s="45"/>
      <c r="H7" s="46"/>
      <c r="I7" s="47"/>
      <c r="J7" s="17" t="s">
        <v>3</v>
      </c>
      <c r="K7" s="20" t="str">
        <f>IFERROR(__xludf.DUMMYFUNCTION("""COMPUTED_VALUE"""),"MOSIP-20081")</f>
        <v>MOSIP-20081</v>
      </c>
      <c r="L7" s="29">
        <f>COUNTIFS('Inji - iOS- Test Cases'!A5:A4672,K7,'Inji - iOS- Test Cases'!D5:D4672,"&lt;&gt;"&amp;"")</f>
        <v>19</v>
      </c>
      <c r="M7" s="30">
        <f>COUNTIFS('Inji - iOS- Test Cases'!A5:A4672,K7,'Inji - iOS- Test Cases'!D5:D4672,"&lt;&gt;"&amp;"",'Inji - iOS- Test Cases'!J5:J4672,"Pass")</f>
        <v>19</v>
      </c>
      <c r="N7" s="31">
        <f>COUNTIFS('Inji - iOS- Test Cases'!A5:A4672,K7,'Inji - iOS- Test Cases'!D5:D4672,"&lt;&gt;"&amp;"",'Inji - iOS- Test Cases'!J5:J4672,"Fail")</f>
        <v>0</v>
      </c>
      <c r="O7" s="32">
        <f t="shared" si="2"/>
        <v>0</v>
      </c>
      <c r="P7" s="20" t="str">
        <f>IFERROR(__xludf.DUMMYFUNCTION("""COMPUTED_VALUE"""),"MOSIP-20089 &amp; MOSIP-20088")</f>
        <v>MOSIP-20089 &amp; MOSIP-20088</v>
      </c>
      <c r="Q7" s="29">
        <f>COUNTIFS('Inji - Android - Test Cases'!A5:A4987,P7,'Inji - Android - Test Cases'!D5:D4987,"&lt;&gt;"&amp;"")</f>
        <v>16</v>
      </c>
      <c r="R7" s="30">
        <f>COUNTIFS('Inji - Android - Test Cases'!A5:A4987,P7,'Inji - Android - Test Cases'!D5:D4987,"&lt;&gt;"&amp;"",'Inji - Android - Test Cases'!J5:J4987,"Pass")</f>
        <v>15</v>
      </c>
      <c r="S7" s="31">
        <f>COUNTIFS('Inji - Android - Test Cases'!A5:A4987,P7,'Inji - Android - Test Cases'!D5:D4987,"&lt;&gt;"&amp;"",'Inji - Android - Test Cases'!J5:J4987,"Fail")</f>
        <v>1</v>
      </c>
      <c r="T7" s="32">
        <f t="shared" si="3"/>
        <v>0</v>
      </c>
      <c r="U7" s="1"/>
      <c r="V7" s="48" t="s">
        <v>25</v>
      </c>
      <c r="W7" s="1"/>
      <c r="X7" s="34" t="s">
        <v>26</v>
      </c>
      <c r="Y7" s="22"/>
    </row>
    <row r="8" ht="14.25" customHeight="1">
      <c r="A8" s="1"/>
      <c r="B8" s="1"/>
      <c r="C8" s="1"/>
      <c r="D8" s="1"/>
      <c r="E8" s="1"/>
      <c r="F8" s="1"/>
      <c r="G8" s="1"/>
      <c r="H8" s="1"/>
      <c r="I8" s="49"/>
      <c r="J8" s="50" t="s">
        <v>3</v>
      </c>
      <c r="K8" s="20" t="str">
        <f>IFERROR(__xludf.DUMMYFUNCTION("""COMPUTED_VALUE"""),"MOSIP-20100")</f>
        <v>MOSIP-20100</v>
      </c>
      <c r="L8" s="29">
        <f>COUNTIFS('Inji - iOS- Test Cases'!A6:A4673,K8,'Inji - iOS- Test Cases'!D6:D4673,"&lt;&gt;"&amp;"")</f>
        <v>3</v>
      </c>
      <c r="M8" s="30">
        <f>COUNTIFS('Inji - iOS- Test Cases'!A6:A4673,K8,'Inji - iOS- Test Cases'!D6:D4673,"&lt;&gt;"&amp;"",'Inji - iOS- Test Cases'!J6:J4673,"Pass")</f>
        <v>3</v>
      </c>
      <c r="N8" s="31">
        <f>COUNTIFS('Inji - iOS- Test Cases'!A6:A4673,K8,'Inji - iOS- Test Cases'!D6:D4673,"&lt;&gt;"&amp;"",'Inji - iOS- Test Cases'!J6:J4673,"Fail")</f>
        <v>0</v>
      </c>
      <c r="O8" s="32">
        <f t="shared" si="2"/>
        <v>0</v>
      </c>
      <c r="P8" s="20" t="str">
        <f>IFERROR(__xludf.DUMMYFUNCTION("""COMPUTED_VALUE"""),"MOSIP-19079")</f>
        <v>MOSIP-19079</v>
      </c>
      <c r="Q8" s="29">
        <f>COUNTIFS('Inji - Android - Test Cases'!A6:A4988,P8,'Inji - Android - Test Cases'!D6:D4988,"&lt;&gt;"&amp;"")</f>
        <v>11</v>
      </c>
      <c r="R8" s="30">
        <f>COUNTIFS('Inji - Android - Test Cases'!A6:A4988,P8,'Inji - Android - Test Cases'!D6:D4988,"&lt;&gt;"&amp;"",'Inji - Android - Test Cases'!J6:J4988,"Pass")</f>
        <v>11</v>
      </c>
      <c r="S8" s="31">
        <f>COUNTIFS('Inji - Android - Test Cases'!A6:A4988,P8,'Inji - Android - Test Cases'!D6:D4988,"&lt;&gt;"&amp;"",'Inji - Android - Test Cases'!J6:J4988,"Fail")</f>
        <v>0</v>
      </c>
      <c r="T8" s="32">
        <f t="shared" si="3"/>
        <v>0</v>
      </c>
      <c r="U8" s="1"/>
      <c r="V8" s="20" t="s">
        <v>27</v>
      </c>
      <c r="W8" s="1"/>
      <c r="X8" s="34" t="s">
        <v>28</v>
      </c>
      <c r="Y8" s="22"/>
    </row>
    <row r="9" ht="14.25" customHeight="1">
      <c r="A9" s="1"/>
      <c r="B9" s="1"/>
      <c r="C9" s="1"/>
      <c r="D9" s="1"/>
      <c r="E9" s="1"/>
      <c r="F9" s="1"/>
      <c r="G9" s="1"/>
      <c r="H9" s="1"/>
      <c r="I9" s="49"/>
      <c r="J9" s="50" t="s">
        <v>3</v>
      </c>
      <c r="K9" s="20" t="str">
        <f>IFERROR(__xludf.DUMMYFUNCTION("""COMPUTED_VALUE"""),"MOSIP-20089 &amp; MOSIP-20088")</f>
        <v>MOSIP-20089 &amp; MOSIP-20088</v>
      </c>
      <c r="L9" s="29">
        <f>COUNTIFS('Inji - iOS- Test Cases'!A7:A4674,K9,'Inji - iOS- Test Cases'!D7:D4674,"&lt;&gt;"&amp;"")</f>
        <v>10</v>
      </c>
      <c r="M9" s="30">
        <f>COUNTIFS('Inji - iOS- Test Cases'!A7:A4674,K9,'Inji - iOS- Test Cases'!D7:D4674,"&lt;&gt;"&amp;"",'Inji - iOS- Test Cases'!J7:J4674,"Pass")</f>
        <v>10</v>
      </c>
      <c r="N9" s="31">
        <f>COUNTIFS('Inji - iOS- Test Cases'!A7:A4674,K9,'Inji - iOS- Test Cases'!D7:D4674,"&lt;&gt;"&amp;"",'Inji - iOS- Test Cases'!J7:J4674,"Fail")</f>
        <v>0</v>
      </c>
      <c r="O9" s="32">
        <f t="shared" si="2"/>
        <v>0</v>
      </c>
      <c r="P9" s="20" t="str">
        <f>IFERROR(__xludf.DUMMYFUNCTION("""COMPUTED_VALUE"""),"INJI- 41")</f>
        <v>INJI- 41</v>
      </c>
      <c r="Q9" s="29">
        <f>COUNTIFS('Inji - Android - Test Cases'!A7:A4989,P9,'Inji - Android - Test Cases'!D7:D4989,"&lt;&gt;"&amp;"")</f>
        <v>9</v>
      </c>
      <c r="R9" s="30">
        <f>COUNTIFS('Inji - Android - Test Cases'!A7:A4989,P9,'Inji - Android - Test Cases'!D7:D4989,"&lt;&gt;"&amp;"",'Inji - Android - Test Cases'!J7:J4989,"Pass")</f>
        <v>8</v>
      </c>
      <c r="S9" s="31">
        <f>COUNTIFS('Inji - Android - Test Cases'!A7:A4989,P9,'Inji - Android - Test Cases'!D7:D4989,"&lt;&gt;"&amp;"",'Inji - Android - Test Cases'!J7:J4989,"Fail")</f>
        <v>1</v>
      </c>
      <c r="T9" s="32">
        <f t="shared" si="3"/>
        <v>0</v>
      </c>
      <c r="U9" s="1"/>
      <c r="V9" s="51" t="s">
        <v>29</v>
      </c>
      <c r="W9" s="1"/>
      <c r="X9" s="34" t="s">
        <v>30</v>
      </c>
      <c r="Y9" s="22"/>
    </row>
    <row r="10" ht="14.25" customHeight="1">
      <c r="A10" s="1"/>
      <c r="B10" s="52" t="str">
        <f>"Functional Testing - Stories Verified : " &amp; C6</f>
        <v>Functional Testing - Stories Verified : 2942</v>
      </c>
      <c r="C10" s="53"/>
      <c r="D10" s="53"/>
      <c r="E10" s="53"/>
      <c r="F10" s="53"/>
      <c r="G10" s="53"/>
      <c r="H10" s="53"/>
      <c r="I10" s="54"/>
      <c r="J10" s="50" t="s">
        <v>3</v>
      </c>
      <c r="K10" s="20" t="str">
        <f>IFERROR(__xludf.DUMMYFUNCTION("""COMPUTED_VALUE"""),"INJI-100")</f>
        <v>INJI-100</v>
      </c>
      <c r="L10" s="29">
        <f>COUNTIFS('Inji - iOS- Test Cases'!A8:A4675,K10,'Inji - iOS- Test Cases'!D8:D4675,"&lt;&gt;"&amp;"")</f>
        <v>10</v>
      </c>
      <c r="M10" s="30">
        <f>COUNTIFS('Inji - iOS- Test Cases'!A8:A4675,K10,'Inji - iOS- Test Cases'!D8:D4675,"&lt;&gt;"&amp;"",'Inji - iOS- Test Cases'!J8:J4675,"Pass")</f>
        <v>10</v>
      </c>
      <c r="N10" s="31">
        <f>COUNTIFS('Inji - iOS- Test Cases'!A8:A4675,K10,'Inji - iOS- Test Cases'!D8:D4675,"&lt;&gt;"&amp;"",'Inji - iOS- Test Cases'!J8:J4675,"Fail")</f>
        <v>0</v>
      </c>
      <c r="O10" s="32">
        <f t="shared" si="2"/>
        <v>0</v>
      </c>
      <c r="P10" s="20" t="str">
        <f>IFERROR(__xludf.DUMMYFUNCTION("""COMPUTED_VALUE"""),"INJI-44")</f>
        <v>INJI-44</v>
      </c>
      <c r="Q10" s="29">
        <f>COUNTIFS('Inji - Android - Test Cases'!A8:A4990,P10,'Inji - Android - Test Cases'!D8:D4990,"&lt;&gt;"&amp;"")</f>
        <v>10</v>
      </c>
      <c r="R10" s="30">
        <f>COUNTIFS('Inji - Android - Test Cases'!A7:A4990,P10,'Inji - Android - Test Cases'!D7:D4990,"&lt;&gt;"&amp;"",'Inji - Android - Test Cases'!J7:J4990,"Pass")</f>
        <v>10</v>
      </c>
      <c r="S10" s="31">
        <f>COUNTIFS('Inji - Android - Test Cases'!A7:A4990,P10,'Inji - Android - Test Cases'!D7:D4990,"&lt;&gt;"&amp;"",'Inji - Android - Test Cases'!J7:J4990,"Fail")</f>
        <v>0</v>
      </c>
      <c r="T10" s="32">
        <f t="shared" si="3"/>
        <v>0</v>
      </c>
      <c r="U10" s="1"/>
      <c r="V10" s="51" t="s">
        <v>31</v>
      </c>
      <c r="W10" s="1"/>
      <c r="X10" s="34" t="s">
        <v>32</v>
      </c>
      <c r="Y10" s="22"/>
    </row>
    <row r="11" ht="14.25" customHeight="1">
      <c r="A11" s="1"/>
      <c r="B11" s="55" t="str">
        <f>"Test cases : " &amp; D6 &amp; "      Passed : "&amp; G6 &amp; "     Failed : " &amp; H6 &amp; "    Skipped : " &amp; I6</f>
        <v>Test cases : 2942      Passed : 2659     Failed : 283    Skipped : 0</v>
      </c>
      <c r="C11" s="56"/>
      <c r="D11" s="56"/>
      <c r="E11" s="56"/>
      <c r="F11" s="56"/>
      <c r="G11" s="56"/>
      <c r="H11" s="56"/>
      <c r="I11" s="57"/>
      <c r="J11" s="50" t="s">
        <v>3</v>
      </c>
      <c r="K11" s="20" t="str">
        <f>IFERROR(__xludf.DUMMYFUNCTION("""COMPUTED_VALUE"""),"INJI-41")</f>
        <v>INJI-41</v>
      </c>
      <c r="L11" s="29">
        <f>COUNTIFS('Inji - iOS- Test Cases'!A9:A4676,K11,'Inji - iOS- Test Cases'!D9:D4676,"&lt;&gt;"&amp;"")</f>
        <v>8</v>
      </c>
      <c r="M11" s="30">
        <f>COUNTIFS('Inji - iOS- Test Cases'!A9:A4676,K11,'Inji - iOS- Test Cases'!D9:D4676,"&lt;&gt;"&amp;"",'Inji - iOS- Test Cases'!J9:J4676,"Pass")</f>
        <v>7</v>
      </c>
      <c r="N11" s="31">
        <f>COUNTIFS('Inji - iOS- Test Cases'!A9:A4676,K11,'Inji - iOS- Test Cases'!D9:D4676,"&lt;&gt;"&amp;"",'Inji - iOS- Test Cases'!J9:J4676,"Fail")</f>
        <v>1</v>
      </c>
      <c r="O11" s="32">
        <f t="shared" si="2"/>
        <v>0</v>
      </c>
      <c r="P11" s="20" t="str">
        <f>IFERROR(__xludf.DUMMYFUNCTION("""COMPUTED_VALUE"""),"INJI-71")</f>
        <v>INJI-71</v>
      </c>
      <c r="Q11" s="29">
        <f>COUNTIFS('Inji - Android - Test Cases'!A9:A4991,P11,'Inji - Android - Test Cases'!D9:D4991,"&lt;&gt;"&amp;"")</f>
        <v>18</v>
      </c>
      <c r="R11" s="30">
        <f>COUNTIFS('Inji - Android - Test Cases'!A8:A4991,P11,'Inji - Android - Test Cases'!D8:D4991,"&lt;&gt;"&amp;"",'Inji - Android - Test Cases'!J8:J4991,"Pass")</f>
        <v>10</v>
      </c>
      <c r="S11" s="31">
        <f>COUNTIFS('Inji - Android - Test Cases'!A8:A4991,P11,'Inji - Android - Test Cases'!D8:D4991,"&lt;&gt;"&amp;"",'Inji - Android - Test Cases'!J8:J4991,"Fail")</f>
        <v>8</v>
      </c>
      <c r="T11" s="32">
        <f t="shared" si="3"/>
        <v>0</v>
      </c>
      <c r="U11" s="1"/>
      <c r="V11" s="1"/>
      <c r="W11" s="1"/>
      <c r="X11" s="34" t="s">
        <v>33</v>
      </c>
      <c r="Y11" s="22"/>
    </row>
    <row r="12" ht="14.25" customHeight="1">
      <c r="A12" s="1"/>
      <c r="B12" s="58" t="str">
        <f>"Test Rate : " &amp; INT((((G6+H6)/D6)*100)) &amp; "%     With Pass Rate : " &amp; INT((G6/(G6+H6))*100)  &amp; "%"</f>
        <v>Test Rate : 100%     With Pass Rate : 90%</v>
      </c>
      <c r="C12" s="59"/>
      <c r="D12" s="59"/>
      <c r="E12" s="59"/>
      <c r="F12" s="59"/>
      <c r="G12" s="59"/>
      <c r="H12" s="59"/>
      <c r="I12" s="60"/>
      <c r="J12" s="50" t="s">
        <v>3</v>
      </c>
      <c r="K12" s="20" t="str">
        <f>IFERROR(__xludf.DUMMYFUNCTION("""COMPUTED_VALUE"""),"INJI-44")</f>
        <v>INJI-44</v>
      </c>
      <c r="L12" s="29">
        <f>COUNTIFS('Inji - iOS- Test Cases'!A10:A4677,K12,'Inji - iOS- Test Cases'!D10:D4677,"&lt;&gt;"&amp;"")</f>
        <v>11</v>
      </c>
      <c r="M12" s="30">
        <f>COUNTIFS('Inji - iOS- Test Cases'!A10:A4677,K12,'Inji - iOS- Test Cases'!D10:D4677,"&lt;&gt;"&amp;"",'Inji - iOS- Test Cases'!J10:J4677,"Pass")</f>
        <v>11</v>
      </c>
      <c r="N12" s="31">
        <f>COUNTIFS('Inji - iOS- Test Cases'!A10:A4677,K12,'Inji - iOS- Test Cases'!D10:D4677,"&lt;&gt;"&amp;"",'Inji - iOS- Test Cases'!J10:J4677,"Fail")</f>
        <v>0</v>
      </c>
      <c r="O12" s="32">
        <f t="shared" si="2"/>
        <v>0</v>
      </c>
      <c r="P12" s="20" t="str">
        <f>IFERROR(__xludf.DUMMYFUNCTION("""COMPUTED_VALUE"""),"INJI-42")</f>
        <v>INJI-42</v>
      </c>
      <c r="Q12" s="29">
        <f>COUNTIFS('Inji - Android - Test Cases'!A10:A4992,P12,'Inji - Android - Test Cases'!D10:D4992,"&lt;&gt;"&amp;"")</f>
        <v>14</v>
      </c>
      <c r="R12" s="30">
        <f>COUNTIFS('Inji - Android - Test Cases'!A8:A4992,P12,'Inji - Android - Test Cases'!D8:D4992,"&lt;&gt;"&amp;"",'Inji - Android - Test Cases'!J8:J4992,"Pass")</f>
        <v>14</v>
      </c>
      <c r="S12" s="31">
        <f>COUNTIFS('Inji - Android - Test Cases'!A8:A4992,P12,'Inji - Android - Test Cases'!D8:D4992,"&lt;&gt;"&amp;"",'Inji - Android - Test Cases'!J8:J4992,"Fail")</f>
        <v>0</v>
      </c>
      <c r="T12" s="32">
        <f t="shared" si="3"/>
        <v>0</v>
      </c>
      <c r="U12" s="1"/>
      <c r="V12" s="1"/>
      <c r="W12" s="1"/>
      <c r="X12" s="34" t="s">
        <v>20</v>
      </c>
      <c r="Y12" s="22"/>
    </row>
    <row r="13" ht="14.25" customHeight="1">
      <c r="A13" s="1"/>
      <c r="B13" s="61"/>
      <c r="C13" s="61"/>
      <c r="D13" s="61"/>
      <c r="E13" s="61"/>
      <c r="F13" s="61"/>
      <c r="G13" s="61"/>
      <c r="H13" s="61"/>
      <c r="I13" s="61"/>
      <c r="J13" s="50" t="s">
        <v>3</v>
      </c>
      <c r="K13" s="20" t="str">
        <f>IFERROR(__xludf.DUMMYFUNCTION("""COMPUTED_VALUE"""),"INJI-71")</f>
        <v>INJI-71</v>
      </c>
      <c r="L13" s="29">
        <f>COUNTIFS('Inji - iOS- Test Cases'!A11:A4678,K13,'Inji - iOS- Test Cases'!D11:D4678,"&lt;&gt;"&amp;"")</f>
        <v>17</v>
      </c>
      <c r="M13" s="30">
        <f>COUNTIFS('Inji - iOS- Test Cases'!A11:A4678,K13,'Inji - iOS- Test Cases'!D11:D4678,"&lt;&gt;"&amp;"",'Inji - iOS- Test Cases'!J11:J4678,"Pass")</f>
        <v>17</v>
      </c>
      <c r="N13" s="31">
        <f>COUNTIFS('Inji - iOS- Test Cases'!A11:A4678,K13,'Inji - iOS- Test Cases'!D11:D4678,"&lt;&gt;"&amp;"",'Inji - iOS- Test Cases'!J11:J4678,"Fail")</f>
        <v>0</v>
      </c>
      <c r="O13" s="32">
        <f t="shared" si="2"/>
        <v>0</v>
      </c>
      <c r="P13" s="20" t="str">
        <f>IFERROR(__xludf.DUMMYFUNCTION("""COMPUTED_VALUE"""),"INJI-278")</f>
        <v>INJI-278</v>
      </c>
      <c r="Q13" s="29">
        <f>COUNTIFS('Inji - Android - Test Cases'!A11:A4993,P13,'Inji - Android - Test Cases'!D11:D4993,"&lt;&gt;"&amp;"")</f>
        <v>18</v>
      </c>
      <c r="R13" s="30">
        <f>COUNTIFS('Inji - Android - Test Cases'!A9:A4993,P13,'Inji - Android - Test Cases'!D9:D4993,"&lt;&gt;"&amp;"",'Inji - Android - Test Cases'!J9:J4993,"Pass")</f>
        <v>17</v>
      </c>
      <c r="S13" s="31">
        <f>COUNTIFS('Inji - Android - Test Cases'!A9:A4993,P13,'Inji - Android - Test Cases'!D9:D4993,"&lt;&gt;"&amp;"",'Inji - Android - Test Cases'!J9:J4993,"Fail")</f>
        <v>1</v>
      </c>
      <c r="T13" s="32">
        <f t="shared" si="3"/>
        <v>0</v>
      </c>
      <c r="U13" s="1"/>
      <c r="V13" s="1"/>
      <c r="W13" s="1"/>
      <c r="X13" s="34" t="s">
        <v>34</v>
      </c>
      <c r="Y13" s="22"/>
    </row>
    <row r="14" ht="14.25" customHeight="1">
      <c r="A14" s="1"/>
      <c r="B14" s="1"/>
      <c r="C14" s="62"/>
      <c r="D14" s="62"/>
      <c r="E14" s="62"/>
      <c r="F14" s="62"/>
      <c r="G14" s="62"/>
      <c r="H14" s="62"/>
      <c r="I14" s="1"/>
      <c r="J14" s="1"/>
      <c r="K14" s="20" t="str">
        <f>IFERROR(__xludf.DUMMYFUNCTION("""COMPUTED_VALUE"""),"INJI-42")</f>
        <v>INJI-42</v>
      </c>
      <c r="L14" s="29">
        <f>COUNTIFS('Inji - iOS- Test Cases'!A12:A4679,K14,'Inji - iOS- Test Cases'!D12:D4679,"&lt;&gt;"&amp;"")</f>
        <v>17</v>
      </c>
      <c r="M14" s="30">
        <f>COUNTIFS('Inji - iOS- Test Cases'!A12:A4679,K14,'Inji - iOS- Test Cases'!D12:D4679,"&lt;&gt;"&amp;"",'Inji - iOS- Test Cases'!J12:J4679,"Pass")</f>
        <v>17</v>
      </c>
      <c r="N14" s="31">
        <f>COUNTIFS('Inji - iOS- Test Cases'!A12:A4679,K14,'Inji - iOS- Test Cases'!D12:D4679,"&lt;&gt;"&amp;"",'Inji - iOS- Test Cases'!J12:J4679,"Fail")</f>
        <v>0</v>
      </c>
      <c r="O14" s="32">
        <f t="shared" si="2"/>
        <v>0</v>
      </c>
      <c r="P14" s="20" t="str">
        <f>IFERROR(__xludf.DUMMYFUNCTION("""COMPUTED_VALUE"""),"INJI_257")</f>
        <v>INJI_257</v>
      </c>
      <c r="Q14" s="29">
        <f>COUNTIFS('Inji - Android - Test Cases'!A12:A4994,P14,'Inji - Android - Test Cases'!D12:D4994,"&lt;&gt;"&amp;"")</f>
        <v>16</v>
      </c>
      <c r="R14" s="30">
        <f>COUNTIFS('Inji - Android - Test Cases'!A10:A4994,P14,'Inji - Android - Test Cases'!D10:D4994,"&lt;&gt;"&amp;"",'Inji - Android - Test Cases'!J10:J4994,"Pass")</f>
        <v>16</v>
      </c>
      <c r="S14" s="31">
        <f>COUNTIFS('Inji - Android - Test Cases'!A10:A4994,P14,'Inji - Android - Test Cases'!D10:D4994,"&lt;&gt;"&amp;"",'Inji - Android - Test Cases'!J10:J4994,"Fail")</f>
        <v>0</v>
      </c>
      <c r="T14" s="32">
        <f t="shared" si="3"/>
        <v>0</v>
      </c>
      <c r="U14" s="1"/>
      <c r="V14" s="1"/>
      <c r="W14" s="1"/>
      <c r="X14" s="34" t="s">
        <v>34</v>
      </c>
      <c r="Y14" s="22"/>
    </row>
    <row r="15" ht="14.25" customHeight="1">
      <c r="A15" s="1"/>
      <c r="B15" s="61"/>
      <c r="C15" s="61"/>
      <c r="D15" s="61"/>
      <c r="E15" s="1"/>
      <c r="F15" s="1"/>
      <c r="G15" s="1"/>
      <c r="H15" s="1"/>
      <c r="I15" s="1"/>
      <c r="J15" s="1"/>
      <c r="K15" s="20" t="str">
        <f>IFERROR(__xludf.DUMMYFUNCTION("""COMPUTED_VALUE"""),"INJI-278")</f>
        <v>INJI-278</v>
      </c>
      <c r="L15" s="29">
        <f>COUNTIFS('Inji - iOS- Test Cases'!A13:A4680,K15,'Inji - iOS- Test Cases'!D13:D4680,"&lt;&gt;"&amp;"")</f>
        <v>33</v>
      </c>
      <c r="M15" s="30">
        <f>COUNTIFS('Inji - iOS- Test Cases'!A13:A4680,K15,'Inji - iOS- Test Cases'!D13:D4680,"&lt;&gt;"&amp;"",'Inji - iOS- Test Cases'!J13:J4680,"Pass")</f>
        <v>33</v>
      </c>
      <c r="N15" s="31">
        <f>COUNTIFS('Inji - iOS- Test Cases'!A13:A4680,K15,'Inji - iOS- Test Cases'!D13:D4680,"&lt;&gt;"&amp;"",'Inji - iOS- Test Cases'!J13:J4680,"Fail")</f>
        <v>0</v>
      </c>
      <c r="O15" s="32">
        <f t="shared" si="2"/>
        <v>0</v>
      </c>
      <c r="P15" s="20" t="str">
        <f>IFERROR(__xludf.DUMMYFUNCTION("""COMPUTED_VALUE"""),"INJI_606")</f>
        <v>INJI_606</v>
      </c>
      <c r="Q15" s="29">
        <f>COUNTIFS('Inji - Android - Test Cases'!A13:A4995,P15,'Inji - Android - Test Cases'!D13:D4995,"&lt;&gt;"&amp;"")</f>
        <v>3</v>
      </c>
      <c r="R15" s="30">
        <f>COUNTIFS('Inji - Android - Test Cases'!A11:A4995,P15,'Inji - Android - Test Cases'!D11:D4995,"&lt;&gt;"&amp;"",'Inji - Android - Test Cases'!J11:J4995,"Pass")</f>
        <v>3</v>
      </c>
      <c r="S15" s="31">
        <f>COUNTIFS('Inji - Android - Test Cases'!A11:A4995,P15,'Inji - Android - Test Cases'!D11:D4995,"&lt;&gt;"&amp;"",'Inji - Android - Test Cases'!J11:J4995,"Fail")</f>
        <v>0</v>
      </c>
      <c r="T15" s="32">
        <f t="shared" si="3"/>
        <v>0</v>
      </c>
      <c r="U15" s="1"/>
      <c r="V15" s="1"/>
      <c r="W15" s="1"/>
      <c r="X15" s="34" t="s">
        <v>34</v>
      </c>
      <c r="Y15" s="22"/>
    </row>
    <row r="16" ht="14.25" customHeight="1">
      <c r="A16" s="1"/>
      <c r="B16" s="61"/>
      <c r="C16" s="61"/>
      <c r="D16" s="61"/>
      <c r="E16" s="1"/>
      <c r="F16" s="1"/>
      <c r="G16" s="1"/>
      <c r="H16" s="1"/>
      <c r="I16" s="1"/>
      <c r="J16" s="1"/>
      <c r="K16" s="20" t="str">
        <f>IFERROR(__xludf.DUMMYFUNCTION("""COMPUTED_VALUE"""),"INJI-607")</f>
        <v>INJI-607</v>
      </c>
      <c r="L16" s="29">
        <f>COUNTIFS('Inji - iOS- Test Cases'!A14:A4681,K16,'Inji - iOS- Test Cases'!D14:D4681,"&lt;&gt;"&amp;"")</f>
        <v>1</v>
      </c>
      <c r="M16" s="30">
        <f>COUNTIFS('Inji - iOS- Test Cases'!A14:A4681,K16,'Inji - iOS- Test Cases'!D14:D4681,"&lt;&gt;"&amp;"",'Inji - iOS- Test Cases'!J14:J4681,"Pass")</f>
        <v>1</v>
      </c>
      <c r="N16" s="31">
        <f>COUNTIFS('Inji - iOS- Test Cases'!A14:A4681,K16,'Inji - iOS- Test Cases'!D14:D4681,"&lt;&gt;"&amp;"",'Inji - iOS- Test Cases'!J14:J4681,"Fail")</f>
        <v>0</v>
      </c>
      <c r="O16" s="32">
        <f t="shared" si="2"/>
        <v>0</v>
      </c>
      <c r="P16" s="20" t="str">
        <f>IFERROR(__xludf.DUMMYFUNCTION("""COMPUTED_VALUE"""),"INJI_590")</f>
        <v>INJI_590</v>
      </c>
      <c r="Q16" s="29">
        <f>COUNTIFS('Inji - Android - Test Cases'!A14:A4996,P16,'Inji - Android - Test Cases'!D14:D4996,"&lt;&gt;"&amp;"")</f>
        <v>3</v>
      </c>
      <c r="R16" s="30">
        <f>COUNTIFS('Inji - Android - Test Cases'!A12:A4996,P16,'Inji - Android - Test Cases'!D12:D4996,"&lt;&gt;"&amp;"",'Inji - Android - Test Cases'!J12:J4996,"Pass")</f>
        <v>3</v>
      </c>
      <c r="S16" s="31">
        <f>COUNTIFS('Inji - Android - Test Cases'!A12:A4996,P16,'Inji - Android - Test Cases'!D12:D4996,"&lt;&gt;"&amp;"",'Inji - Android - Test Cases'!J12:J4996,"Fail")</f>
        <v>0</v>
      </c>
      <c r="T16" s="32">
        <f t="shared" si="3"/>
        <v>0</v>
      </c>
      <c r="U16" s="1"/>
      <c r="V16" s="1"/>
      <c r="W16" s="1"/>
      <c r="X16" s="34" t="s">
        <v>34</v>
      </c>
      <c r="Y16" s="22"/>
    </row>
    <row r="17" ht="14.25" customHeight="1">
      <c r="A17" s="1"/>
      <c r="B17" s="61"/>
      <c r="C17" s="61"/>
      <c r="D17" s="61"/>
      <c r="E17" s="1"/>
      <c r="F17" s="1"/>
      <c r="G17" s="1"/>
      <c r="H17" s="1"/>
      <c r="I17" s="1"/>
      <c r="J17" s="1"/>
      <c r="K17" s="51" t="str">
        <f>IFERROR(__xludf.DUMMYFUNCTION("""COMPUTED_VALUE"""),"INJI-590")</f>
        <v>INJI-590</v>
      </c>
      <c r="L17" s="29">
        <f>COUNTIFS('Inji - iOS- Test Cases'!A15:A4682,K17,'Inji - iOS- Test Cases'!D15:D4682,"&lt;&gt;"&amp;"")</f>
        <v>1</v>
      </c>
      <c r="M17" s="30">
        <f>COUNTIFS('Inji - iOS- Test Cases'!A15:A4682,K17,'Inji - iOS- Test Cases'!D15:D4682,"&lt;&gt;"&amp;"",'Inji - iOS- Test Cases'!J15:J4682,"Pass")</f>
        <v>1</v>
      </c>
      <c r="N17" s="31">
        <f>COUNTIFS('Inji - iOS- Test Cases'!A15:A4682,K17,'Inji - iOS- Test Cases'!D15:D4682,"&lt;&gt;"&amp;"",'Inji - iOS- Test Cases'!J15:J4682,"Fail")</f>
        <v>0</v>
      </c>
      <c r="O17" s="32">
        <f t="shared" si="2"/>
        <v>0</v>
      </c>
      <c r="P17" s="20" t="str">
        <f>IFERROR(__xludf.DUMMYFUNCTION("""COMPUTED_VALUE"""),"INJI_589")</f>
        <v>INJI_589</v>
      </c>
      <c r="Q17" s="29">
        <f>COUNTIFS('Inji - Android - Test Cases'!A15:A4997,P17,'Inji - Android - Test Cases'!D15:D4997,"&lt;&gt;"&amp;"")</f>
        <v>2</v>
      </c>
      <c r="R17" s="30">
        <f>COUNTIFS('Inji - Android - Test Cases'!A13:A4997,P17,'Inji - Android - Test Cases'!D13:D4997,"&lt;&gt;"&amp;"",'Inji - Android - Test Cases'!J13:J4997,"Pass")</f>
        <v>2</v>
      </c>
      <c r="S17" s="31">
        <f>COUNTIFS('Inji - Android - Test Cases'!A13:A4997,P17,'Inji - Android - Test Cases'!D13:D4997,"&lt;&gt;"&amp;"",'Inji - Android - Test Cases'!J13:J4997,"Fail")</f>
        <v>0</v>
      </c>
      <c r="T17" s="32">
        <f t="shared" si="3"/>
        <v>0</v>
      </c>
      <c r="U17" s="1"/>
      <c r="V17" s="1"/>
      <c r="W17" s="1"/>
      <c r="X17" s="34" t="s">
        <v>34</v>
      </c>
      <c r="Y17" s="22"/>
    </row>
    <row r="18" ht="14.25" customHeight="1">
      <c r="A18" s="1"/>
      <c r="B18" s="61"/>
      <c r="C18" s="61"/>
      <c r="D18" s="61"/>
      <c r="E18" s="1"/>
      <c r="F18" s="1"/>
      <c r="G18" s="1"/>
      <c r="H18" s="1"/>
      <c r="I18" s="1"/>
      <c r="J18" s="1"/>
      <c r="K18" s="51" t="str">
        <f>IFERROR(__xludf.DUMMYFUNCTION("""COMPUTED_VALUE"""),"INJI-617")</f>
        <v>INJI-617</v>
      </c>
      <c r="L18" s="29">
        <f>COUNTIFS('Inji - iOS- Test Cases'!A16:A4683,K18,'Inji - iOS- Test Cases'!D16:D4683,"&lt;&gt;"&amp;"")</f>
        <v>1</v>
      </c>
      <c r="M18" s="30">
        <f>COUNTIFS('Inji - iOS- Test Cases'!A16:A4683,K18,'Inji - iOS- Test Cases'!D16:D4683,"&lt;&gt;"&amp;"",'Inji - iOS- Test Cases'!J16:J4683,"Pass")</f>
        <v>1</v>
      </c>
      <c r="N18" s="31">
        <f>COUNTIFS('Inji - iOS- Test Cases'!A16:A4683,K18,'Inji - iOS- Test Cases'!D16:D4683,"&lt;&gt;"&amp;"",'Inji - iOS- Test Cases'!J16:J4683,"Fail")</f>
        <v>0</v>
      </c>
      <c r="O18" s="32">
        <f t="shared" si="2"/>
        <v>0</v>
      </c>
      <c r="P18" s="20" t="str">
        <f>IFERROR(__xludf.DUMMYFUNCTION("""COMPUTED_VALUE"""),"INJI_576")</f>
        <v>INJI_576</v>
      </c>
      <c r="Q18" s="29">
        <f>COUNTIFS('Inji - Android - Test Cases'!A16:A4998,P18,'Inji - Android - Test Cases'!D16:D4998,"&lt;&gt;"&amp;"")</f>
        <v>1</v>
      </c>
      <c r="R18" s="30">
        <f>COUNTIFS('Inji - Android - Test Cases'!A14:A4998,P18,'Inji - Android - Test Cases'!D14:D4998,"&lt;&gt;"&amp;"",'Inji - Android - Test Cases'!J14:J4998,"Pass")</f>
        <v>1</v>
      </c>
      <c r="S18" s="31">
        <f>COUNTIFS('Inji - Android - Test Cases'!A14:A4998,P18,'Inji - Android - Test Cases'!D14:D4998,"&lt;&gt;"&amp;"",'Inji - Android - Test Cases'!J14:J4998,"Fail")</f>
        <v>0</v>
      </c>
      <c r="T18" s="32">
        <f t="shared" si="3"/>
        <v>0</v>
      </c>
      <c r="U18" s="1"/>
      <c r="V18" s="1"/>
      <c r="W18" s="1"/>
      <c r="X18" s="34" t="s">
        <v>34</v>
      </c>
      <c r="Y18" s="22"/>
    </row>
    <row r="19" ht="14.25" customHeight="1">
      <c r="A19" s="1"/>
      <c r="B19" s="61"/>
      <c r="C19" s="61"/>
      <c r="D19" s="61"/>
      <c r="E19" s="1"/>
      <c r="F19" s="1"/>
      <c r="G19" s="1"/>
      <c r="H19" s="1"/>
      <c r="I19" s="1"/>
      <c r="J19" s="1"/>
      <c r="K19" s="51" t="str">
        <f>IFERROR(__xludf.DUMMYFUNCTION("""COMPUTED_VALUE"""),"INJI-599")</f>
        <v>INJI-599</v>
      </c>
      <c r="L19" s="29">
        <f>COUNTIFS('Inji - iOS- Test Cases'!A17:A4684,K19,'Inji - iOS- Test Cases'!D17:D4684,"&lt;&gt;"&amp;"")</f>
        <v>1</v>
      </c>
      <c r="M19" s="30">
        <f>COUNTIFS('Inji - iOS- Test Cases'!A17:A4684,K19,'Inji - iOS- Test Cases'!D17:D4684,"&lt;&gt;"&amp;"",'Inji - iOS- Test Cases'!J17:J4684,"Pass")</f>
        <v>1</v>
      </c>
      <c r="N19" s="31">
        <f>COUNTIFS('Inji - iOS- Test Cases'!A17:A4684,K19,'Inji - iOS- Test Cases'!D17:D4684,"&lt;&gt;"&amp;"",'Inji - iOS- Test Cases'!J17:J4684,"Fail")</f>
        <v>0</v>
      </c>
      <c r="O19" s="32">
        <f t="shared" si="2"/>
        <v>0</v>
      </c>
      <c r="P19" s="20" t="str">
        <f>IFERROR(__xludf.DUMMYFUNCTION("""COMPUTED_VALUE"""),"INJI-136")</f>
        <v>INJI-136</v>
      </c>
      <c r="Q19" s="29">
        <f>COUNTIFS('Inji - Android - Test Cases'!A17:A4999,P19,'Inji - Android - Test Cases'!D17:D4999,"&lt;&gt;"&amp;"")</f>
        <v>1</v>
      </c>
      <c r="R19" s="30">
        <f>COUNTIFS('Inji - Android - Test Cases'!A15:A4999,P19,'Inji - Android - Test Cases'!D15:D4999,"&lt;&gt;"&amp;"",'Inji - Android - Test Cases'!J15:J4999,"Pass")</f>
        <v>1</v>
      </c>
      <c r="S19" s="31">
        <f>COUNTIFS('Inji - Android - Test Cases'!A15:A4999,P19,'Inji - Android - Test Cases'!D15:D4999,"&lt;&gt;"&amp;"",'Inji - Android - Test Cases'!J15:J4999,"Fail")</f>
        <v>0</v>
      </c>
      <c r="T19" s="32">
        <f t="shared" si="3"/>
        <v>0</v>
      </c>
      <c r="U19" s="1"/>
      <c r="V19" s="1"/>
      <c r="W19" s="1"/>
      <c r="X19" s="34" t="s">
        <v>35</v>
      </c>
      <c r="Y19" s="22"/>
    </row>
    <row r="20" ht="14.25" customHeight="1">
      <c r="A20" s="1"/>
      <c r="B20" s="61"/>
      <c r="C20" s="61"/>
      <c r="D20" s="61"/>
      <c r="E20" s="1"/>
      <c r="F20" s="1"/>
      <c r="G20" s="1"/>
      <c r="H20" s="1"/>
      <c r="I20" s="1"/>
      <c r="J20" s="1"/>
      <c r="K20" s="51" t="str">
        <f>IFERROR(__xludf.DUMMYFUNCTION("""COMPUTED_VALUE"""),"INJI-660")</f>
        <v>INJI-660</v>
      </c>
      <c r="L20" s="29">
        <f>COUNTIFS('Inji - iOS- Test Cases'!A18:A4685,K20,'Inji - iOS- Test Cases'!D18:D4685,"&lt;&gt;"&amp;"")</f>
        <v>1</v>
      </c>
      <c r="M20" s="30">
        <f>COUNTIFS('Inji - iOS- Test Cases'!A18:A4685,K20,'Inji - iOS- Test Cases'!D18:D4685,"&lt;&gt;"&amp;"",'Inji - iOS- Test Cases'!J18:J4685,"Pass")</f>
        <v>1</v>
      </c>
      <c r="N20" s="31">
        <f>COUNTIFS('Inji - iOS- Test Cases'!A18:A4685,K20,'Inji - iOS- Test Cases'!D18:D4685,"&lt;&gt;"&amp;"",'Inji - iOS- Test Cases'!J18:J4685,"Fail")</f>
        <v>0</v>
      </c>
      <c r="O20" s="32">
        <f t="shared" si="2"/>
        <v>0</v>
      </c>
      <c r="P20" s="20" t="str">
        <f>IFERROR(__xludf.DUMMYFUNCTION("""COMPUTED_VALUE"""),"INJI-5")</f>
        <v>INJI-5</v>
      </c>
      <c r="Q20" s="29">
        <f>COUNTIFS('Inji - Android - Test Cases'!A18:A5000,P20,'Inji - Android - Test Cases'!D18:D5000,"&lt;&gt;"&amp;"")</f>
        <v>12</v>
      </c>
      <c r="R20" s="30">
        <f>COUNTIFS('Inji - Android - Test Cases'!A16:A5000,P20,'Inji - Android - Test Cases'!D16:D5000,"&lt;&gt;"&amp;"",'Inji - Android - Test Cases'!J16:J5000,"Pass")</f>
        <v>12</v>
      </c>
      <c r="S20" s="31">
        <f>COUNTIFS('Inji - Android - Test Cases'!A16:A5000,P20,'Inji - Android - Test Cases'!D16:D5000,"&lt;&gt;"&amp;"",'Inji - Android - Test Cases'!J16:J5000,"Fail")</f>
        <v>0</v>
      </c>
      <c r="T20" s="32">
        <f t="shared" si="3"/>
        <v>0</v>
      </c>
      <c r="U20" s="1"/>
      <c r="V20" s="1"/>
      <c r="W20" s="1"/>
      <c r="X20" s="34" t="s">
        <v>36</v>
      </c>
      <c r="Y20" s="22"/>
    </row>
    <row r="21" ht="14.25" customHeight="1">
      <c r="A21" s="1"/>
      <c r="B21" s="61"/>
      <c r="C21" s="61"/>
      <c r="D21" s="61"/>
      <c r="E21" s="1"/>
      <c r="F21" s="1"/>
      <c r="G21" s="1"/>
      <c r="H21" s="1"/>
      <c r="I21" s="1"/>
      <c r="J21" s="1"/>
      <c r="K21" s="51" t="str">
        <f>IFERROR(__xludf.DUMMYFUNCTION("""COMPUTED_VALUE"""),"INJI-608")</f>
        <v>INJI-608</v>
      </c>
      <c r="L21" s="29">
        <f>COUNTIFS('Inji - iOS- Test Cases'!A19:A4686,K21,'Inji - iOS- Test Cases'!D19:D4686,"&lt;&gt;"&amp;"")</f>
        <v>1</v>
      </c>
      <c r="M21" s="30">
        <f>COUNTIFS('Inji - iOS- Test Cases'!A19:A4686,K21,'Inji - iOS- Test Cases'!D19:D4686,"&lt;&gt;"&amp;"",'Inji - iOS- Test Cases'!J19:J4686,"Pass")</f>
        <v>1</v>
      </c>
      <c r="N21" s="31">
        <f>COUNTIFS('Inji - iOS- Test Cases'!A19:A4686,K21,'Inji - iOS- Test Cases'!D19:D4686,"&lt;&gt;"&amp;"",'Inji - iOS- Test Cases'!J19:J4686,"Fail")</f>
        <v>0</v>
      </c>
      <c r="O21" s="32">
        <f t="shared" si="2"/>
        <v>0</v>
      </c>
      <c r="P21" s="20" t="str">
        <f>IFERROR(__xludf.DUMMYFUNCTION("""COMPUTED_VALUE"""),"INJI-21")</f>
        <v>INJI-21</v>
      </c>
      <c r="Q21" s="29">
        <f>COUNTIFS('Inji - Android - Test Cases'!A19:A5001,P21,'Inji - Android - Test Cases'!D19:D5001,"&lt;&gt;"&amp;"")</f>
        <v>8</v>
      </c>
      <c r="R21" s="30">
        <f>COUNTIFS('Inji - Android - Test Cases'!A16:A5001,P21,'Inji - Android - Test Cases'!D16:D5001,"&lt;&gt;"&amp;"",'Inji - Android - Test Cases'!J16:J5001,"Pass")</f>
        <v>8</v>
      </c>
      <c r="S21" s="31">
        <f>COUNTIFS('Inji - Android - Test Cases'!A16:A5001,P21,'Inji - Android - Test Cases'!D16:D5001,"&lt;&gt;"&amp;"",'Inji - Android - Test Cases'!J16:J5001,"Fail")</f>
        <v>0</v>
      </c>
      <c r="T21" s="32">
        <f t="shared" si="3"/>
        <v>0</v>
      </c>
      <c r="U21" s="1"/>
      <c r="V21" s="1"/>
      <c r="W21" s="1"/>
      <c r="X21" s="34" t="s">
        <v>34</v>
      </c>
      <c r="Y21" s="22"/>
    </row>
    <row r="22" ht="14.25" customHeight="1">
      <c r="A22" s="1"/>
      <c r="B22" s="61"/>
      <c r="C22" s="61"/>
      <c r="D22" s="61"/>
      <c r="E22" s="1"/>
      <c r="F22" s="1"/>
      <c r="G22" s="1"/>
      <c r="H22" s="1"/>
      <c r="I22" s="1"/>
      <c r="J22" s="1"/>
      <c r="K22" s="51" t="str">
        <f>IFERROR(__xludf.DUMMYFUNCTION("""COMPUTED_VALUE"""),"INJI-613")</f>
        <v>INJI-613</v>
      </c>
      <c r="L22" s="29">
        <f>COUNTIFS('Inji - iOS- Test Cases'!A20:A4687,K22,'Inji - iOS- Test Cases'!D20:D4687,"&lt;&gt;"&amp;"")</f>
        <v>1</v>
      </c>
      <c r="M22" s="30">
        <f>COUNTIFS('Inji - iOS- Test Cases'!A20:A4687,K22,'Inji - iOS- Test Cases'!D20:D4687,"&lt;&gt;"&amp;"",'Inji - iOS- Test Cases'!J20:J4687,"Pass")</f>
        <v>1</v>
      </c>
      <c r="N22" s="31">
        <f>COUNTIFS('Inji - iOS- Test Cases'!A20:A4687,K22,'Inji - iOS- Test Cases'!D20:D4687,"&lt;&gt;"&amp;"",'Inji - iOS- Test Cases'!J20:J4687,"Fail")</f>
        <v>0</v>
      </c>
      <c r="O22" s="32">
        <f t="shared" si="2"/>
        <v>0</v>
      </c>
      <c r="P22" s="20" t="str">
        <f>IFERROR(__xludf.DUMMYFUNCTION("""COMPUTED_VALUE"""),"INJI-8")</f>
        <v>INJI-8</v>
      </c>
      <c r="Q22" s="29">
        <f>COUNTIFS('Inji - Android - Test Cases'!A20:A5002,P22,'Inji - Android - Test Cases'!D20:D5002,"&lt;&gt;"&amp;"")</f>
        <v>6</v>
      </c>
      <c r="R22" s="30">
        <f>COUNTIFS('Inji - Android - Test Cases'!A17:A5002,P22,'Inji - Android - Test Cases'!D17:D5002,"&lt;&gt;"&amp;"",'Inji - Android - Test Cases'!J17:J5002,"Pass")</f>
        <v>6</v>
      </c>
      <c r="S22" s="31">
        <f>COUNTIFS('Inji - Android - Test Cases'!A17:A5002,P22,'Inji - Android - Test Cases'!D17:D5002,"&lt;&gt;"&amp;"",'Inji - Android - Test Cases'!J17:J5002,"Fail")</f>
        <v>0</v>
      </c>
      <c r="T22" s="32">
        <f t="shared" si="3"/>
        <v>0</v>
      </c>
      <c r="U22" s="1"/>
      <c r="V22" s="1"/>
      <c r="W22" s="1"/>
      <c r="X22" s="63"/>
      <c r="Y22" s="22"/>
    </row>
    <row r="23" ht="14.25" customHeight="1">
      <c r="A23" s="1"/>
      <c r="B23" s="61"/>
      <c r="C23" s="61"/>
      <c r="D23" s="61"/>
      <c r="E23" s="1"/>
      <c r="F23" s="1"/>
      <c r="G23" s="1"/>
      <c r="H23" s="1"/>
      <c r="I23" s="1"/>
      <c r="J23" s="1"/>
      <c r="K23" s="51" t="str">
        <f>IFERROR(__xludf.DUMMYFUNCTION("""COMPUTED_VALUE"""),"INJI-261")</f>
        <v>INJI-261</v>
      </c>
      <c r="L23" s="29">
        <f>COUNTIFS('Inji - iOS- Test Cases'!A21:A4688,K23,'Inji - iOS- Test Cases'!D21:D4688,"&lt;&gt;"&amp;"")</f>
        <v>3</v>
      </c>
      <c r="M23" s="30">
        <f>COUNTIFS('Inji - iOS- Test Cases'!A21:A4688,K23,'Inji - iOS- Test Cases'!D21:D4688,"&lt;&gt;"&amp;"",'Inji - iOS- Test Cases'!J21:J4688,"Pass")</f>
        <v>3</v>
      </c>
      <c r="N23" s="31">
        <f>COUNTIFS('Inji - iOS- Test Cases'!A21:A4688,K23,'Inji - iOS- Test Cases'!D21:D4688,"&lt;&gt;"&amp;"",'Inji - iOS- Test Cases'!J21:J4688,"Fail")</f>
        <v>0</v>
      </c>
      <c r="O23" s="32">
        <f t="shared" si="2"/>
        <v>0</v>
      </c>
      <c r="P23" s="20" t="str">
        <f>IFERROR(__xludf.DUMMYFUNCTION("""COMPUTED_VALUE"""),"INJI-23")</f>
        <v>INJI-23</v>
      </c>
      <c r="Q23" s="29">
        <f>COUNTIFS('Inji - Android - Test Cases'!A21:A5003,P23,'Inji - Android - Test Cases'!D21:D5003,"&lt;&gt;"&amp;"")</f>
        <v>8</v>
      </c>
      <c r="R23" s="30">
        <f>COUNTIFS('Inji - Android - Test Cases'!A18:A5003,P23,'Inji - Android - Test Cases'!D18:D5003,"&lt;&gt;"&amp;"",'Inji - Android - Test Cases'!J18:J5003,"Pass")</f>
        <v>8</v>
      </c>
      <c r="S23" s="31">
        <f>COUNTIFS('Inji - Android - Test Cases'!A18:A5003,P23,'Inji - Android - Test Cases'!D18:D5003,"&lt;&gt;"&amp;"",'Inji - Android - Test Cases'!J18:J5003,"Fail")</f>
        <v>0</v>
      </c>
      <c r="T23" s="32">
        <f t="shared" si="3"/>
        <v>0</v>
      </c>
      <c r="U23" s="1"/>
      <c r="V23" s="1"/>
      <c r="W23" s="1"/>
      <c r="X23" s="64" t="s">
        <v>37</v>
      </c>
      <c r="Y23" s="22"/>
    </row>
    <row r="24" ht="14.25" customHeight="1">
      <c r="A24" s="1"/>
      <c r="B24" s="61"/>
      <c r="C24" s="61"/>
      <c r="D24" s="61"/>
      <c r="E24" s="1"/>
      <c r="F24" s="1"/>
      <c r="G24" s="1"/>
      <c r="H24" s="1"/>
      <c r="I24" s="1"/>
      <c r="J24" s="1"/>
      <c r="K24" s="51" t="str">
        <f>IFERROR(__xludf.DUMMYFUNCTION("""COMPUTED_VALUE"""),"INJI-136")</f>
        <v>INJI-136</v>
      </c>
      <c r="L24" s="29">
        <f>COUNTIFS('Inji - iOS- Test Cases'!A22:A4689,K24,'Inji - iOS- Test Cases'!D22:D4689,"&lt;&gt;"&amp;"")</f>
        <v>2</v>
      </c>
      <c r="M24" s="30">
        <f>COUNTIFS('Inji - iOS- Test Cases'!A22:A4689,K24,'Inji - iOS- Test Cases'!D22:D4689,"&lt;&gt;"&amp;"",'Inji - iOS- Test Cases'!J22:J4689,"Pass")</f>
        <v>2</v>
      </c>
      <c r="N24" s="31">
        <f>COUNTIFS('Inji - iOS- Test Cases'!A22:A4689,K24,'Inji - iOS- Test Cases'!D22:D4689,"&lt;&gt;"&amp;"",'Inji - iOS- Test Cases'!J22:J4689,"Fail")</f>
        <v>0</v>
      </c>
      <c r="O24" s="32">
        <f t="shared" si="2"/>
        <v>0</v>
      </c>
      <c r="P24" s="20" t="str">
        <f>IFERROR(__xludf.DUMMYFUNCTION("""COMPUTED_VALUE"""),"INJI-22")</f>
        <v>INJI-22</v>
      </c>
      <c r="Q24" s="29">
        <f>COUNTIFS('Inji - Android - Test Cases'!A22:A5004,P24,'Inji - Android - Test Cases'!D22:D5004,"&lt;&gt;"&amp;"")</f>
        <v>3</v>
      </c>
      <c r="R24" s="30">
        <f>COUNTIFS('Inji - Android - Test Cases'!A18:A5004,P24,'Inji - Android - Test Cases'!D18:D5004,"&lt;&gt;"&amp;"",'Inji - Android - Test Cases'!J18:J5004,"Pass")</f>
        <v>3</v>
      </c>
      <c r="S24" s="31">
        <f>COUNTIFS('Inji - Android - Test Cases'!A18:A5004,P24,'Inji - Android - Test Cases'!D18:D5004,"&lt;&gt;"&amp;"",'Inji - Android - Test Cases'!J18:J5004,"Fail")</f>
        <v>0</v>
      </c>
      <c r="T24" s="32">
        <f t="shared" si="3"/>
        <v>0</v>
      </c>
      <c r="U24" s="1"/>
      <c r="V24" s="1"/>
      <c r="W24" s="1"/>
      <c r="X24" s="34" t="s">
        <v>38</v>
      </c>
      <c r="Y24" s="22"/>
    </row>
    <row r="25" ht="14.25" customHeight="1">
      <c r="A25" s="1"/>
      <c r="B25" s="61"/>
      <c r="C25" s="61"/>
      <c r="D25" s="61"/>
      <c r="E25" s="1"/>
      <c r="F25" s="1"/>
      <c r="G25" s="1"/>
      <c r="H25" s="1"/>
      <c r="I25" s="1"/>
      <c r="J25" s="1"/>
      <c r="K25" s="51" t="str">
        <f>IFERROR(__xludf.DUMMYFUNCTION("""COMPUTED_VALUE"""),"INJI-5")</f>
        <v>INJI-5</v>
      </c>
      <c r="L25" s="29">
        <f>COUNTIFS('Inji - iOS- Test Cases'!A23:A4690,K25,'Inji - iOS- Test Cases'!D23:D4690,"&lt;&gt;"&amp;"")</f>
        <v>12</v>
      </c>
      <c r="M25" s="30">
        <f>COUNTIFS('Inji - iOS- Test Cases'!A23:A4690,K25,'Inji - iOS- Test Cases'!D23:D4690,"&lt;&gt;"&amp;"",'Inji - iOS- Test Cases'!J23:J4690,"Pass")</f>
        <v>12</v>
      </c>
      <c r="N25" s="31">
        <f>COUNTIFS('Inji - iOS- Test Cases'!A23:A4690,K25,'Inji - iOS- Test Cases'!D23:D4690,"&lt;&gt;"&amp;"",'Inji - iOS- Test Cases'!J23:J4690,"Fail")</f>
        <v>0</v>
      </c>
      <c r="O25" s="32">
        <f t="shared" si="2"/>
        <v>0</v>
      </c>
      <c r="P25" s="20" t="str">
        <f>IFERROR(__xludf.DUMMYFUNCTION("""COMPUTED_VALUE"""),"INJI-151")</f>
        <v>INJI-151</v>
      </c>
      <c r="Q25" s="29">
        <f>COUNTIFS('Inji - Android - Test Cases'!A23:A5005,P25,'Inji - Android - Test Cases'!D23:D5005,"&lt;&gt;"&amp;"")</f>
        <v>5</v>
      </c>
      <c r="R25" s="30">
        <f>COUNTIFS('Inji - Android - Test Cases'!A19:A5005,P25,'Inji - Android - Test Cases'!D19:D5005,"&lt;&gt;"&amp;"",'Inji - Android - Test Cases'!J19:J5005,"Pass")</f>
        <v>5</v>
      </c>
      <c r="S25" s="31">
        <f>COUNTIFS('Inji - Android - Test Cases'!A19:A5005,P25,'Inji - Android - Test Cases'!D19:D5005,"&lt;&gt;"&amp;"",'Inji - Android - Test Cases'!J19:J5005,"Fail")</f>
        <v>0</v>
      </c>
      <c r="T25" s="32">
        <f t="shared" si="3"/>
        <v>0</v>
      </c>
      <c r="U25" s="1"/>
      <c r="V25" s="1"/>
      <c r="W25" s="1"/>
      <c r="X25" s="34" t="s">
        <v>39</v>
      </c>
      <c r="Y25" s="22"/>
    </row>
    <row r="26" ht="14.25" customHeight="1">
      <c r="A26" s="1"/>
      <c r="B26" s="61"/>
      <c r="C26" s="61"/>
      <c r="D26" s="61"/>
      <c r="E26" s="1"/>
      <c r="F26" s="1"/>
      <c r="G26" s="1"/>
      <c r="H26" s="1"/>
      <c r="I26" s="1"/>
      <c r="J26" s="1"/>
      <c r="K26" s="51" t="str">
        <f>IFERROR(__xludf.DUMMYFUNCTION("""COMPUTED_VALUE"""),"INJI-21")</f>
        <v>INJI-21</v>
      </c>
      <c r="L26" s="29">
        <f>COUNTIFS('Inji - iOS- Test Cases'!A24:A4691,K26,'Inji - iOS- Test Cases'!D24:D4691,"&lt;&gt;"&amp;"")</f>
        <v>8</v>
      </c>
      <c r="M26" s="30">
        <f>COUNTIFS('Inji - iOS- Test Cases'!A24:A4691,K26,'Inji - iOS- Test Cases'!D24:D4691,"&lt;&gt;"&amp;"",'Inji - iOS- Test Cases'!J24:J4691,"Pass")</f>
        <v>8</v>
      </c>
      <c r="N26" s="31">
        <f>COUNTIFS('Inji - iOS- Test Cases'!A24:A4691,K26,'Inji - iOS- Test Cases'!D24:D4691,"&lt;&gt;"&amp;"",'Inji - iOS- Test Cases'!J24:J4691,"Fail")</f>
        <v>0</v>
      </c>
      <c r="O26" s="32">
        <f t="shared" si="2"/>
        <v>0</v>
      </c>
      <c r="P26" s="51" t="str">
        <f>IFERROR(__xludf.DUMMYFUNCTION("""COMPUTED_VALUE"""),"INJI-171")</f>
        <v>INJI-171</v>
      </c>
      <c r="Q26" s="29">
        <f>COUNTIFS('Inji - Android - Test Cases'!A24:A5006,P26,'Inji - Android - Test Cases'!D24:D5006,"&lt;&gt;"&amp;"")</f>
        <v>1</v>
      </c>
      <c r="R26" s="30">
        <f>COUNTIFS('Inji - Android - Test Cases'!A20:A5006,P26,'Inji - Android - Test Cases'!D20:D5006,"&lt;&gt;"&amp;"",'Inji - Android - Test Cases'!J20:J5006,"Pass")</f>
        <v>1</v>
      </c>
      <c r="S26" s="31">
        <f>COUNTIFS('Inji - Android - Test Cases'!A20:A5006,P26,'Inji - Android - Test Cases'!D20:D5006,"&lt;&gt;"&amp;"",'Inji - Android - Test Cases'!J20:J5006,"Fail")</f>
        <v>0</v>
      </c>
      <c r="T26" s="32">
        <f t="shared" si="3"/>
        <v>0</v>
      </c>
      <c r="U26" s="1"/>
      <c r="V26" s="1"/>
      <c r="W26" s="1"/>
      <c r="X26" s="34" t="s">
        <v>40</v>
      </c>
      <c r="Y26" s="22"/>
    </row>
    <row r="27" ht="14.25" customHeight="1">
      <c r="A27" s="1"/>
      <c r="B27" s="65"/>
      <c r="C27" s="65"/>
      <c r="D27" s="65"/>
      <c r="E27" s="1"/>
      <c r="F27" s="1"/>
      <c r="G27" s="1"/>
      <c r="H27" s="1"/>
      <c r="I27" s="1"/>
      <c r="J27" s="1"/>
      <c r="K27" s="51" t="str">
        <f>IFERROR(__xludf.DUMMYFUNCTION("""COMPUTED_VALUE"""),"INJI-8")</f>
        <v>INJI-8</v>
      </c>
      <c r="L27" s="29">
        <f>COUNTIFS('Inji - iOS- Test Cases'!A25:A4692,K27,'Inji - iOS- Test Cases'!D25:D4692,"&lt;&gt;"&amp;"")</f>
        <v>6</v>
      </c>
      <c r="M27" s="30">
        <f>COUNTIFS('Inji - iOS- Test Cases'!A25:A4692,K27,'Inji - iOS- Test Cases'!D25:D4692,"&lt;&gt;"&amp;"",'Inji - iOS- Test Cases'!J25:J4692,"Pass")</f>
        <v>6</v>
      </c>
      <c r="N27" s="31">
        <f>COUNTIFS('Inji - iOS- Test Cases'!A25:A4692,K27,'Inji - iOS- Test Cases'!D25:D4692,"&lt;&gt;"&amp;"",'Inji - iOS- Test Cases'!J25:J4692,"Fail")</f>
        <v>0</v>
      </c>
      <c r="O27" s="32">
        <f t="shared" si="2"/>
        <v>0</v>
      </c>
      <c r="P27" s="51" t="str">
        <f>IFERROR(__xludf.DUMMYFUNCTION("""COMPUTED_VALUE"""),"INJI-172")</f>
        <v>INJI-172</v>
      </c>
      <c r="Q27" s="29">
        <f>COUNTIFS('Inji - Android - Test Cases'!A25:A5007,P27,'Inji - Android - Test Cases'!D25:D5007,"&lt;&gt;"&amp;"")</f>
        <v>4</v>
      </c>
      <c r="R27" s="30">
        <f>COUNTIFS('Inji - Android - Test Cases'!A21:A5007,P27,'Inji - Android - Test Cases'!D21:D5007,"&lt;&gt;"&amp;"",'Inji - Android - Test Cases'!J21:J5007,"Pass")</f>
        <v>4</v>
      </c>
      <c r="S27" s="31">
        <f>COUNTIFS('Inji - Android - Test Cases'!A21:A5007,P27,'Inji - Android - Test Cases'!D21:D5007,"&lt;&gt;"&amp;"",'Inji - Android - Test Cases'!J21:J5007,"Fail")</f>
        <v>0</v>
      </c>
      <c r="T27" s="32">
        <f t="shared" si="3"/>
        <v>0</v>
      </c>
      <c r="U27" s="1"/>
      <c r="V27" s="1"/>
      <c r="W27" s="1"/>
      <c r="X27" s="34" t="s">
        <v>41</v>
      </c>
      <c r="Y27" s="22"/>
    </row>
    <row r="28" ht="14.25" customHeight="1">
      <c r="A28" s="1"/>
      <c r="B28" s="65"/>
      <c r="C28" s="65"/>
      <c r="D28" s="65"/>
      <c r="E28" s="1"/>
      <c r="F28" s="1"/>
      <c r="G28" s="1"/>
      <c r="H28" s="1"/>
      <c r="I28" s="1"/>
      <c r="J28" s="1"/>
      <c r="K28" s="51" t="str">
        <f>IFERROR(__xludf.DUMMYFUNCTION("""COMPUTED_VALUE"""),"INJI-23")</f>
        <v>INJI-23</v>
      </c>
      <c r="L28" s="29">
        <f>COUNTIFS('Inji - iOS- Test Cases'!A25:A4693,K28,'Inji - iOS- Test Cases'!D25:D4693,"&lt;&gt;"&amp;"")</f>
        <v>7</v>
      </c>
      <c r="M28" s="30">
        <f>COUNTIFS('Inji - iOS- Test Cases'!A25:A4693,K28,'Inji - iOS- Test Cases'!D25:D4693,"&lt;&gt;"&amp;"",'Inji - iOS- Test Cases'!J25:J4693,"Pass")</f>
        <v>7</v>
      </c>
      <c r="N28" s="31">
        <f>COUNTIFS('Inji - iOS- Test Cases'!A25:A4693,K28,'Inji - iOS- Test Cases'!D25:D4693,"&lt;&gt;"&amp;"",'Inji - iOS- Test Cases'!J25:J4693,"Fail")</f>
        <v>0</v>
      </c>
      <c r="O28" s="32">
        <f t="shared" si="2"/>
        <v>0</v>
      </c>
      <c r="P28" s="51" t="str">
        <f>IFERROR(__xludf.DUMMYFUNCTION("""COMPUTED_VALUE"""),"INJI-162")</f>
        <v>INJI-162</v>
      </c>
      <c r="Q28" s="29">
        <f>COUNTIFS('Inji - Android - Test Cases'!A26:A5008,P28,'Inji - Android - Test Cases'!D26:D5008,"&lt;&gt;"&amp;"")</f>
        <v>7</v>
      </c>
      <c r="R28" s="30">
        <f>COUNTIFS('Inji - Android - Test Cases'!A22:A5008,P28,'Inji - Android - Test Cases'!D22:D5008,"&lt;&gt;"&amp;"",'Inji - Android - Test Cases'!J22:J5008,"Pass")</f>
        <v>7</v>
      </c>
      <c r="S28" s="31">
        <f>COUNTIFS('Inji - Android - Test Cases'!A22:A5008,P28,'Inji - Android - Test Cases'!D22:D5008,"&lt;&gt;"&amp;"",'Inji - Android - Test Cases'!J22:J5008,"Fail")</f>
        <v>0</v>
      </c>
      <c r="T28" s="32">
        <f t="shared" si="3"/>
        <v>0</v>
      </c>
      <c r="U28" s="1"/>
      <c r="V28" s="1"/>
      <c r="W28" s="1"/>
      <c r="X28" s="34" t="s">
        <v>42</v>
      </c>
      <c r="Y28" s="22"/>
    </row>
    <row r="29" ht="14.25" customHeight="1">
      <c r="A29" s="1"/>
      <c r="B29" s="65"/>
      <c r="C29" s="65"/>
      <c r="D29" s="65"/>
      <c r="E29" s="1"/>
      <c r="F29" s="1"/>
      <c r="G29" s="1"/>
      <c r="H29" s="1"/>
      <c r="I29" s="1"/>
      <c r="J29" s="1"/>
      <c r="K29" s="51" t="str">
        <f>IFERROR(__xludf.DUMMYFUNCTION("""COMPUTED_VALUE"""),"INJI-22")</f>
        <v>INJI-22</v>
      </c>
      <c r="L29" s="29">
        <f>COUNTIFS('Inji - iOS- Test Cases'!A26:A4694,K29,'Inji - iOS- Test Cases'!D26:D4694,"&lt;&gt;"&amp;"")</f>
        <v>3</v>
      </c>
      <c r="M29" s="30">
        <f>COUNTIFS('Inji - iOS- Test Cases'!A26:A4694,K29,'Inji - iOS- Test Cases'!D26:D4694,"&lt;&gt;"&amp;"",'Inji - iOS- Test Cases'!J26:J4694,"Pass")</f>
        <v>3</v>
      </c>
      <c r="N29" s="31">
        <f>COUNTIFS('Inji - iOS- Test Cases'!A26:A4694,K29,'Inji - iOS- Test Cases'!D26:D4694,"&lt;&gt;"&amp;"",'Inji - iOS- Test Cases'!J26:J4694,"Fail")</f>
        <v>0</v>
      </c>
      <c r="O29" s="32">
        <f t="shared" si="2"/>
        <v>0</v>
      </c>
      <c r="P29" s="51" t="str">
        <f>IFERROR(__xludf.DUMMYFUNCTION("""COMPUTED_VALUE"""),"INJI-161")</f>
        <v>INJI-161</v>
      </c>
      <c r="Q29" s="29">
        <f>COUNTIFS('Inji - Android - Test Cases'!A27:A5009,P29,'Inji - Android - Test Cases'!D27:D5009,"&lt;&gt;"&amp;"")</f>
        <v>11</v>
      </c>
      <c r="R29" s="30">
        <f>COUNTIFS('Inji - Android - Test Cases'!A23:A5009,P29,'Inji - Android - Test Cases'!D23:D5009,"&lt;&gt;"&amp;"",'Inji - Android - Test Cases'!J23:J5009,"Pass")</f>
        <v>11</v>
      </c>
      <c r="S29" s="31">
        <f>COUNTIFS('Inji - Android - Test Cases'!A23:A5009,P29,'Inji - Android - Test Cases'!D23:D5009,"&lt;&gt;"&amp;"",'Inji - Android - Test Cases'!J23:J5009,"Fail")</f>
        <v>0</v>
      </c>
      <c r="T29" s="32">
        <f t="shared" si="3"/>
        <v>0</v>
      </c>
      <c r="U29" s="1"/>
      <c r="V29" s="1"/>
      <c r="W29" s="1"/>
      <c r="X29" s="34" t="s">
        <v>43</v>
      </c>
      <c r="Y29" s="22"/>
    </row>
    <row r="30" ht="14.25" customHeight="1">
      <c r="A30" s="1"/>
      <c r="B30" s="61"/>
      <c r="C30" s="61"/>
      <c r="D30" s="61"/>
      <c r="E30" s="1"/>
      <c r="F30" s="1"/>
      <c r="G30" s="1"/>
      <c r="H30" s="1"/>
      <c r="I30" s="1"/>
      <c r="J30" s="1"/>
      <c r="K30" s="51" t="str">
        <f>IFERROR(__xludf.DUMMYFUNCTION("""COMPUTED_VALUE"""),"INJI-151")</f>
        <v>INJI-151</v>
      </c>
      <c r="L30" s="29">
        <f>COUNTIFS('Inji - iOS- Test Cases'!A27:A4695,K30,'Inji - iOS- Test Cases'!D27:D4695,"&lt;&gt;"&amp;"")</f>
        <v>5</v>
      </c>
      <c r="M30" s="30">
        <f>COUNTIFS('Inji - iOS- Test Cases'!A27:A4695,K30,'Inji - iOS- Test Cases'!D27:D4695,"&lt;&gt;"&amp;"",'Inji - iOS- Test Cases'!J27:J4695,"Pass")</f>
        <v>5</v>
      </c>
      <c r="N30" s="31">
        <f>COUNTIFS('Inji - iOS- Test Cases'!A27:A4695,K30,'Inji - iOS- Test Cases'!D27:D4695,"&lt;&gt;"&amp;"",'Inji - iOS- Test Cases'!J27:J4695,"Fail")</f>
        <v>0</v>
      </c>
      <c r="O30" s="32">
        <f t="shared" si="2"/>
        <v>0</v>
      </c>
      <c r="P30" s="51" t="str">
        <f>IFERROR(__xludf.DUMMYFUNCTION("""COMPUTED_VALUE"""),"INJI-139")</f>
        <v>INJI-139</v>
      </c>
      <c r="Q30" s="29">
        <f>COUNTIFS('Inji - Android - Test Cases'!A28:A5010,P30,'Inji - Android - Test Cases'!D28:D5010,"&lt;&gt;"&amp;"")</f>
        <v>16</v>
      </c>
      <c r="R30" s="30">
        <f>COUNTIFS('Inji - Android - Test Cases'!A24:A5010,P30,'Inji - Android - Test Cases'!D24:D5010,"&lt;&gt;"&amp;"",'Inji - Android - Test Cases'!J24:J5010,"Pass")</f>
        <v>16</v>
      </c>
      <c r="S30" s="31">
        <f>COUNTIFS('Inji - Android - Test Cases'!A24:A5010,P30,'Inji - Android - Test Cases'!D24:D5010,"&lt;&gt;"&amp;"",'Inji - Android - Test Cases'!J24:J5010,"Fail")</f>
        <v>0</v>
      </c>
      <c r="T30" s="32">
        <f t="shared" si="3"/>
        <v>0</v>
      </c>
      <c r="U30" s="1"/>
      <c r="V30" s="1"/>
      <c r="W30" s="1"/>
      <c r="X30" s="34" t="s">
        <v>44</v>
      </c>
      <c r="Y30" s="22"/>
    </row>
    <row r="31" ht="14.25" customHeight="1">
      <c r="A31" s="1"/>
      <c r="B31" s="61"/>
      <c r="C31" s="61"/>
      <c r="D31" s="61"/>
      <c r="E31" s="1"/>
      <c r="F31" s="1"/>
      <c r="G31" s="1"/>
      <c r="H31" s="1"/>
      <c r="I31" s="1"/>
      <c r="J31" s="1"/>
      <c r="K31" s="51" t="str">
        <f>IFERROR(__xludf.DUMMYFUNCTION("""COMPUTED_VALUE"""),"INJI-162")</f>
        <v>INJI-162</v>
      </c>
      <c r="L31" s="29">
        <f>COUNTIFS('Inji - iOS- Test Cases'!A28:A4696,K31,'Inji - iOS- Test Cases'!D28:D4696,"&lt;&gt;"&amp;"")</f>
        <v>14</v>
      </c>
      <c r="M31" s="30">
        <f>COUNTIFS('Inji - iOS- Test Cases'!A28:A4696,K31,'Inji - iOS- Test Cases'!D28:D4696,"&lt;&gt;"&amp;"",'Inji - iOS- Test Cases'!J28:J4696,"Pass")</f>
        <v>14</v>
      </c>
      <c r="N31" s="31">
        <f>COUNTIFS('Inji - iOS- Test Cases'!A28:A4696,K31,'Inji - iOS- Test Cases'!D28:D4696,"&lt;&gt;"&amp;"",'Inji - iOS- Test Cases'!J28:J4696,"Fail")</f>
        <v>0</v>
      </c>
      <c r="O31" s="32">
        <f t="shared" si="2"/>
        <v>0</v>
      </c>
      <c r="P31" s="51" t="str">
        <f>IFERROR(__xludf.DUMMYFUNCTION("""COMPUTED_VALUE"""),"INJI-106")</f>
        <v>INJI-106</v>
      </c>
      <c r="Q31" s="29">
        <f>COUNTIFS('Inji - Android - Test Cases'!A29:A5011,P31,'Inji - Android - Test Cases'!D29:D5011,"&lt;&gt;"&amp;"")</f>
        <v>6</v>
      </c>
      <c r="R31" s="30">
        <f>COUNTIFS('Inji - Android - Test Cases'!A25:A5011,P31,'Inji - Android - Test Cases'!D25:D5011,"&lt;&gt;"&amp;"",'Inji - Android - Test Cases'!J25:J5011,"Pass")</f>
        <v>6</v>
      </c>
      <c r="S31" s="31">
        <f>COUNTIFS('Inji - Android - Test Cases'!A25:A5011,P31,'Inji - Android - Test Cases'!D25:D5011,"&lt;&gt;"&amp;"",'Inji - Android - Test Cases'!J25:J5011,"Fail")</f>
        <v>0</v>
      </c>
      <c r="T31" s="32">
        <f t="shared" si="3"/>
        <v>0</v>
      </c>
      <c r="U31" s="1"/>
      <c r="V31" s="1"/>
      <c r="W31" s="1"/>
      <c r="X31" s="34" t="s">
        <v>45</v>
      </c>
      <c r="Y31" s="22"/>
    </row>
    <row r="32" ht="14.25" customHeight="1">
      <c r="A32" s="1"/>
      <c r="B32" s="61"/>
      <c r="C32" s="61"/>
      <c r="D32" s="61"/>
      <c r="E32" s="1"/>
      <c r="F32" s="1"/>
      <c r="G32" s="1"/>
      <c r="H32" s="1"/>
      <c r="I32" s="1"/>
      <c r="J32" s="1"/>
      <c r="K32" s="51" t="str">
        <f>IFERROR(__xludf.DUMMYFUNCTION("""COMPUTED_VALUE"""),"INJI-161")</f>
        <v>INJI-161</v>
      </c>
      <c r="L32" s="29">
        <f>COUNTIFS('Inji - iOS- Test Cases'!A29:A4697,K32,'Inji - iOS- Test Cases'!D29:D4697,"&lt;&gt;"&amp;"")</f>
        <v>22</v>
      </c>
      <c r="M32" s="30">
        <f>COUNTIFS('Inji - iOS- Test Cases'!A29:A4697,K32,'Inji - iOS- Test Cases'!D29:D4697,"&lt;&gt;"&amp;"",'Inji - iOS- Test Cases'!J29:J4697,"Pass")</f>
        <v>22</v>
      </c>
      <c r="N32" s="31">
        <f>COUNTIFS('Inji - iOS- Test Cases'!A29:A4697,K32,'Inji - iOS- Test Cases'!D29:D4697,"&lt;&gt;"&amp;"",'Inji - iOS- Test Cases'!J29:J4697,"Fail")</f>
        <v>0</v>
      </c>
      <c r="O32" s="32">
        <f t="shared" si="2"/>
        <v>0</v>
      </c>
      <c r="P32" s="51" t="str">
        <f>IFERROR(__xludf.DUMMYFUNCTION("""COMPUTED_VALUE"""),"INJI-25")</f>
        <v>INJI-25</v>
      </c>
      <c r="Q32" s="29">
        <f>COUNTIFS('Inji - Android - Test Cases'!A30:A5012,P32,'Inji - Android - Test Cases'!D30:D5012,"&lt;&gt;"&amp;"")</f>
        <v>12</v>
      </c>
      <c r="R32" s="30">
        <f>COUNTIFS('Inji - Android - Test Cases'!A26:A5012,P32,'Inji - Android - Test Cases'!D26:D5012,"&lt;&gt;"&amp;"",'Inji - Android - Test Cases'!J26:J5012,"Pass")</f>
        <v>12</v>
      </c>
      <c r="S32" s="31">
        <f>COUNTIFS('Inji - Android - Test Cases'!A26:A5012,P32,'Inji - Android - Test Cases'!D26:D5012,"&lt;&gt;"&amp;"",'Inji - Android - Test Cases'!J26:J5012,"Fail")</f>
        <v>0</v>
      </c>
      <c r="T32" s="32">
        <f t="shared" si="3"/>
        <v>0</v>
      </c>
      <c r="U32" s="1"/>
      <c r="V32" s="1"/>
      <c r="W32" s="1"/>
      <c r="X32" s="34" t="s">
        <v>45</v>
      </c>
      <c r="Y32" s="22"/>
    </row>
    <row r="33" ht="14.25" customHeight="1">
      <c r="A33" s="1"/>
      <c r="B33" s="1"/>
      <c r="C33" s="1"/>
      <c r="D33" s="1"/>
      <c r="E33" s="1"/>
      <c r="F33" s="1"/>
      <c r="G33" s="1"/>
      <c r="H33" s="1"/>
      <c r="I33" s="1"/>
      <c r="J33" s="1"/>
      <c r="K33" s="51" t="str">
        <f>IFERROR(__xludf.DUMMYFUNCTION("""COMPUTED_VALUE"""),"INJI-172")</f>
        <v>INJI-172</v>
      </c>
      <c r="L33" s="29">
        <f>COUNTIFS('Inji - iOS- Test Cases'!A30:A4698,K33,'Inji - iOS- Test Cases'!D30:D4698,"&lt;&gt;"&amp;"")</f>
        <v>5</v>
      </c>
      <c r="M33" s="30">
        <f>COUNTIFS('Inji - iOS- Test Cases'!A30:A4698,K33,'Inji - iOS- Test Cases'!D30:D4698,"&lt;&gt;"&amp;"",'Inji - iOS- Test Cases'!J30:J4698,"Pass")</f>
        <v>5</v>
      </c>
      <c r="N33" s="31">
        <f>COUNTIFS('Inji - iOS- Test Cases'!A30:A4698,K33,'Inji - iOS- Test Cases'!D30:D4698,"&lt;&gt;"&amp;"",'Inji - iOS- Test Cases'!J30:J4698,"Fail")</f>
        <v>0</v>
      </c>
      <c r="O33" s="32">
        <f t="shared" si="2"/>
        <v>0</v>
      </c>
      <c r="P33" s="51" t="str">
        <f>IFERROR(__xludf.DUMMYFUNCTION("""COMPUTED_VALUE"""),"INJI-96")</f>
        <v>INJI-96</v>
      </c>
      <c r="Q33" s="29">
        <f>COUNTIFS('Inji - Android - Test Cases'!A31:A5013,P33,'Inji - Android - Test Cases'!D31:D5013,"&lt;&gt;"&amp;"")</f>
        <v>10</v>
      </c>
      <c r="R33" s="30">
        <f>COUNTIFS('Inji - Android - Test Cases'!A27:A5013,P33,'Inji - Android - Test Cases'!D27:D5013,"&lt;&gt;"&amp;"",'Inji - Android - Test Cases'!J27:J5013,"Pass")</f>
        <v>10</v>
      </c>
      <c r="S33" s="31">
        <f>COUNTIFS('Inji - Android - Test Cases'!A27:A5013,P33,'Inji - Android - Test Cases'!D27:D5013,"&lt;&gt;"&amp;"",'Inji - Android - Test Cases'!J27:J5013,"Fail")</f>
        <v>0</v>
      </c>
      <c r="T33" s="32">
        <f t="shared" si="3"/>
        <v>0</v>
      </c>
      <c r="U33" s="1"/>
      <c r="V33" s="1"/>
      <c r="W33" s="1"/>
      <c r="X33" s="34" t="s">
        <v>46</v>
      </c>
      <c r="Y33" s="22"/>
    </row>
    <row r="34" ht="14.25" customHeight="1">
      <c r="A34" s="1"/>
      <c r="B34" s="1"/>
      <c r="C34" s="1"/>
      <c r="D34" s="1"/>
      <c r="E34" s="1"/>
      <c r="F34" s="1"/>
      <c r="G34" s="1"/>
      <c r="H34" s="1"/>
      <c r="I34" s="1"/>
      <c r="J34" s="1"/>
      <c r="K34" s="51" t="str">
        <f>IFERROR(__xludf.DUMMYFUNCTION("""COMPUTED_VALUE"""),"INJI-139")</f>
        <v>INJI-139</v>
      </c>
      <c r="L34" s="29">
        <f>COUNTIFS('Inji - iOS- Test Cases'!A31:A4699,K34,'Inji - iOS- Test Cases'!D31:D4699,"&lt;&gt;"&amp;"")</f>
        <v>16</v>
      </c>
      <c r="M34" s="30">
        <f>COUNTIFS('Inji - iOS- Test Cases'!A31:A4699,K34,'Inji - iOS- Test Cases'!D31:D4699,"&lt;&gt;"&amp;"",'Inji - iOS- Test Cases'!J31:J4699,"Pass")</f>
        <v>16</v>
      </c>
      <c r="N34" s="31">
        <f>COUNTIFS('Inji - iOS- Test Cases'!A31:A4699,K34,'Inji - iOS- Test Cases'!D31:D4699,"&lt;&gt;"&amp;"",'Inji - iOS- Test Cases'!J31:J4699,"Fail")</f>
        <v>0</v>
      </c>
      <c r="O34" s="32">
        <f t="shared" si="2"/>
        <v>0</v>
      </c>
      <c r="P34" s="51" t="str">
        <f>IFERROR(__xludf.DUMMYFUNCTION("""COMPUTED_VALUE"""),"INJI-192")</f>
        <v>INJI-192</v>
      </c>
      <c r="Q34" s="29">
        <f>COUNTIFS('Inji - Android - Test Cases'!A32:A5014,P34,'Inji - Android - Test Cases'!D32:D5014,"&lt;&gt;"&amp;"")</f>
        <v>8</v>
      </c>
      <c r="R34" s="30">
        <f>COUNTIFS('Inji - Android - Test Cases'!A28:A5014,P34,'Inji - Android - Test Cases'!D28:D5014,"&lt;&gt;"&amp;"",'Inji - Android - Test Cases'!J28:J5014,"Pass")</f>
        <v>8</v>
      </c>
      <c r="S34" s="31">
        <f>COUNTIFS('Inji - Android - Test Cases'!A28:A5014,P34,'Inji - Android - Test Cases'!D28:D5014,"&lt;&gt;"&amp;"",'Inji - Android - Test Cases'!J28:J5014,"Fail")</f>
        <v>0</v>
      </c>
      <c r="T34" s="32">
        <f t="shared" si="3"/>
        <v>0</v>
      </c>
      <c r="U34" s="1"/>
      <c r="V34" s="1"/>
      <c r="W34" s="1"/>
      <c r="X34" s="34" t="s">
        <v>46</v>
      </c>
      <c r="Y34" s="22"/>
    </row>
    <row r="35" ht="14.25" customHeight="1">
      <c r="A35" s="1"/>
      <c r="B35" s="1"/>
      <c r="C35" s="1"/>
      <c r="D35" s="1"/>
      <c r="E35" s="1"/>
      <c r="F35" s="1"/>
      <c r="G35" s="1"/>
      <c r="H35" s="1"/>
      <c r="I35" s="1"/>
      <c r="J35" s="1"/>
      <c r="K35" s="51" t="str">
        <f>IFERROR(__xludf.DUMMYFUNCTION("""COMPUTED_VALUE"""),"INJI-25")</f>
        <v>INJI-25</v>
      </c>
      <c r="L35" s="29">
        <f>COUNTIFS('Inji - iOS- Test Cases'!A32:A4700,K35,'Inji - iOS- Test Cases'!D32:D4700,"&lt;&gt;"&amp;"")</f>
        <v>12</v>
      </c>
      <c r="M35" s="30">
        <f>COUNTIFS('Inji - iOS- Test Cases'!A32:A4700,K35,'Inji - iOS- Test Cases'!D32:D4700,"&lt;&gt;"&amp;"",'Inji - iOS- Test Cases'!J32:J4700,"Pass")</f>
        <v>11</v>
      </c>
      <c r="N35" s="31">
        <f>COUNTIFS('Inji - iOS- Test Cases'!A32:A4700,K35,'Inji - iOS- Test Cases'!D32:D4700,"&lt;&gt;"&amp;"",'Inji - iOS- Test Cases'!J32:J4700,"Fail")</f>
        <v>1</v>
      </c>
      <c r="O35" s="32">
        <f t="shared" si="2"/>
        <v>0</v>
      </c>
      <c r="P35" s="51" t="str">
        <f>IFERROR(__xludf.DUMMYFUNCTION("""COMPUTED_VALUE"""),"INJI-202")</f>
        <v>INJI-202</v>
      </c>
      <c r="Q35" s="29">
        <f>COUNTIFS('Inji - Android - Test Cases'!A33:A5015,P35,'Inji - Android - Test Cases'!D33:D5015,"&lt;&gt;"&amp;"")</f>
        <v>16</v>
      </c>
      <c r="R35" s="30">
        <f>COUNTIFS('Inji - Android - Test Cases'!A29:A5015,P35,'Inji - Android - Test Cases'!D29:D5015,"&lt;&gt;"&amp;"",'Inji - Android - Test Cases'!J29:J5015,"Pass")</f>
        <v>16</v>
      </c>
      <c r="S35" s="31">
        <f>COUNTIFS('Inji - Android - Test Cases'!A29:A5015,P35,'Inji - Android - Test Cases'!D29:D5015,"&lt;&gt;"&amp;"",'Inji - Android - Test Cases'!J29:J5015,"Fail")</f>
        <v>0</v>
      </c>
      <c r="T35" s="32">
        <f t="shared" si="3"/>
        <v>0</v>
      </c>
      <c r="U35" s="1"/>
      <c r="V35" s="1"/>
      <c r="W35" s="1"/>
      <c r="X35" s="34" t="s">
        <v>47</v>
      </c>
      <c r="Y35" s="22"/>
    </row>
    <row r="36" ht="14.25" customHeight="1">
      <c r="A36" s="1"/>
      <c r="B36" s="1"/>
      <c r="C36" s="1"/>
      <c r="D36" s="1"/>
      <c r="E36" s="1"/>
      <c r="F36" s="1"/>
      <c r="G36" s="1"/>
      <c r="H36" s="1"/>
      <c r="I36" s="1"/>
      <c r="J36" s="1"/>
      <c r="K36" s="51" t="str">
        <f>IFERROR(__xludf.DUMMYFUNCTION("""COMPUTED_VALUE"""),"INJI-277")</f>
        <v>INJI-277</v>
      </c>
      <c r="L36" s="29">
        <f>COUNTIFS('Inji - iOS- Test Cases'!A33:A4701,K36,'Inji - iOS- Test Cases'!D33:D4701,"&lt;&gt;"&amp;"")</f>
        <v>13</v>
      </c>
      <c r="M36" s="30">
        <f>COUNTIFS('Inji - iOS- Test Cases'!A33:A4701,K36,'Inji - iOS- Test Cases'!D33:D4701,"&lt;&gt;"&amp;"",'Inji - iOS- Test Cases'!J33:J4701,"Pass")</f>
        <v>13</v>
      </c>
      <c r="N36" s="31">
        <f>COUNTIFS('Inji - iOS- Test Cases'!A33:A4701,K36,'Inji - iOS- Test Cases'!D33:D4701,"&lt;&gt;"&amp;"",'Inji - iOS- Test Cases'!J33:J4701,"Fail")</f>
        <v>0</v>
      </c>
      <c r="O36" s="32">
        <f t="shared" si="2"/>
        <v>0</v>
      </c>
      <c r="P36" s="51" t="str">
        <f>IFERROR(__xludf.DUMMYFUNCTION("""COMPUTED_VALUE"""),"INJI-214")</f>
        <v>INJI-214</v>
      </c>
      <c r="Q36" s="29">
        <f>COUNTIFS('Inji - Android - Test Cases'!A34:A5016,P36,'Inji - Android - Test Cases'!D34:D5016,"&lt;&gt;"&amp;"")</f>
        <v>5</v>
      </c>
      <c r="R36" s="30">
        <f>COUNTIFS('Inji - Android - Test Cases'!A30:A5016,P36,'Inji - Android - Test Cases'!D30:D5016,"&lt;&gt;"&amp;"",'Inji - Android - Test Cases'!J30:J5016,"Pass")</f>
        <v>4</v>
      </c>
      <c r="S36" s="31">
        <f>COUNTIFS('Inji - Android - Test Cases'!A30:A5016,P36,'Inji - Android - Test Cases'!D30:D5016,"&lt;&gt;"&amp;"",'Inji - Android - Test Cases'!J30:J5016,"Fail")</f>
        <v>1</v>
      </c>
      <c r="T36" s="32">
        <f t="shared" si="3"/>
        <v>0</v>
      </c>
      <c r="U36" s="1"/>
      <c r="V36" s="1"/>
      <c r="W36" s="1"/>
      <c r="X36" s="34" t="s">
        <v>48</v>
      </c>
      <c r="Y36" s="22"/>
    </row>
    <row r="37" ht="14.25" customHeight="1">
      <c r="A37" s="1"/>
      <c r="B37" s="1"/>
      <c r="C37" s="1"/>
      <c r="D37" s="1"/>
      <c r="E37" s="1"/>
      <c r="F37" s="1"/>
      <c r="G37" s="1"/>
      <c r="H37" s="1"/>
      <c r="I37" s="1"/>
      <c r="J37" s="1"/>
      <c r="K37" s="51" t="str">
        <f>IFERROR(__xludf.DUMMYFUNCTION("""COMPUTED_VALUE"""),"INJI-275")</f>
        <v>INJI-275</v>
      </c>
      <c r="L37" s="29">
        <f>COUNTIFS('Inji - iOS- Test Cases'!A34:A4702,K37,'Inji - iOS- Test Cases'!D34:D4702,"&lt;&gt;"&amp;"")</f>
        <v>1</v>
      </c>
      <c r="M37" s="30">
        <f>COUNTIFS('Inji - iOS- Test Cases'!A34:A4702,K37,'Inji - iOS- Test Cases'!D34:D4702,"&lt;&gt;"&amp;"",'Inji - iOS- Test Cases'!J34:J4702,"Pass")</f>
        <v>1</v>
      </c>
      <c r="N37" s="31">
        <f>COUNTIFS('Inji - iOS- Test Cases'!A34:A4702,K37,'Inji - iOS- Test Cases'!D34:D4702,"&lt;&gt;"&amp;"",'Inji - iOS- Test Cases'!J34:J4702,"Fail")</f>
        <v>0</v>
      </c>
      <c r="O37" s="32">
        <f t="shared" si="2"/>
        <v>0</v>
      </c>
      <c r="P37" s="51" t="str">
        <f>IFERROR(__xludf.DUMMYFUNCTION("""COMPUTED_VALUE"""),"INJI-95")</f>
        <v>INJI-95</v>
      </c>
      <c r="Q37" s="29">
        <f>COUNTIFS('Inji - Android - Test Cases'!A35:A5017,P37,'Inji - Android - Test Cases'!D35:D5017,"&lt;&gt;"&amp;"")</f>
        <v>6</v>
      </c>
      <c r="R37" s="30">
        <f>COUNTIFS('Inji - Android - Test Cases'!A31:A5017,P37,'Inji - Android - Test Cases'!D31:D5017,"&lt;&gt;"&amp;"",'Inji - Android - Test Cases'!J31:J5017,"Pass")</f>
        <v>6</v>
      </c>
      <c r="S37" s="31">
        <f>COUNTIFS('Inji - Android - Test Cases'!A31:A5017,P37,'Inji - Android - Test Cases'!D31:D5017,"&lt;&gt;"&amp;"",'Inji - Android - Test Cases'!J31:J5017,"Fail")</f>
        <v>0</v>
      </c>
      <c r="T37" s="32">
        <f t="shared" si="3"/>
        <v>0</v>
      </c>
      <c r="U37" s="1"/>
      <c r="V37" s="1"/>
      <c r="W37" s="1"/>
      <c r="X37" s="34" t="s">
        <v>49</v>
      </c>
      <c r="Y37" s="22"/>
    </row>
    <row r="38" ht="14.25" customHeight="1">
      <c r="A38" s="1"/>
      <c r="B38" s="1"/>
      <c r="C38" s="1"/>
      <c r="D38" s="1"/>
      <c r="E38" s="1"/>
      <c r="F38" s="1"/>
      <c r="G38" s="1"/>
      <c r="H38" s="1"/>
      <c r="I38" s="1"/>
      <c r="J38" s="1"/>
      <c r="K38" s="51" t="str">
        <f>IFERROR(__xludf.DUMMYFUNCTION("""COMPUTED_VALUE"""),"INJI-274")</f>
        <v>INJI-274</v>
      </c>
      <c r="L38" s="29">
        <f>COUNTIFS('Inji - iOS- Test Cases'!A35:A4703,K38,'Inji - iOS- Test Cases'!D35:D4703,"&lt;&gt;"&amp;"")</f>
        <v>13</v>
      </c>
      <c r="M38" s="30">
        <f>COUNTIFS('Inji - iOS- Test Cases'!A35:A4703,K38,'Inji - iOS- Test Cases'!D35:D4703,"&lt;&gt;"&amp;"",'Inji - iOS- Test Cases'!J35:J4703,"Pass")</f>
        <v>13</v>
      </c>
      <c r="N38" s="31">
        <f>COUNTIFS('Inji - iOS- Test Cases'!A35:A4703,K38,'Inji - iOS- Test Cases'!D35:D4703,"&lt;&gt;"&amp;"",'Inji - iOS- Test Cases'!J35:J4703,"Fail")</f>
        <v>0</v>
      </c>
      <c r="O38" s="32">
        <f t="shared" si="2"/>
        <v>0</v>
      </c>
      <c r="P38" s="51" t="str">
        <f>IFERROR(__xludf.DUMMYFUNCTION("""COMPUTED_VALUE"""),"INJI-238")</f>
        <v>INJI-238</v>
      </c>
      <c r="Q38" s="29">
        <f>COUNTIFS('Inji - Android - Test Cases'!A36:A5018,P38,'Inji - Android - Test Cases'!D36:D5018,"&lt;&gt;"&amp;"")</f>
        <v>6</v>
      </c>
      <c r="R38" s="30">
        <f>COUNTIFS('Inji - Android - Test Cases'!A32:A5018,P38,'Inji - Android - Test Cases'!D32:D5018,"&lt;&gt;"&amp;"",'Inji - Android - Test Cases'!J32:J5018,"Pass")</f>
        <v>6</v>
      </c>
      <c r="S38" s="31">
        <f>COUNTIFS('Inji - Android - Test Cases'!A32:A5018,P38,'Inji - Android - Test Cases'!D32:D5018,"&lt;&gt;"&amp;"",'Inji - Android - Test Cases'!J32:J5018,"Fail")</f>
        <v>0</v>
      </c>
      <c r="T38" s="32">
        <f t="shared" si="3"/>
        <v>0</v>
      </c>
      <c r="U38" s="1"/>
      <c r="V38" s="1"/>
      <c r="W38" s="1"/>
      <c r="X38" s="34" t="s">
        <v>50</v>
      </c>
      <c r="Y38" s="22"/>
    </row>
    <row r="39" ht="14.25" customHeight="1">
      <c r="A39" s="1"/>
      <c r="B39" s="1"/>
      <c r="C39" s="1"/>
      <c r="D39" s="1"/>
      <c r="E39" s="1"/>
      <c r="F39" s="1"/>
      <c r="G39" s="1"/>
      <c r="H39" s="1"/>
      <c r="I39" s="1"/>
      <c r="J39" s="1"/>
      <c r="K39" s="51" t="str">
        <f>IFERROR(__xludf.DUMMYFUNCTION("""COMPUTED_VALUE"""),"INJI-343")</f>
        <v>INJI-343</v>
      </c>
      <c r="L39" s="29">
        <f>COUNTIFS('Inji - iOS- Test Cases'!A36:A4704,K39,'Inji - iOS- Test Cases'!D36:D4704,"&lt;&gt;"&amp;"")</f>
        <v>17</v>
      </c>
      <c r="M39" s="30">
        <f>COUNTIFS('Inji - iOS- Test Cases'!A36:A4704,K39,'Inji - iOS- Test Cases'!D36:D4704,"&lt;&gt;"&amp;"",'Inji - iOS- Test Cases'!J36:J4704,"Pass")</f>
        <v>17</v>
      </c>
      <c r="N39" s="31">
        <f>COUNTIFS('Inji - iOS- Test Cases'!A36:A4704,K39,'Inji - iOS- Test Cases'!D36:D4704,"&lt;&gt;"&amp;"",'Inji - iOS- Test Cases'!J36:J4704,"Fail")</f>
        <v>0</v>
      </c>
      <c r="O39" s="32">
        <f t="shared" si="2"/>
        <v>0</v>
      </c>
      <c r="P39" s="51" t="str">
        <f>IFERROR(__xludf.DUMMYFUNCTION("""COMPUTED_VALUE"""),"INJI-175")</f>
        <v>INJI-175</v>
      </c>
      <c r="Q39" s="29">
        <f>COUNTIFS('Inji - Android - Test Cases'!A37:A5019,P39,'Inji - Android - Test Cases'!D37:D5019,"&lt;&gt;"&amp;"")</f>
        <v>6</v>
      </c>
      <c r="R39" s="30">
        <f>COUNTIFS('Inji - Android - Test Cases'!A33:A5019,P39,'Inji - Android - Test Cases'!D33:D5019,"&lt;&gt;"&amp;"",'Inji - Android - Test Cases'!J33:J5019,"Pass")</f>
        <v>6</v>
      </c>
      <c r="S39" s="31">
        <f>COUNTIFS('Inji - Android - Test Cases'!A33:A5019,P39,'Inji - Android - Test Cases'!D33:D5019,"&lt;&gt;"&amp;"",'Inji - Android - Test Cases'!J33:J5019,"Fail")</f>
        <v>0</v>
      </c>
      <c r="T39" s="32">
        <f t="shared" si="3"/>
        <v>0</v>
      </c>
      <c r="U39" s="1"/>
      <c r="V39" s="1"/>
      <c r="W39" s="1"/>
      <c r="X39" s="34" t="s">
        <v>51</v>
      </c>
      <c r="Y39" s="22"/>
    </row>
    <row r="40" ht="14.25" customHeight="1">
      <c r="A40" s="1"/>
      <c r="B40" s="1"/>
      <c r="C40" s="1"/>
      <c r="D40" s="1"/>
      <c r="E40" s="1"/>
      <c r="F40" s="1"/>
      <c r="G40" s="1"/>
      <c r="H40" s="1"/>
      <c r="I40" s="1"/>
      <c r="J40" s="1"/>
      <c r="K40" s="51" t="str">
        <f>IFERROR(__xludf.DUMMYFUNCTION("""COMPUTED_VALUE"""),"INJI-372")</f>
        <v>INJI-372</v>
      </c>
      <c r="L40" s="29">
        <f>COUNTIFS('Inji - iOS- Test Cases'!A37:A4705,K40,'Inji - iOS- Test Cases'!D37:D4705,"&lt;&gt;"&amp;"")</f>
        <v>22</v>
      </c>
      <c r="M40" s="30">
        <f>COUNTIFS('Inji - iOS- Test Cases'!A37:A4705,K40,'Inji - iOS- Test Cases'!D37:D4705,"&lt;&gt;"&amp;"",'Inji - iOS- Test Cases'!J37:J4705,"Pass")</f>
        <v>22</v>
      </c>
      <c r="N40" s="31">
        <f>COUNTIFS('Inji - iOS- Test Cases'!A37:A4705,K40,'Inji - iOS- Test Cases'!D37:D4705,"&lt;&gt;"&amp;"",'Inji - iOS- Test Cases'!J37:J4705,"Fail")</f>
        <v>0</v>
      </c>
      <c r="O40" s="32">
        <f t="shared" si="2"/>
        <v>0</v>
      </c>
      <c r="P40" s="51" t="str">
        <f>IFERROR(__xludf.DUMMYFUNCTION("""COMPUTED_VALUE"""),"INJI-277")</f>
        <v>INJI-277</v>
      </c>
      <c r="Q40" s="29">
        <f>COUNTIFS('Inji - Android - Test Cases'!A38:A5020,P40,'Inji - Android - Test Cases'!D38:D5020,"&lt;&gt;"&amp;"")</f>
        <v>9</v>
      </c>
      <c r="R40" s="30">
        <f>COUNTIFS('Inji - Android - Test Cases'!A34:A5020,P40,'Inji - Android - Test Cases'!D34:D5020,"&lt;&gt;"&amp;"",'Inji - Android - Test Cases'!J34:J5020,"Pass")</f>
        <v>9</v>
      </c>
      <c r="S40" s="31">
        <f>COUNTIFS('Inji - Android - Test Cases'!A34:A5020,P40,'Inji - Android - Test Cases'!D34:D5020,"&lt;&gt;"&amp;"",'Inji - Android - Test Cases'!J34:J5020,"Fail")</f>
        <v>0</v>
      </c>
      <c r="T40" s="32">
        <f t="shared" si="3"/>
        <v>0</v>
      </c>
      <c r="U40" s="1"/>
      <c r="V40" s="1"/>
      <c r="W40" s="1"/>
      <c r="X40" s="34" t="s">
        <v>52</v>
      </c>
      <c r="Y40" s="22"/>
    </row>
    <row r="41" ht="14.25" customHeight="1">
      <c r="A41" s="1"/>
      <c r="B41" s="1"/>
      <c r="C41" s="1"/>
      <c r="D41" s="1"/>
      <c r="E41" s="1"/>
      <c r="F41" s="1"/>
      <c r="G41" s="1"/>
      <c r="H41" s="1"/>
      <c r="I41" s="1"/>
      <c r="J41" s="1"/>
      <c r="K41" s="51" t="str">
        <f>IFERROR(__xludf.DUMMYFUNCTION("""COMPUTED_VALUE"""),"INJI-302")</f>
        <v>INJI-302</v>
      </c>
      <c r="L41" s="29">
        <f>COUNTIFS('Inji - iOS- Test Cases'!A38:A4706,K41,'Inji - iOS- Test Cases'!D38:D4706,"&lt;&gt;"&amp;"")</f>
        <v>9</v>
      </c>
      <c r="M41" s="30">
        <f>COUNTIFS('Inji - iOS- Test Cases'!A38:A4706,K41,'Inji - iOS- Test Cases'!D38:D4706,"&lt;&gt;"&amp;"",'Inji - iOS- Test Cases'!J38:J4706,"Pass")</f>
        <v>9</v>
      </c>
      <c r="N41" s="31">
        <f>COUNTIFS('Inji - iOS- Test Cases'!A38:A4706,K41,'Inji - iOS- Test Cases'!D38:D4706,"&lt;&gt;"&amp;"",'Inji - iOS- Test Cases'!J38:J4706,"Fail")</f>
        <v>0</v>
      </c>
      <c r="O41" s="32">
        <f t="shared" si="2"/>
        <v>0</v>
      </c>
      <c r="P41" s="51" t="str">
        <f>IFERROR(__xludf.DUMMYFUNCTION("""COMPUTED_VALUE"""),"INJI-275")</f>
        <v>INJI-275</v>
      </c>
      <c r="Q41" s="29">
        <f>COUNTIFS('Inji - Android - Test Cases'!A39:A5021,P41,'Inji - Android - Test Cases'!D39:D5021,"&lt;&gt;"&amp;"")</f>
        <v>5</v>
      </c>
      <c r="R41" s="30">
        <f>COUNTIFS('Inji - Android - Test Cases'!A34:A5021,P41,'Inji - Android - Test Cases'!D34:D5021,"&lt;&gt;"&amp;"",'Inji - Android - Test Cases'!J34:J5021,"Pass")</f>
        <v>5</v>
      </c>
      <c r="S41" s="31">
        <f>COUNTIFS('Inji - Android - Test Cases'!A34:A5021,P41,'Inji - Android - Test Cases'!D34:D5021,"&lt;&gt;"&amp;"",'Inji - Android - Test Cases'!J34:J5021,"Fail")</f>
        <v>0</v>
      </c>
      <c r="T41" s="32">
        <f t="shared" si="3"/>
        <v>0</v>
      </c>
      <c r="U41" s="1"/>
      <c r="V41" s="1"/>
      <c r="W41" s="1"/>
      <c r="X41" s="34" t="s">
        <v>53</v>
      </c>
      <c r="Y41" s="22"/>
    </row>
    <row r="42" ht="14.25" customHeight="1">
      <c r="A42" s="1"/>
      <c r="B42" s="1"/>
      <c r="C42" s="1"/>
      <c r="D42" s="1"/>
      <c r="E42" s="1"/>
      <c r="F42" s="1"/>
      <c r="G42" s="1"/>
      <c r="H42" s="1"/>
      <c r="I42" s="1"/>
      <c r="J42" s="1"/>
      <c r="K42" s="51" t="str">
        <f>IFERROR(__xludf.DUMMYFUNCTION("""COMPUTED_VALUE"""),"INJI-364")</f>
        <v>INJI-364</v>
      </c>
      <c r="L42" s="29">
        <f>COUNTIFS('Inji - iOS- Test Cases'!A39:A4707,K42,'Inji - iOS- Test Cases'!D39:D4707,"&lt;&gt;"&amp;"")</f>
        <v>12</v>
      </c>
      <c r="M42" s="30">
        <f>COUNTIFS('Inji - iOS- Test Cases'!A39:A4707,K42,'Inji - iOS- Test Cases'!D39:D4707,"&lt;&gt;"&amp;"",'Inji - iOS- Test Cases'!J39:J4707,"Pass")</f>
        <v>12</v>
      </c>
      <c r="N42" s="31">
        <f>COUNTIFS('Inji - iOS- Test Cases'!A39:A4707,K42,'Inji - iOS- Test Cases'!D39:D4707,"&lt;&gt;"&amp;"",'Inji - iOS- Test Cases'!J39:J4707,"Fail")</f>
        <v>0</v>
      </c>
      <c r="O42" s="32">
        <f t="shared" si="2"/>
        <v>0</v>
      </c>
      <c r="P42" s="51" t="str">
        <f>IFERROR(__xludf.DUMMYFUNCTION("""COMPUTED_VALUE"""),"INJI-274")</f>
        <v>INJI-274</v>
      </c>
      <c r="Q42" s="29">
        <f>COUNTIFS('Inji - Android - Test Cases'!A40:A5022,P42,'Inji - Android - Test Cases'!D40:D5022,"&lt;&gt;"&amp;"")</f>
        <v>13</v>
      </c>
      <c r="R42" s="30">
        <f>COUNTIFS('Inji - Android - Test Cases'!A35:A5022,P42,'Inji - Android - Test Cases'!D35:D5022,"&lt;&gt;"&amp;"",'Inji - Android - Test Cases'!J35:J5022,"Pass")</f>
        <v>13</v>
      </c>
      <c r="S42" s="31">
        <f>COUNTIFS('Inji - Android - Test Cases'!A35:A5022,P42,'Inji - Android - Test Cases'!D35:D5022,"&lt;&gt;"&amp;"",'Inji - Android - Test Cases'!J35:J5022,"Fail")</f>
        <v>0</v>
      </c>
      <c r="T42" s="32">
        <f t="shared" si="3"/>
        <v>0</v>
      </c>
      <c r="U42" s="1"/>
      <c r="V42" s="1"/>
      <c r="W42" s="1"/>
      <c r="X42" s="34" t="s">
        <v>54</v>
      </c>
      <c r="Y42" s="22"/>
    </row>
    <row r="43" ht="14.25" customHeight="1">
      <c r="A43" s="1"/>
      <c r="B43" s="1"/>
      <c r="C43" s="1"/>
      <c r="D43" s="1"/>
      <c r="E43" s="1"/>
      <c r="F43" s="1"/>
      <c r="G43" s="1"/>
      <c r="H43" s="1"/>
      <c r="I43" s="1"/>
      <c r="J43" s="1"/>
      <c r="K43" s="51" t="str">
        <f>IFERROR(__xludf.DUMMYFUNCTION("""COMPUTED_VALUE"""),"INJI-344")</f>
        <v>INJI-344</v>
      </c>
      <c r="L43" s="29">
        <f>COUNTIFS('Inji - iOS- Test Cases'!A40:A4708,K43,'Inji - iOS- Test Cases'!D40:D4708,"&lt;&gt;"&amp;"")</f>
        <v>8</v>
      </c>
      <c r="M43" s="30">
        <f>COUNTIFS('Inji - iOS- Test Cases'!A40:A4708,K43,'Inji - iOS- Test Cases'!D40:D4708,"&lt;&gt;"&amp;"",'Inji - iOS- Test Cases'!J40:J4708,"Pass")</f>
        <v>8</v>
      </c>
      <c r="N43" s="31">
        <f>COUNTIFS('Inji - iOS- Test Cases'!A40:A4708,K43,'Inji - iOS- Test Cases'!D40:D4708,"&lt;&gt;"&amp;"",'Inji - iOS- Test Cases'!J40:J4708,"Fail")</f>
        <v>0</v>
      </c>
      <c r="O43" s="32">
        <f t="shared" si="2"/>
        <v>0</v>
      </c>
      <c r="P43" s="51" t="str">
        <f>IFERROR(__xludf.DUMMYFUNCTION("""COMPUTED_VALUE"""),"INJI-343")</f>
        <v>INJI-343</v>
      </c>
      <c r="Q43" s="29">
        <f>COUNTIFS('Inji - Android - Test Cases'!A41:A5023,P43,'Inji - Android - Test Cases'!D41:D5023,"&lt;&gt;"&amp;"")</f>
        <v>15</v>
      </c>
      <c r="R43" s="30">
        <f>COUNTIFS('Inji - Android - Test Cases'!A35:A5023,P43,'Inji - Android - Test Cases'!D35:D5023,"&lt;&gt;"&amp;"",'Inji - Android - Test Cases'!J35:J5023,"Pass")</f>
        <v>13</v>
      </c>
      <c r="S43" s="31">
        <f>COUNTIFS('Inji - Android - Test Cases'!A35:A5023,P43,'Inji - Android - Test Cases'!D35:D5023,"&lt;&gt;"&amp;"",'Inji - Android - Test Cases'!J35:J5023,"Fail")</f>
        <v>2</v>
      </c>
      <c r="T43" s="32">
        <f t="shared" si="3"/>
        <v>0</v>
      </c>
      <c r="U43" s="1"/>
      <c r="V43" s="1"/>
      <c r="W43" s="1"/>
      <c r="X43" s="34" t="s">
        <v>55</v>
      </c>
      <c r="Y43" s="22"/>
    </row>
    <row r="44" ht="14.25" customHeight="1">
      <c r="A44" s="1"/>
      <c r="B44" s="1"/>
      <c r="C44" s="1"/>
      <c r="D44" s="1"/>
      <c r="E44" s="1"/>
      <c r="F44" s="1"/>
      <c r="G44" s="1"/>
      <c r="H44" s="1"/>
      <c r="I44" s="1"/>
      <c r="J44" s="1"/>
      <c r="K44" s="51" t="str">
        <f>IFERROR(__xludf.DUMMYFUNCTION("""COMPUTED_VALUE"""),"INJI-245")</f>
        <v>INJI-245</v>
      </c>
      <c r="L44" s="29">
        <f>COUNTIFS('Inji - iOS- Test Cases'!A41:A4709,K44,'Inji - iOS- Test Cases'!D41:D4709,"&lt;&gt;"&amp;"")</f>
        <v>5</v>
      </c>
      <c r="M44" s="30">
        <f>COUNTIFS('Inji - iOS- Test Cases'!A41:A4709,K44,'Inji - iOS- Test Cases'!D41:D4709,"&lt;&gt;"&amp;"",'Inji - iOS- Test Cases'!J41:J4709,"Pass")</f>
        <v>5</v>
      </c>
      <c r="N44" s="31">
        <f>COUNTIFS('Inji - iOS- Test Cases'!A41:A4709,K44,'Inji - iOS- Test Cases'!D41:D4709,"&lt;&gt;"&amp;"",'Inji - iOS- Test Cases'!J41:J4709,"Fail")</f>
        <v>0</v>
      </c>
      <c r="O44" s="32">
        <f t="shared" si="2"/>
        <v>0</v>
      </c>
      <c r="P44" s="51" t="str">
        <f>IFERROR(__xludf.DUMMYFUNCTION("""COMPUTED_VALUE"""),"INJI-372")</f>
        <v>INJI-372</v>
      </c>
      <c r="Q44" s="29">
        <f>COUNTIFS('Inji - Android - Test Cases'!A42:A5024,P44,'Inji - Android - Test Cases'!D42:D5024,"&lt;&gt;"&amp;"")</f>
        <v>20</v>
      </c>
      <c r="R44" s="30">
        <f>COUNTIFS('Inji - Android - Test Cases'!A36:A5024,P44,'Inji - Android - Test Cases'!D36:D5024,"&lt;&gt;"&amp;"",'Inji - Android - Test Cases'!J36:J5024,"Pass")</f>
        <v>20</v>
      </c>
      <c r="S44" s="31">
        <f>COUNTIFS('Inji - Android - Test Cases'!A36:A5024,P44,'Inji - Android - Test Cases'!D36:D5024,"&lt;&gt;"&amp;"",'Inji - Android - Test Cases'!J36:J5024,"Fail")</f>
        <v>0</v>
      </c>
      <c r="T44" s="32">
        <f t="shared" si="3"/>
        <v>0</v>
      </c>
      <c r="U44" s="1"/>
      <c r="V44" s="1"/>
      <c r="W44" s="1"/>
      <c r="X44" s="34" t="s">
        <v>56</v>
      </c>
      <c r="Y44" s="22"/>
    </row>
    <row r="45" ht="14.25" customHeight="1">
      <c r="A45" s="1"/>
      <c r="B45" s="1"/>
      <c r="C45" s="1"/>
      <c r="D45" s="1"/>
      <c r="E45" s="1"/>
      <c r="F45" s="1"/>
      <c r="G45" s="1"/>
      <c r="H45" s="1"/>
      <c r="I45" s="1"/>
      <c r="J45" s="1"/>
      <c r="K45" s="51" t="str">
        <f>IFERROR(__xludf.DUMMYFUNCTION("""COMPUTED_VALUE"""),"INJI-431")</f>
        <v>INJI-431</v>
      </c>
      <c r="L45" s="29">
        <f>COUNTIFS('Inji - iOS- Test Cases'!A42:A4710,K45,'Inji - iOS- Test Cases'!D42:D4710,"&lt;&gt;"&amp;"")</f>
        <v>21</v>
      </c>
      <c r="M45" s="30">
        <f>COUNTIFS('Inji - iOS- Test Cases'!A42:A4710,K45,'Inji - iOS- Test Cases'!D42:D4710,"&lt;&gt;"&amp;"",'Inji - iOS- Test Cases'!J42:J4710,"Pass")</f>
        <v>17</v>
      </c>
      <c r="N45" s="31">
        <f>COUNTIFS('Inji - iOS- Test Cases'!A42:A4710,K45,'Inji - iOS- Test Cases'!D42:D4710,"&lt;&gt;"&amp;"",'Inji - iOS- Test Cases'!J42:J4710,"Fail")</f>
        <v>4</v>
      </c>
      <c r="O45" s="32">
        <f t="shared" si="2"/>
        <v>0</v>
      </c>
      <c r="P45" s="51" t="str">
        <f>IFERROR(__xludf.DUMMYFUNCTION("""COMPUTED_VALUE"""),"INJI-364")</f>
        <v>INJI-364</v>
      </c>
      <c r="Q45" s="29">
        <f>COUNTIFS('Inji - Android - Test Cases'!A43:A5025,P45,'Inji - Android - Test Cases'!D43:D5025,"&lt;&gt;"&amp;"")</f>
        <v>8</v>
      </c>
      <c r="R45" s="30">
        <f>COUNTIFS('Inji - Android - Test Cases'!A37:A5025,P45,'Inji - Android - Test Cases'!D37:D5025,"&lt;&gt;"&amp;"",'Inji - Android - Test Cases'!J37:J5025,"Pass")</f>
        <v>8</v>
      </c>
      <c r="S45" s="31">
        <f>COUNTIFS('Inji - Android - Test Cases'!A37:A5025,P45,'Inji - Android - Test Cases'!D37:D5025,"&lt;&gt;"&amp;"",'Inji - Android - Test Cases'!J37:J5025,"Fail")</f>
        <v>0</v>
      </c>
      <c r="T45" s="32">
        <f t="shared" si="3"/>
        <v>0</v>
      </c>
      <c r="U45" s="1"/>
      <c r="V45" s="1"/>
      <c r="W45" s="1"/>
      <c r="X45" s="34" t="s">
        <v>57</v>
      </c>
      <c r="Y45" s="22"/>
    </row>
    <row r="46" ht="14.25" customHeight="1">
      <c r="A46" s="1"/>
      <c r="B46" s="1"/>
      <c r="C46" s="1"/>
      <c r="D46" s="1"/>
      <c r="E46" s="1"/>
      <c r="F46" s="1"/>
      <c r="G46" s="1"/>
      <c r="H46" s="1"/>
      <c r="I46" s="1"/>
      <c r="J46" s="1"/>
      <c r="K46" s="51" t="str">
        <f>IFERROR(__xludf.DUMMYFUNCTION("""COMPUTED_VALUE"""),"INJI-408")</f>
        <v>INJI-408</v>
      </c>
      <c r="L46" s="29">
        <f>COUNTIFS('Inji - iOS- Test Cases'!A43:A4711,K46,'Inji - iOS- Test Cases'!D43:D4711,"&lt;&gt;"&amp;"")</f>
        <v>28</v>
      </c>
      <c r="M46" s="30">
        <f>COUNTIFS('Inji - iOS- Test Cases'!A43:A4711,K46,'Inji - iOS- Test Cases'!D43:D4711,"&lt;&gt;"&amp;"",'Inji - iOS- Test Cases'!J43:J4711,"Pass")</f>
        <v>28</v>
      </c>
      <c r="N46" s="31">
        <f>COUNTIFS('Inji - iOS- Test Cases'!A43:A4711,K46,'Inji - iOS- Test Cases'!D43:D4711,"&lt;&gt;"&amp;"",'Inji - iOS- Test Cases'!J43:J4711,"Fail")</f>
        <v>0</v>
      </c>
      <c r="O46" s="32">
        <f t="shared" si="2"/>
        <v>0</v>
      </c>
      <c r="P46" s="51" t="str">
        <f>IFERROR(__xludf.DUMMYFUNCTION("""COMPUTED_VALUE"""),"INJI-344")</f>
        <v>INJI-344</v>
      </c>
      <c r="Q46" s="29">
        <f>COUNTIFS('Inji - Android - Test Cases'!A44:A5026,P46,'Inji - Android - Test Cases'!D44:D5026,"&lt;&gt;"&amp;"")</f>
        <v>8</v>
      </c>
      <c r="R46" s="30">
        <f>COUNTIFS('Inji - Android - Test Cases'!A38:A5026,P46,'Inji - Android - Test Cases'!D38:D5026,"&lt;&gt;"&amp;"",'Inji - Android - Test Cases'!J38:J5026,"Pass")</f>
        <v>8</v>
      </c>
      <c r="S46" s="31">
        <f>COUNTIFS('Inji - Android - Test Cases'!A38:A5026,P46,'Inji - Android - Test Cases'!D38:D5026,"&lt;&gt;"&amp;"",'Inji - Android - Test Cases'!J38:J5026,"Fail")</f>
        <v>0</v>
      </c>
      <c r="T46" s="32">
        <f t="shared" si="3"/>
        <v>0</v>
      </c>
      <c r="U46" s="1"/>
      <c r="V46" s="1"/>
      <c r="W46" s="1"/>
      <c r="X46" s="34" t="s">
        <v>58</v>
      </c>
      <c r="Y46" s="22"/>
    </row>
    <row r="47" ht="14.25" customHeight="1">
      <c r="A47" s="1"/>
      <c r="B47" s="1"/>
      <c r="C47" s="1"/>
      <c r="D47" s="1"/>
      <c r="E47" s="1"/>
      <c r="F47" s="1"/>
      <c r="G47" s="1"/>
      <c r="H47" s="1"/>
      <c r="I47" s="1"/>
      <c r="J47" s="1"/>
      <c r="K47" s="51" t="str">
        <f>IFERROR(__xludf.DUMMYFUNCTION("""COMPUTED_VALUE"""),"INJI-411")</f>
        <v>INJI-411</v>
      </c>
      <c r="L47" s="29">
        <f>COUNTIFS('Inji - iOS- Test Cases'!A44:A4712,K47,'Inji - iOS- Test Cases'!D44:D4712,"&lt;&gt;"&amp;"")</f>
        <v>6</v>
      </c>
      <c r="M47" s="30">
        <f>COUNTIFS('Inji - iOS- Test Cases'!A44:A4712,K47,'Inji - iOS- Test Cases'!D44:D4712,"&lt;&gt;"&amp;"",'Inji - iOS- Test Cases'!J44:J4712,"Pass")</f>
        <v>6</v>
      </c>
      <c r="N47" s="31">
        <f>COUNTIFS('Inji - iOS- Test Cases'!A44:A4712,K47,'Inji - iOS- Test Cases'!D44:D4712,"&lt;&gt;"&amp;"",'Inji - iOS- Test Cases'!J44:J4712,"Fail")</f>
        <v>0</v>
      </c>
      <c r="O47" s="32">
        <f t="shared" si="2"/>
        <v>0</v>
      </c>
      <c r="P47" s="51" t="str">
        <f>IFERROR(__xludf.DUMMYFUNCTION("""COMPUTED_VALUE"""),"INJI-245")</f>
        <v>INJI-245</v>
      </c>
      <c r="Q47" s="29">
        <f>COUNTIFS('Inji - Android - Test Cases'!A45:A5027,P47,'Inji - Android - Test Cases'!D45:D5027,"&lt;&gt;"&amp;"")</f>
        <v>5</v>
      </c>
      <c r="R47" s="30">
        <f>COUNTIFS('Inji - Android - Test Cases'!A39:A5027,P47,'Inji - Android - Test Cases'!D39:D5027,"&lt;&gt;"&amp;"",'Inji - Android - Test Cases'!J39:J5027,"Pass")</f>
        <v>5</v>
      </c>
      <c r="S47" s="31">
        <f>COUNTIFS('Inji - Android - Test Cases'!A39:A5027,P47,'Inji - Android - Test Cases'!D39:D5027,"&lt;&gt;"&amp;"",'Inji - Android - Test Cases'!J39:J5027,"Fail")</f>
        <v>0</v>
      </c>
      <c r="T47" s="32">
        <f t="shared" si="3"/>
        <v>0</v>
      </c>
      <c r="U47" s="1"/>
      <c r="V47" s="1"/>
      <c r="W47" s="1"/>
      <c r="X47" s="34" t="s">
        <v>59</v>
      </c>
      <c r="Y47" s="22"/>
    </row>
    <row r="48" ht="14.25" customHeight="1">
      <c r="A48" s="1"/>
      <c r="B48" s="1"/>
      <c r="C48" s="1"/>
      <c r="D48" s="1"/>
      <c r="E48" s="1"/>
      <c r="F48" s="1"/>
      <c r="G48" s="1"/>
      <c r="H48" s="1"/>
      <c r="I48" s="1"/>
      <c r="J48" s="1"/>
      <c r="K48" s="51" t="str">
        <f>IFERROR(__xludf.DUMMYFUNCTION("""COMPUTED_VALUE"""),"INJI-472")</f>
        <v>INJI-472</v>
      </c>
      <c r="L48" s="29">
        <f>COUNTIFS('Inji - iOS- Test Cases'!A45:A4713,K48,'Inji - iOS- Test Cases'!D45:D4713,"&lt;&gt;"&amp;"")</f>
        <v>6</v>
      </c>
      <c r="M48" s="30">
        <f>COUNTIFS('Inji - iOS- Test Cases'!A45:A4713,K48,'Inji - iOS- Test Cases'!D45:D4713,"&lt;&gt;"&amp;"",'Inji - iOS- Test Cases'!J45:J4713,"Pass")</f>
        <v>6</v>
      </c>
      <c r="N48" s="31">
        <f>COUNTIFS('Inji - iOS- Test Cases'!A45:A4713,K48,'Inji - iOS- Test Cases'!D45:D4713,"&lt;&gt;"&amp;"",'Inji - iOS- Test Cases'!J45:J4713,"Fail")</f>
        <v>0</v>
      </c>
      <c r="O48" s="32">
        <f t="shared" si="2"/>
        <v>0</v>
      </c>
      <c r="P48" s="51" t="str">
        <f>IFERROR(__xludf.DUMMYFUNCTION("""COMPUTED_VALUE"""),"INJI-205")</f>
        <v>INJI-205</v>
      </c>
      <c r="Q48" s="29">
        <f>COUNTIFS('Inji - Android - Test Cases'!A46:A5028,P48,'Inji - Android - Test Cases'!D46:D5028,"&lt;&gt;"&amp;"")</f>
        <v>12</v>
      </c>
      <c r="R48" s="30">
        <f>COUNTIFS('Inji - Android - Test Cases'!A40:A5028,P48,'Inji - Android - Test Cases'!D40:D5028,"&lt;&gt;"&amp;"",'Inji - Android - Test Cases'!J40:J5028,"Pass")</f>
        <v>12</v>
      </c>
      <c r="S48" s="31">
        <f>COUNTIFS('Inji - Android - Test Cases'!A40:A5028,P48,'Inji - Android - Test Cases'!D40:D5028,"&lt;&gt;"&amp;"",'Inji - Android - Test Cases'!J40:J5028,"Fail")</f>
        <v>0</v>
      </c>
      <c r="T48" s="32">
        <f t="shared" si="3"/>
        <v>0</v>
      </c>
      <c r="U48" s="1"/>
      <c r="V48" s="1"/>
      <c r="W48" s="1"/>
      <c r="X48" s="34" t="s">
        <v>60</v>
      </c>
      <c r="Y48" s="22"/>
    </row>
    <row r="49" ht="14.25" customHeight="1">
      <c r="A49" s="1"/>
      <c r="B49" s="1"/>
      <c r="C49" s="1"/>
      <c r="D49" s="1"/>
      <c r="E49" s="1"/>
      <c r="F49" s="1"/>
      <c r="G49" s="1"/>
      <c r="H49" s="1"/>
      <c r="I49" s="1"/>
      <c r="J49" s="1"/>
      <c r="K49" s="51" t="str">
        <f>IFERROR(__xludf.DUMMYFUNCTION("""COMPUTED_VALUE"""),"INJI-403, 402")</f>
        <v>INJI-403, 402</v>
      </c>
      <c r="L49" s="29">
        <f>COUNTIFS('Inji - iOS- Test Cases'!A46:A4714,K49,'Inji - iOS- Test Cases'!D46:D4714,"&lt;&gt;"&amp;"")</f>
        <v>20</v>
      </c>
      <c r="M49" s="30">
        <f>COUNTIFS('Inji - iOS- Test Cases'!A46:A4714,K49,'Inji - iOS- Test Cases'!D46:D4714,"&lt;&gt;"&amp;"",'Inji - iOS- Test Cases'!J46:J4714,"Pass")</f>
        <v>10</v>
      </c>
      <c r="N49" s="31">
        <f>COUNTIFS('Inji - iOS- Test Cases'!A46:A4714,K49,'Inji - iOS- Test Cases'!D46:D4714,"&lt;&gt;"&amp;"",'Inji - iOS- Test Cases'!J46:J4714,"Fail")</f>
        <v>10</v>
      </c>
      <c r="O49" s="32">
        <f t="shared" si="2"/>
        <v>0</v>
      </c>
      <c r="P49" s="51" t="str">
        <f>IFERROR(__xludf.DUMMYFUNCTION("""COMPUTED_VALUE"""),"INJI-398")</f>
        <v>INJI-398</v>
      </c>
      <c r="Q49" s="29">
        <f>COUNTIFS('Inji - Android - Test Cases'!A47:A5029,P49,'Inji - Android - Test Cases'!D47:D5029,"&lt;&gt;"&amp;"")</f>
        <v>3</v>
      </c>
      <c r="R49" s="30">
        <f>COUNTIFS('Inji - Android - Test Cases'!A41:A5029,P49,'Inji - Android - Test Cases'!D41:D5029,"&lt;&gt;"&amp;"",'Inji - Android - Test Cases'!J41:J5029,"Pass")</f>
        <v>3</v>
      </c>
      <c r="S49" s="31">
        <f>COUNTIFS('Inji - Android - Test Cases'!A41:A5029,P49,'Inji - Android - Test Cases'!D41:D5029,"&lt;&gt;"&amp;"",'Inji - Android - Test Cases'!J41:J5029,"Fail")</f>
        <v>0</v>
      </c>
      <c r="T49" s="32">
        <f t="shared" si="3"/>
        <v>0</v>
      </c>
      <c r="U49" s="1"/>
      <c r="V49" s="1"/>
      <c r="W49" s="1"/>
      <c r="X49" s="34" t="s">
        <v>30</v>
      </c>
      <c r="Y49" s="22"/>
    </row>
    <row r="50" ht="14.25" customHeight="1">
      <c r="A50" s="1"/>
      <c r="B50" s="1"/>
      <c r="C50" s="1"/>
      <c r="D50" s="1"/>
      <c r="E50" s="1"/>
      <c r="F50" s="1"/>
      <c r="G50" s="1"/>
      <c r="H50" s="1"/>
      <c r="I50" s="1"/>
      <c r="J50" s="1"/>
      <c r="K50" s="51" t="str">
        <f>IFERROR(__xludf.DUMMYFUNCTION("""COMPUTED_VALUE"""),"INJI-81")</f>
        <v>INJI-81</v>
      </c>
      <c r="L50" s="29">
        <f>COUNTIFS('Inji - iOS- Test Cases'!A47:A4715,K50,'Inji - iOS- Test Cases'!D47:D4715,"&lt;&gt;"&amp;"")</f>
        <v>8</v>
      </c>
      <c r="M50" s="30">
        <f>COUNTIFS('Inji - iOS- Test Cases'!A47:A4715,K50,'Inji - iOS- Test Cases'!D47:D4715,"&lt;&gt;"&amp;"",'Inji - iOS- Test Cases'!J47:J4715,"Pass")</f>
        <v>8</v>
      </c>
      <c r="N50" s="31">
        <f>COUNTIFS('Inji - iOS- Test Cases'!A47:A4715,K50,'Inji - iOS- Test Cases'!D47:D4715,"&lt;&gt;"&amp;"",'Inji - iOS- Test Cases'!J47:J4715,"Fail")</f>
        <v>0</v>
      </c>
      <c r="O50" s="32">
        <f t="shared" si="2"/>
        <v>0</v>
      </c>
      <c r="P50" s="51" t="str">
        <f>IFERROR(__xludf.DUMMYFUNCTION("""COMPUTED_VALUE"""),"INJI-391")</f>
        <v>INJI-391</v>
      </c>
      <c r="Q50" s="29">
        <f>COUNTIFS('Inji - Android - Test Cases'!A48:A5030,P50,'Inji - Android - Test Cases'!D48:D5030,"&lt;&gt;"&amp;"")</f>
        <v>10</v>
      </c>
      <c r="R50" s="30">
        <f>COUNTIFS('Inji - Android - Test Cases'!A41:A5030,P50,'Inji - Android - Test Cases'!D41:D5030,"&lt;&gt;"&amp;"",'Inji - Android - Test Cases'!J41:J5030,"Pass")</f>
        <v>10</v>
      </c>
      <c r="S50" s="31">
        <f>COUNTIFS('Inji - Android - Test Cases'!A41:A5030,P50,'Inji - Android - Test Cases'!D41:D5030,"&lt;&gt;"&amp;"",'Inji - Android - Test Cases'!J41:J5030,"Fail")</f>
        <v>0</v>
      </c>
      <c r="T50" s="32">
        <f t="shared" si="3"/>
        <v>0</v>
      </c>
      <c r="U50" s="1"/>
      <c r="V50" s="1"/>
      <c r="W50" s="1"/>
      <c r="X50" s="34" t="s">
        <v>32</v>
      </c>
      <c r="Y50" s="22"/>
    </row>
    <row r="51" ht="14.25" customHeight="1">
      <c r="A51" s="1"/>
      <c r="B51" s="1"/>
      <c r="C51" s="1"/>
      <c r="D51" s="1"/>
      <c r="E51" s="1"/>
      <c r="F51" s="1"/>
      <c r="G51" s="1"/>
      <c r="H51" s="1"/>
      <c r="I51" s="1"/>
      <c r="J51" s="1"/>
      <c r="K51" s="51" t="str">
        <f>IFERROR(__xludf.DUMMYFUNCTION("""COMPUTED_VALUE"""),"INJI-451")</f>
        <v>INJI-451</v>
      </c>
      <c r="L51" s="29">
        <f>COUNTIFS('Inji - iOS- Test Cases'!A48:A4716,K51,'Inji - iOS- Test Cases'!D48:D4716,"&lt;&gt;"&amp;"")</f>
        <v>10</v>
      </c>
      <c r="M51" s="30">
        <f>COUNTIFS('Inji - iOS- Test Cases'!A48:A4716,K51,'Inji - iOS- Test Cases'!D48:D4716,"&lt;&gt;"&amp;"",'Inji - iOS- Test Cases'!J48:J4716,"Pass")</f>
        <v>10</v>
      </c>
      <c r="N51" s="31">
        <f>COUNTIFS('Inji - iOS- Test Cases'!A48:A4716,K51,'Inji - iOS- Test Cases'!D48:D4716,"&lt;&gt;"&amp;"",'Inji - iOS- Test Cases'!J48:J4716,"Fail")</f>
        <v>0</v>
      </c>
      <c r="O51" s="32">
        <f t="shared" si="2"/>
        <v>0</v>
      </c>
      <c r="P51" s="51" t="str">
        <f>IFERROR(__xludf.DUMMYFUNCTION("""COMPUTED_VALUE"""),"INJI-416")</f>
        <v>INJI-416</v>
      </c>
      <c r="Q51" s="29">
        <f>COUNTIFS('Inji - Android - Test Cases'!A49:A5031,P51,'Inji - Android - Test Cases'!D49:D5031,"&lt;&gt;"&amp;"")</f>
        <v>14</v>
      </c>
      <c r="R51" s="30">
        <f>COUNTIFS('Inji - Android - Test Cases'!A42:A5031,P51,'Inji - Android - Test Cases'!D42:D5031,"&lt;&gt;"&amp;"",'Inji - Android - Test Cases'!J42:J5031,"Pass")</f>
        <v>14</v>
      </c>
      <c r="S51" s="31">
        <f>COUNTIFS('Inji - Android - Test Cases'!A42:A5031,P51,'Inji - Android - Test Cases'!D42:D5031,"&lt;&gt;"&amp;"",'Inji - Android - Test Cases'!J42:J5031,"Fail")</f>
        <v>0</v>
      </c>
      <c r="T51" s="32">
        <f t="shared" si="3"/>
        <v>0</v>
      </c>
      <c r="U51" s="1"/>
      <c r="V51" s="1"/>
      <c r="W51" s="1"/>
      <c r="X51" s="34" t="s">
        <v>61</v>
      </c>
      <c r="Y51" s="22"/>
    </row>
    <row r="52" ht="14.25" customHeight="1">
      <c r="A52" s="1"/>
      <c r="B52" s="1"/>
      <c r="C52" s="1"/>
      <c r="D52" s="1"/>
      <c r="E52" s="1"/>
      <c r="F52" s="1"/>
      <c r="G52" s="1"/>
      <c r="H52" s="1"/>
      <c r="I52" s="1"/>
      <c r="J52" s="1"/>
      <c r="K52" s="51" t="str">
        <f>IFERROR(__xludf.DUMMYFUNCTION("""COMPUTED_VALUE"""),"INJI-366")</f>
        <v>INJI-366</v>
      </c>
      <c r="L52" s="29">
        <f>COUNTIFS('Inji - iOS- Test Cases'!A49:A4717,K52,'Inji - iOS- Test Cases'!D49:D4717,"&lt;&gt;"&amp;"")</f>
        <v>3</v>
      </c>
      <c r="M52" s="30">
        <f>COUNTIFS('Inji - iOS- Test Cases'!A49:A4717,K52,'Inji - iOS- Test Cases'!D49:D4717,"&lt;&gt;"&amp;"",'Inji - iOS- Test Cases'!J49:J4717,"Pass")</f>
        <v>3</v>
      </c>
      <c r="N52" s="31">
        <f>COUNTIFS('Inji - iOS- Test Cases'!A49:A4717,K52,'Inji - iOS- Test Cases'!D49:D4717,"&lt;&gt;"&amp;"",'Inji - iOS- Test Cases'!J49:J4717,"Fail")</f>
        <v>0</v>
      </c>
      <c r="O52" s="32">
        <f t="shared" si="2"/>
        <v>0</v>
      </c>
      <c r="P52" s="51" t="str">
        <f>IFERROR(__xludf.DUMMYFUNCTION("""COMPUTED_VALUE"""),"INJI-431")</f>
        <v>INJI-431</v>
      </c>
      <c r="Q52" s="29">
        <f>COUNTIFS('Inji - Android - Test Cases'!A50:A5032,P52,'Inji - Android - Test Cases'!D50:D5032,"&lt;&gt;"&amp;"")</f>
        <v>11</v>
      </c>
      <c r="R52" s="30">
        <f>COUNTIFS('Inji - Android - Test Cases'!A43:A5032,P52,'Inji - Android - Test Cases'!D43:D5032,"&lt;&gt;"&amp;"",'Inji - Android - Test Cases'!J43:J5032,"Pass")</f>
        <v>8</v>
      </c>
      <c r="S52" s="31">
        <f>COUNTIFS('Inji - Android - Test Cases'!A43:A5032,P52,'Inji - Android - Test Cases'!D43:D5032,"&lt;&gt;"&amp;"",'Inji - Android - Test Cases'!J43:J5032,"Fail")</f>
        <v>3</v>
      </c>
      <c r="T52" s="32">
        <f t="shared" si="3"/>
        <v>0</v>
      </c>
      <c r="U52" s="1"/>
      <c r="V52" s="1"/>
      <c r="W52" s="1"/>
      <c r="X52" s="34" t="s">
        <v>62</v>
      </c>
      <c r="Y52" s="22"/>
    </row>
    <row r="53" ht="14.25" customHeight="1">
      <c r="A53" s="1"/>
      <c r="B53" s="1"/>
      <c r="C53" s="1"/>
      <c r="D53" s="1"/>
      <c r="E53" s="1"/>
      <c r="F53" s="1"/>
      <c r="G53" s="1"/>
      <c r="H53" s="1"/>
      <c r="I53" s="1"/>
      <c r="J53" s="1"/>
      <c r="K53" s="51" t="str">
        <f>IFERROR(__xludf.DUMMYFUNCTION("""COMPUTED_VALUE"""),"INJI-503")</f>
        <v>INJI-503</v>
      </c>
      <c r="L53" s="29">
        <f>COUNTIFS('Inji - iOS- Test Cases'!A50:A4718,K53,'Inji - iOS- Test Cases'!D50:D4718,"&lt;&gt;"&amp;"")</f>
        <v>3</v>
      </c>
      <c r="M53" s="30">
        <f>COUNTIFS('Inji - iOS- Test Cases'!A50:A4718,K53,'Inji - iOS- Test Cases'!D50:D4718,"&lt;&gt;"&amp;"",'Inji - iOS- Test Cases'!J50:J4718,"Pass")</f>
        <v>3</v>
      </c>
      <c r="N53" s="31">
        <f>COUNTIFS('Inji - iOS- Test Cases'!A50:A4718,K53,'Inji - iOS- Test Cases'!D50:D4718,"&lt;&gt;"&amp;"",'Inji - iOS- Test Cases'!J50:J4718,"Fail")</f>
        <v>0</v>
      </c>
      <c r="O53" s="32">
        <f t="shared" si="2"/>
        <v>0</v>
      </c>
      <c r="P53" s="51" t="str">
        <f>IFERROR(__xludf.DUMMYFUNCTION("""COMPUTED_VALUE"""),"INJI-408")</f>
        <v>INJI-408</v>
      </c>
      <c r="Q53" s="29">
        <f>COUNTIFS('Inji - Android - Test Cases'!A51:A5033,P53,'Inji - Android - Test Cases'!D51:D5033,"&lt;&gt;"&amp;"")</f>
        <v>12</v>
      </c>
      <c r="R53" s="30">
        <f>COUNTIFS('Inji - Android - Test Cases'!A43:A5033,P53,'Inji - Android - Test Cases'!D43:D5033,"&lt;&gt;"&amp;"",'Inji - Android - Test Cases'!J43:J5033,"Pass")</f>
        <v>12</v>
      </c>
      <c r="S53" s="31">
        <f>COUNTIFS('Inji - Android - Test Cases'!A43:A5033,P53,'Inji - Android - Test Cases'!D43:D5033,"&lt;&gt;"&amp;"",'Inji - Android - Test Cases'!J43:J5033,"Fail")</f>
        <v>0</v>
      </c>
      <c r="T53" s="32">
        <f t="shared" si="3"/>
        <v>0</v>
      </c>
      <c r="U53" s="1"/>
      <c r="V53" s="1"/>
      <c r="W53" s="1"/>
      <c r="X53" s="34" t="s">
        <v>63</v>
      </c>
      <c r="Y53" s="22"/>
    </row>
    <row r="54" ht="14.25" customHeight="1">
      <c r="A54" s="1"/>
      <c r="B54" s="1"/>
      <c r="C54" s="1"/>
      <c r="D54" s="1"/>
      <c r="E54" s="1"/>
      <c r="F54" s="1"/>
      <c r="G54" s="1"/>
      <c r="H54" s="1"/>
      <c r="I54" s="1"/>
      <c r="J54" s="1"/>
      <c r="K54" s="51" t="str">
        <f>IFERROR(__xludf.DUMMYFUNCTION("""COMPUTED_VALUE"""),"INJI-502")</f>
        <v>INJI-502</v>
      </c>
      <c r="L54" s="29">
        <f>COUNTIFS('Inji - iOS- Test Cases'!A50:A4719,K54,'Inji - iOS- Test Cases'!D50:D4719,"&lt;&gt;"&amp;"")</f>
        <v>7</v>
      </c>
      <c r="M54" s="30">
        <f>COUNTIFS('Inji - iOS- Test Cases'!A50:A4719,K54,'Inji - iOS- Test Cases'!D50:D4719,"&lt;&gt;"&amp;"",'Inji - iOS- Test Cases'!J50:J4719,"Pass")</f>
        <v>7</v>
      </c>
      <c r="N54" s="31">
        <f>COUNTIFS('Inji - iOS- Test Cases'!A50:A4719,K54,'Inji - iOS- Test Cases'!D50:D4719,"&lt;&gt;"&amp;"",'Inji - iOS- Test Cases'!J50:J4719,"Fail")</f>
        <v>0</v>
      </c>
      <c r="O54" s="32">
        <f t="shared" si="2"/>
        <v>0</v>
      </c>
      <c r="P54" s="51" t="str">
        <f>IFERROR(__xludf.DUMMYFUNCTION("""COMPUTED_VALUE"""),"INJI-411")</f>
        <v>INJI-411</v>
      </c>
      <c r="Q54" s="29">
        <f>COUNTIFS('Inji - Android - Test Cases'!A52:A5034,P54,'Inji - Android - Test Cases'!D52:D5034,"&lt;&gt;"&amp;"")</f>
        <v>3</v>
      </c>
      <c r="R54" s="30">
        <f>COUNTIFS('Inji - Android - Test Cases'!A44:A5034,P54,'Inji - Android - Test Cases'!D44:D5034,"&lt;&gt;"&amp;"",'Inji - Android - Test Cases'!J44:J5034,"Pass")</f>
        <v>3</v>
      </c>
      <c r="S54" s="31">
        <f>COUNTIFS('Inji - Android - Test Cases'!A44:A5034,P54,'Inji - Android - Test Cases'!D44:D5034,"&lt;&gt;"&amp;"",'Inji - Android - Test Cases'!J44:J5034,"Fail")</f>
        <v>0</v>
      </c>
      <c r="T54" s="32">
        <f t="shared" si="3"/>
        <v>0</v>
      </c>
      <c r="U54" s="1"/>
      <c r="V54" s="1"/>
      <c r="W54" s="1"/>
      <c r="X54" s="34" t="s">
        <v>64</v>
      </c>
      <c r="Y54" s="22"/>
    </row>
    <row r="55" ht="14.25" customHeight="1">
      <c r="A55" s="1"/>
      <c r="B55" s="1"/>
      <c r="C55" s="1"/>
      <c r="D55" s="1"/>
      <c r="E55" s="1"/>
      <c r="F55" s="1"/>
      <c r="G55" s="1"/>
      <c r="H55" s="1"/>
      <c r="I55" s="1"/>
      <c r="J55" s="1"/>
      <c r="K55" s="51" t="str">
        <f>IFERROR(__xludf.DUMMYFUNCTION("""COMPUTED_VALUE"""),"INJI-438")</f>
        <v>INJI-438</v>
      </c>
      <c r="L55" s="29">
        <f>COUNTIFS('Inji - iOS- Test Cases'!A51:A4720,K55,'Inji - iOS- Test Cases'!D51:D4720,"&lt;&gt;"&amp;"")</f>
        <v>8</v>
      </c>
      <c r="M55" s="30">
        <f>COUNTIFS('Inji - iOS- Test Cases'!A51:A4720,K55,'Inji - iOS- Test Cases'!D51:D4720,"&lt;&gt;"&amp;"",'Inji - iOS- Test Cases'!J51:J4720,"Pass")</f>
        <v>8</v>
      </c>
      <c r="N55" s="31">
        <f>COUNTIFS('Inji - iOS- Test Cases'!A51:A4720,K55,'Inji - iOS- Test Cases'!D51:D4720,"&lt;&gt;"&amp;"",'Inji - iOS- Test Cases'!J51:J4720,"Fail")</f>
        <v>0</v>
      </c>
      <c r="O55" s="32">
        <f t="shared" si="2"/>
        <v>0</v>
      </c>
      <c r="P55" s="51" t="str">
        <f>IFERROR(__xludf.DUMMYFUNCTION("""COMPUTED_VALUE"""),"INJI-472")</f>
        <v>INJI-472</v>
      </c>
      <c r="Q55" s="29">
        <f>COUNTIFS('Inji - Android - Test Cases'!A53:A5035,P55,'Inji - Android - Test Cases'!D53:D5035,"&lt;&gt;"&amp;"")</f>
        <v>3</v>
      </c>
      <c r="R55" s="30">
        <f>COUNTIFS('Inji - Android - Test Cases'!A45:A5035,P55,'Inji - Android - Test Cases'!D45:D5035,"&lt;&gt;"&amp;"",'Inji - Android - Test Cases'!J45:J5035,"Pass")</f>
        <v>3</v>
      </c>
      <c r="S55" s="31">
        <f>COUNTIFS('Inji - Android - Test Cases'!A45:A5035,P55,'Inji - Android - Test Cases'!D45:D5035,"&lt;&gt;"&amp;"",'Inji - Android - Test Cases'!J45:J5035,"Fail")</f>
        <v>0</v>
      </c>
      <c r="T55" s="32">
        <f t="shared" si="3"/>
        <v>0</v>
      </c>
      <c r="U55" s="1"/>
      <c r="V55" s="1"/>
      <c r="W55" s="1"/>
      <c r="X55" s="34" t="s">
        <v>65</v>
      </c>
      <c r="Y55" s="22"/>
    </row>
    <row r="56" ht="14.25" customHeight="1">
      <c r="A56" s="1"/>
      <c r="B56" s="1"/>
      <c r="C56" s="1"/>
      <c r="D56" s="1"/>
      <c r="E56" s="1"/>
      <c r="F56" s="1"/>
      <c r="G56" s="1"/>
      <c r="H56" s="1"/>
      <c r="I56" s="1"/>
      <c r="J56" s="1"/>
      <c r="K56" s="51" t="str">
        <f>IFERROR(__xludf.DUMMYFUNCTION("""COMPUTED_VALUE"""),"INJI-394")</f>
        <v>INJI-394</v>
      </c>
      <c r="L56" s="29">
        <f>COUNTIFS('Inji - iOS- Test Cases'!A52:A4721,K56,'Inji - iOS- Test Cases'!D52:D4721,"&lt;&gt;"&amp;"")</f>
        <v>8</v>
      </c>
      <c r="M56" s="30">
        <f>COUNTIFS('Inji - iOS- Test Cases'!A52:A4721,K56,'Inji - iOS- Test Cases'!D52:D4721,"&lt;&gt;"&amp;"",'Inji - iOS- Test Cases'!J52:J4721,"Pass")</f>
        <v>8</v>
      </c>
      <c r="N56" s="31">
        <f>COUNTIFS('Inji - iOS- Test Cases'!A52:A4721,K56,'Inji - iOS- Test Cases'!D52:D4721,"&lt;&gt;"&amp;"",'Inji - iOS- Test Cases'!J52:J4721,"Fail")</f>
        <v>0</v>
      </c>
      <c r="O56" s="32">
        <f t="shared" si="2"/>
        <v>0</v>
      </c>
      <c r="P56" s="51" t="str">
        <f>IFERROR(__xludf.DUMMYFUNCTION("""COMPUTED_VALUE"""),"INJI-403, 402")</f>
        <v>INJI-403, 402</v>
      </c>
      <c r="Q56" s="29">
        <f>COUNTIFS('Inji - Android - Test Cases'!A54:A5036,P56,'Inji - Android - Test Cases'!D54:D5036,"&lt;&gt;"&amp;"")</f>
        <v>10</v>
      </c>
      <c r="R56" s="30">
        <f>COUNTIFS('Inji - Android - Test Cases'!A46:A5036,P56,'Inji - Android - Test Cases'!D46:D5036,"&lt;&gt;"&amp;"",'Inji - Android - Test Cases'!J46:J5036,"Pass")</f>
        <v>0</v>
      </c>
      <c r="S56" s="31">
        <f>COUNTIFS('Inji - Android - Test Cases'!A46:A5036,P56,'Inji - Android - Test Cases'!D46:D5036,"&lt;&gt;"&amp;"",'Inji - Android - Test Cases'!J46:J5036,"Fail")</f>
        <v>10</v>
      </c>
      <c r="T56" s="32">
        <f t="shared" si="3"/>
        <v>0</v>
      </c>
      <c r="U56" s="1"/>
      <c r="V56" s="1"/>
      <c r="W56" s="1"/>
      <c r="X56" s="34" t="s">
        <v>66</v>
      </c>
      <c r="Y56" s="22"/>
    </row>
    <row r="57" ht="14.25" customHeight="1">
      <c r="A57" s="1"/>
      <c r="B57" s="1"/>
      <c r="C57" s="1"/>
      <c r="D57" s="1"/>
      <c r="E57" s="1"/>
      <c r="F57" s="1"/>
      <c r="G57" s="1"/>
      <c r="H57" s="1"/>
      <c r="I57" s="1"/>
      <c r="J57" s="1"/>
      <c r="K57" s="51" t="str">
        <f>IFERROR(__xludf.DUMMYFUNCTION("""COMPUTED_VALUE"""),"INJI-360")</f>
        <v>INJI-360</v>
      </c>
      <c r="L57" s="29">
        <f>COUNTIFS('Inji - iOS- Test Cases'!A53:A4722,K57,'Inji - iOS- Test Cases'!D53:D4722,"&lt;&gt;"&amp;"")</f>
        <v>16</v>
      </c>
      <c r="M57" s="30">
        <f>COUNTIFS('Inji - iOS- Test Cases'!A53:A4722,K57,'Inji - iOS- Test Cases'!D53:D4722,"&lt;&gt;"&amp;"",'Inji - iOS- Test Cases'!J53:J4722,"Pass")</f>
        <v>16</v>
      </c>
      <c r="N57" s="31">
        <f>COUNTIFS('Inji - iOS- Test Cases'!A53:A4722,K57,'Inji - iOS- Test Cases'!D53:D4722,"&lt;&gt;"&amp;"",'Inji - iOS- Test Cases'!J53:J4722,"Fail")</f>
        <v>0</v>
      </c>
      <c r="O57" s="32">
        <f t="shared" si="2"/>
        <v>0</v>
      </c>
      <c r="P57" s="51" t="str">
        <f>IFERROR(__xludf.DUMMYFUNCTION("""COMPUTED_VALUE"""),"INJI-451")</f>
        <v>INJI-451</v>
      </c>
      <c r="Q57" s="29">
        <f>COUNTIFS('Inji - Android - Test Cases'!A55:A5037,P57,'Inji - Android - Test Cases'!D55:D5037,"&lt;&gt;"&amp;"")</f>
        <v>5</v>
      </c>
      <c r="R57" s="30">
        <f>COUNTIFS('Inji - Android - Test Cases'!A47:A5037,P57,'Inji - Android - Test Cases'!D47:D5037,"&lt;&gt;"&amp;"",'Inji - Android - Test Cases'!J47:J5037,"Pass")</f>
        <v>5</v>
      </c>
      <c r="S57" s="31">
        <f>COUNTIFS('Inji - Android - Test Cases'!A47:A5037,P57,'Inji - Android - Test Cases'!D47:D5037,"&lt;&gt;"&amp;"",'Inji - Android - Test Cases'!J47:J5037,"Fail")</f>
        <v>0</v>
      </c>
      <c r="T57" s="32">
        <f t="shared" si="3"/>
        <v>0</v>
      </c>
      <c r="U57" s="1"/>
      <c r="V57" s="1"/>
      <c r="W57" s="1"/>
      <c r="X57" s="34" t="s">
        <v>67</v>
      </c>
      <c r="Y57" s="22"/>
    </row>
    <row r="58" ht="14.25" customHeight="1">
      <c r="A58" s="1"/>
      <c r="B58" s="1"/>
      <c r="C58" s="1"/>
      <c r="D58" s="1"/>
      <c r="E58" s="1"/>
      <c r="F58" s="1"/>
      <c r="G58" s="1"/>
      <c r="H58" s="1"/>
      <c r="I58" s="1"/>
      <c r="J58" s="1"/>
      <c r="K58" s="51" t="str">
        <f>IFERROR(__xludf.DUMMYFUNCTION("""COMPUTED_VALUE"""),"INJI-24")</f>
        <v>INJI-24</v>
      </c>
      <c r="L58" s="29">
        <f>COUNTIFS('Inji - iOS- Test Cases'!A54:A4723,K58,'Inji - iOS- Test Cases'!D54:D4723,"&lt;&gt;"&amp;"")</f>
        <v>16</v>
      </c>
      <c r="M58" s="30">
        <f>COUNTIFS('Inji - iOS- Test Cases'!A54:A4723,K58,'Inji - iOS- Test Cases'!D54:D4723,"&lt;&gt;"&amp;"",'Inji - iOS- Test Cases'!J54:J4723,"Pass")</f>
        <v>16</v>
      </c>
      <c r="N58" s="31">
        <f>COUNTIFS('Inji - iOS- Test Cases'!A54:A4723,K58,'Inji - iOS- Test Cases'!D54:D4723,"&lt;&gt;"&amp;"",'Inji - iOS- Test Cases'!J54:J4723,"Fail")</f>
        <v>0</v>
      </c>
      <c r="O58" s="32">
        <f t="shared" si="2"/>
        <v>0</v>
      </c>
      <c r="P58" s="51" t="str">
        <f>IFERROR(__xludf.DUMMYFUNCTION("""COMPUTED_VALUE"""),"INJI-366")</f>
        <v>INJI-366</v>
      </c>
      <c r="Q58" s="29">
        <f>COUNTIFS('Inji - Android - Test Cases'!A56:A5038,P58,'Inji - Android - Test Cases'!D56:D5038,"&lt;&gt;"&amp;"")</f>
        <v>1</v>
      </c>
      <c r="R58" s="30">
        <f>COUNTIFS('Inji - Android - Test Cases'!A48:A5038,P58,'Inji - Android - Test Cases'!D48:D5038,"&lt;&gt;"&amp;"",'Inji - Android - Test Cases'!J48:J5038,"Pass")</f>
        <v>1</v>
      </c>
      <c r="S58" s="31">
        <f>COUNTIFS('Inji - Android - Test Cases'!A48:A5038,P58,'Inji - Android - Test Cases'!D48:D5038,"&lt;&gt;"&amp;"",'Inji - Android - Test Cases'!J48:J5038,"Fail")</f>
        <v>0</v>
      </c>
      <c r="T58" s="32">
        <f t="shared" si="3"/>
        <v>0</v>
      </c>
      <c r="U58" s="1"/>
      <c r="V58" s="1"/>
      <c r="W58" s="1"/>
      <c r="X58" s="34" t="s">
        <v>68</v>
      </c>
      <c r="Y58" s="22"/>
    </row>
    <row r="59" ht="14.25" customHeight="1">
      <c r="A59" s="1"/>
      <c r="B59" s="1"/>
      <c r="C59" s="1"/>
      <c r="D59" s="1"/>
      <c r="E59" s="1"/>
      <c r="F59" s="1"/>
      <c r="G59" s="1"/>
      <c r="H59" s="1"/>
      <c r="I59" s="1"/>
      <c r="J59" s="1"/>
      <c r="K59" s="51" t="str">
        <f>IFERROR(__xludf.DUMMYFUNCTION("""COMPUTED_VALUE"""),"INJI-569")</f>
        <v>INJI-569</v>
      </c>
      <c r="L59" s="29">
        <f>COUNTIFS('Inji - iOS- Test Cases'!A55:A4724,K59,'Inji - iOS- Test Cases'!D55:D4724,"&lt;&gt;"&amp;"")</f>
        <v>2</v>
      </c>
      <c r="M59" s="30">
        <f>COUNTIFS('Inji - iOS- Test Cases'!A55:A4724,K59,'Inji - iOS- Test Cases'!D55:D4724,"&lt;&gt;"&amp;"",'Inji - iOS- Test Cases'!J55:J4724,"Pass")</f>
        <v>2</v>
      </c>
      <c r="N59" s="31">
        <f>COUNTIFS('Inji - iOS- Test Cases'!A55:A4724,K59,'Inji - iOS- Test Cases'!D55:D4724,"&lt;&gt;"&amp;"",'Inji - iOS- Test Cases'!J55:J4724,"Fail")</f>
        <v>0</v>
      </c>
      <c r="O59" s="32">
        <f t="shared" si="2"/>
        <v>0</v>
      </c>
      <c r="P59" s="51" t="str">
        <f>IFERROR(__xludf.DUMMYFUNCTION("""COMPUTED_VALUE"""),"INJI-503")</f>
        <v>INJI-503</v>
      </c>
      <c r="Q59" s="29">
        <f>COUNTIFS('Inji - Android - Test Cases'!A57:A5039,P59,'Inji - Android - Test Cases'!D57:D5039,"&lt;&gt;"&amp;"")</f>
        <v>3</v>
      </c>
      <c r="R59" s="30">
        <f>COUNTIFS('Inji - Android - Test Cases'!A49:A5039,P59,'Inji - Android - Test Cases'!D49:D5039,"&lt;&gt;"&amp;"",'Inji - Android - Test Cases'!J49:J5039,"Pass")</f>
        <v>3</v>
      </c>
      <c r="S59" s="31">
        <f>COUNTIFS('Inji - Android - Test Cases'!A49:A5039,P59,'Inji - Android - Test Cases'!D49:D5039,"&lt;&gt;"&amp;"",'Inji - Android - Test Cases'!J49:J5039,"Fail")</f>
        <v>0</v>
      </c>
      <c r="T59" s="32">
        <f t="shared" si="3"/>
        <v>0</v>
      </c>
      <c r="U59" s="1"/>
      <c r="V59" s="1"/>
      <c r="W59" s="1"/>
      <c r="X59" s="34" t="s">
        <v>69</v>
      </c>
      <c r="Y59" s="22"/>
    </row>
    <row r="60" ht="14.25" customHeight="1">
      <c r="A60" s="1"/>
      <c r="B60" s="1"/>
      <c r="C60" s="1"/>
      <c r="D60" s="1"/>
      <c r="E60" s="1"/>
      <c r="F60" s="1"/>
      <c r="G60" s="1"/>
      <c r="H60" s="1"/>
      <c r="I60" s="1"/>
      <c r="J60" s="1"/>
      <c r="K60" s="51" t="str">
        <f>IFERROR(__xludf.DUMMYFUNCTION("""COMPUTED_VALUE"""),"INJI-454")</f>
        <v>INJI-454</v>
      </c>
      <c r="L60" s="29">
        <f>COUNTIFS('Inji - iOS- Test Cases'!A56:A4725,K60,'Inji - iOS- Test Cases'!D56:D4725,"&lt;&gt;"&amp;"")</f>
        <v>1</v>
      </c>
      <c r="M60" s="30">
        <f>COUNTIFS('Inji - iOS- Test Cases'!A56:A4725,K60,'Inji - iOS- Test Cases'!D56:D4725,"&lt;&gt;"&amp;"",'Inji - iOS- Test Cases'!J56:J4725,"Pass")</f>
        <v>1</v>
      </c>
      <c r="N60" s="31">
        <f>COUNTIFS('Inji - iOS- Test Cases'!A56:A4725,K60,'Inji - iOS- Test Cases'!D56:D4725,"&lt;&gt;"&amp;"",'Inji - iOS- Test Cases'!J56:J4725,"Fail")</f>
        <v>0</v>
      </c>
      <c r="O60" s="32">
        <f t="shared" si="2"/>
        <v>0</v>
      </c>
      <c r="P60" s="51" t="str">
        <f>IFERROR(__xludf.DUMMYFUNCTION("""COMPUTED_VALUE"""),"INJI-502")</f>
        <v>INJI-502</v>
      </c>
      <c r="Q60" s="29">
        <f>COUNTIFS('Inji - Android - Test Cases'!A58:A5040,P60,'Inji - Android - Test Cases'!D58:D5040,"&lt;&gt;"&amp;"")</f>
        <v>7</v>
      </c>
      <c r="R60" s="30">
        <f>COUNTIFS('Inji - Android - Test Cases'!A50:A5040,P60,'Inji - Android - Test Cases'!D50:D5040,"&lt;&gt;"&amp;"",'Inji - Android - Test Cases'!J50:J5040,"Pass")</f>
        <v>7</v>
      </c>
      <c r="S60" s="31">
        <f>COUNTIFS('Inji - Android - Test Cases'!A50:A5040,P60,'Inji - Android - Test Cases'!D50:D5040,"&lt;&gt;"&amp;"",'Inji - Android - Test Cases'!J50:J5040,"Fail")</f>
        <v>0</v>
      </c>
      <c r="T60" s="32">
        <f t="shared" si="3"/>
        <v>0</v>
      </c>
      <c r="U60" s="1"/>
      <c r="V60" s="1"/>
      <c r="W60" s="1"/>
      <c r="X60" s="34" t="s">
        <v>70</v>
      </c>
      <c r="Y60" s="22"/>
    </row>
    <row r="61" ht="14.25" customHeight="1">
      <c r="A61" s="1"/>
      <c r="B61" s="1"/>
      <c r="C61" s="1"/>
      <c r="D61" s="1"/>
      <c r="E61" s="1"/>
      <c r="F61" s="1"/>
      <c r="G61" s="1"/>
      <c r="H61" s="1"/>
      <c r="I61" s="1"/>
      <c r="J61" s="1"/>
      <c r="K61" s="51" t="str">
        <f>IFERROR(__xludf.DUMMYFUNCTION("""COMPUTED_VALUE"""),"INJI-697")</f>
        <v>INJI-697</v>
      </c>
      <c r="L61" s="29">
        <f>COUNTIFS('Inji - iOS- Test Cases'!A57:A4726,K61,'Inji - iOS- Test Cases'!D57:D4726,"&lt;&gt;"&amp;"")</f>
        <v>12</v>
      </c>
      <c r="M61" s="30">
        <f>COUNTIFS('Inji - iOS- Test Cases'!A57:A4726,K61,'Inji - iOS- Test Cases'!D57:D4726,"&lt;&gt;"&amp;"",'Inji - iOS- Test Cases'!J57:J4726,"Pass")</f>
        <v>12</v>
      </c>
      <c r="N61" s="31">
        <f>COUNTIFS('Inji - iOS- Test Cases'!A57:A4726,K61,'Inji - iOS- Test Cases'!D57:D4726,"&lt;&gt;"&amp;"",'Inji - iOS- Test Cases'!J57:J4726,"Fail")</f>
        <v>0</v>
      </c>
      <c r="O61" s="32">
        <f t="shared" si="2"/>
        <v>0</v>
      </c>
      <c r="P61" s="51" t="str">
        <f>IFERROR(__xludf.DUMMYFUNCTION("""COMPUTED_VALUE"""),"INJI-438")</f>
        <v>INJI-438</v>
      </c>
      <c r="Q61" s="29">
        <f>COUNTIFS('Inji - Android - Test Cases'!A59:A5041,P61,'Inji - Android - Test Cases'!D59:D5041,"&lt;&gt;"&amp;"")</f>
        <v>8</v>
      </c>
      <c r="R61" s="30">
        <f>COUNTIFS('Inji - Android - Test Cases'!A51:A5041,P61,'Inji - Android - Test Cases'!D51:D5041,"&lt;&gt;"&amp;"",'Inji - Android - Test Cases'!J51:J5041,"Pass")</f>
        <v>8</v>
      </c>
      <c r="S61" s="31">
        <f>COUNTIFS('Inji - Android - Test Cases'!A51:A5041,P61,'Inji - Android - Test Cases'!D51:D5041,"&lt;&gt;"&amp;"",'Inji - Android - Test Cases'!J51:J5041,"Fail")</f>
        <v>0</v>
      </c>
      <c r="T61" s="32">
        <f t="shared" si="3"/>
        <v>0</v>
      </c>
      <c r="U61" s="1"/>
      <c r="V61" s="1"/>
      <c r="W61" s="1"/>
      <c r="X61" s="34" t="s">
        <v>71</v>
      </c>
      <c r="Y61" s="22"/>
    </row>
    <row r="62" ht="14.25" customHeight="1">
      <c r="A62" s="1"/>
      <c r="B62" s="1"/>
      <c r="C62" s="1"/>
      <c r="D62" s="1"/>
      <c r="E62" s="1"/>
      <c r="F62" s="1"/>
      <c r="G62" s="1"/>
      <c r="H62" s="1"/>
      <c r="I62" s="1"/>
      <c r="J62" s="1"/>
      <c r="K62" s="51" t="str">
        <f>IFERROR(__xludf.DUMMYFUNCTION("""COMPUTED_VALUE"""),"INJI-702")</f>
        <v>INJI-702</v>
      </c>
      <c r="L62" s="29">
        <f>COUNTIFS('Inji - iOS- Test Cases'!A58:A4727,K62,'Inji - iOS- Test Cases'!D58:D4727,"&lt;&gt;"&amp;"")</f>
        <v>3</v>
      </c>
      <c r="M62" s="30">
        <f>COUNTIFS('Inji - iOS- Test Cases'!A58:A4727,K62,'Inji - iOS- Test Cases'!D58:D4727,"&lt;&gt;"&amp;"",'Inji - iOS- Test Cases'!J58:J4727,"Pass")</f>
        <v>3</v>
      </c>
      <c r="N62" s="31">
        <f>COUNTIFS('Inji - iOS- Test Cases'!A58:A4727,K62,'Inji - iOS- Test Cases'!D58:D4727,"&lt;&gt;"&amp;"",'Inji - iOS- Test Cases'!J58:J4727,"Fail")</f>
        <v>0</v>
      </c>
      <c r="O62" s="32">
        <f t="shared" si="2"/>
        <v>0</v>
      </c>
      <c r="P62" s="51" t="str">
        <f>IFERROR(__xludf.DUMMYFUNCTION("""COMPUTED_VALUE"""),"INJI-394")</f>
        <v>INJI-394</v>
      </c>
      <c r="Q62" s="29">
        <f>COUNTIFS('Inji - Android - Test Cases'!A60:A5042,P62,'Inji - Android - Test Cases'!D60:D5042,"&lt;&gt;"&amp;"")</f>
        <v>8</v>
      </c>
      <c r="R62" s="30">
        <f>COUNTIFS('Inji - Android - Test Cases'!A52:A5042,P62,'Inji - Android - Test Cases'!D52:D5042,"&lt;&gt;"&amp;"",'Inji - Android - Test Cases'!J52:J5042,"Pass")</f>
        <v>8</v>
      </c>
      <c r="S62" s="31">
        <f>COUNTIFS('Inji - Android - Test Cases'!A52:A5042,P62,'Inji - Android - Test Cases'!D52:D5042,"&lt;&gt;"&amp;"",'Inji - Android - Test Cases'!J52:J5042,"Fail")</f>
        <v>0</v>
      </c>
      <c r="T62" s="32">
        <f t="shared" si="3"/>
        <v>0</v>
      </c>
      <c r="U62" s="1"/>
      <c r="V62" s="1"/>
      <c r="W62" s="1"/>
      <c r="X62" s="34" t="s">
        <v>72</v>
      </c>
      <c r="Y62" s="22"/>
    </row>
    <row r="63" ht="14.25" customHeight="1">
      <c r="A63" s="1"/>
      <c r="B63" s="1"/>
      <c r="C63" s="1"/>
      <c r="D63" s="1"/>
      <c r="E63" s="1"/>
      <c r="F63" s="1"/>
      <c r="G63" s="1"/>
      <c r="H63" s="1"/>
      <c r="I63" s="1"/>
      <c r="J63" s="1"/>
      <c r="K63" s="51" t="str">
        <f>IFERROR(__xludf.DUMMYFUNCTION("""COMPUTED_VALUE"""),"INJI-606")</f>
        <v>INJI-606</v>
      </c>
      <c r="L63" s="29">
        <f>COUNTIFS('Inji - iOS- Test Cases'!A59:A4728,K63,'Inji - iOS- Test Cases'!D59:D4728,"&lt;&gt;"&amp;"")</f>
        <v>9</v>
      </c>
      <c r="M63" s="30">
        <f>COUNTIFS('Inji - iOS- Test Cases'!A59:A4728,K63,'Inji - iOS- Test Cases'!D59:D4728,"&lt;&gt;"&amp;"",'Inji - iOS- Test Cases'!J59:J4728,"Pass")</f>
        <v>9</v>
      </c>
      <c r="N63" s="31">
        <f>COUNTIFS('Inji - iOS- Test Cases'!A59:A4728,K63,'Inji - iOS- Test Cases'!D59:D4728,"&lt;&gt;"&amp;"",'Inji - iOS- Test Cases'!J59:J4728,"Fail")</f>
        <v>0</v>
      </c>
      <c r="O63" s="32">
        <f t="shared" si="2"/>
        <v>0</v>
      </c>
      <c r="P63" s="51" t="str">
        <f>IFERROR(__xludf.DUMMYFUNCTION("""COMPUTED_VALUE"""),"INJI-360")</f>
        <v>INJI-360</v>
      </c>
      <c r="Q63" s="29">
        <f>COUNTIFS('Inji - Android - Test Cases'!A61:A5043,P63,'Inji - Android - Test Cases'!D61:D5043,"&lt;&gt;"&amp;"")</f>
        <v>23</v>
      </c>
      <c r="R63" s="30">
        <f>COUNTIFS('Inji - Android - Test Cases'!A53:A5043,P63,'Inji - Android - Test Cases'!D53:D5043,"&lt;&gt;"&amp;"",'Inji - Android - Test Cases'!J53:J5043,"Pass")</f>
        <v>23</v>
      </c>
      <c r="S63" s="31">
        <f>COUNTIFS('Inji - Android - Test Cases'!A53:A5043,P63,'Inji - Android - Test Cases'!D53:D5043,"&lt;&gt;"&amp;"",'Inji - Android - Test Cases'!J53:J5043,"Fail")</f>
        <v>0</v>
      </c>
      <c r="T63" s="32">
        <f t="shared" si="3"/>
        <v>0</v>
      </c>
      <c r="U63" s="1"/>
      <c r="V63" s="1"/>
      <c r="W63" s="1"/>
      <c r="X63" s="34" t="s">
        <v>73</v>
      </c>
      <c r="Y63" s="22"/>
    </row>
    <row r="64" ht="14.25" customHeight="1">
      <c r="A64" s="1"/>
      <c r="B64" s="1"/>
      <c r="C64" s="1"/>
      <c r="D64" s="1"/>
      <c r="E64" s="1"/>
      <c r="F64" s="1"/>
      <c r="G64" s="1"/>
      <c r="H64" s="1"/>
      <c r="I64" s="1"/>
      <c r="J64" s="1"/>
      <c r="K64" s="51" t="str">
        <f>IFERROR(__xludf.DUMMYFUNCTION("""COMPUTED_VALUE"""),"INJI-725")</f>
        <v>INJI-725</v>
      </c>
      <c r="L64" s="29">
        <f>COUNTIFS('Inji - iOS- Test Cases'!A60:A4729,K64,'Inji - iOS- Test Cases'!D60:D4729,"&lt;&gt;"&amp;"")</f>
        <v>3</v>
      </c>
      <c r="M64" s="30">
        <f>COUNTIFS('Inji - iOS- Test Cases'!A60:A4729,K64,'Inji - iOS- Test Cases'!D60:D4729,"&lt;&gt;"&amp;"",'Inji - iOS- Test Cases'!J60:J4729,"Pass")</f>
        <v>3</v>
      </c>
      <c r="N64" s="31">
        <f>COUNTIFS('Inji - iOS- Test Cases'!A60:A4729,K64,'Inji - iOS- Test Cases'!D60:D4729,"&lt;&gt;"&amp;"",'Inji - iOS- Test Cases'!J60:J4729,"Fail")</f>
        <v>0</v>
      </c>
      <c r="O64" s="32">
        <f t="shared" si="2"/>
        <v>0</v>
      </c>
      <c r="P64" s="51" t="str">
        <f>IFERROR(__xludf.DUMMYFUNCTION("""COMPUTED_VALUE"""),"INJI-24")</f>
        <v>INJI-24</v>
      </c>
      <c r="Q64" s="29">
        <f>COUNTIFS('Inji - Android - Test Cases'!A62:A5044,P64,'Inji - Android - Test Cases'!D62:D5044,"&lt;&gt;"&amp;"")</f>
        <v>16</v>
      </c>
      <c r="R64" s="30">
        <f>COUNTIFS('Inji - Android - Test Cases'!A54:A5044,P64,'Inji - Android - Test Cases'!D54:D5044,"&lt;&gt;"&amp;"",'Inji - Android - Test Cases'!J54:J5044,"Pass")</f>
        <v>16</v>
      </c>
      <c r="S64" s="31">
        <f>COUNTIFS('Inji - Android - Test Cases'!A54:A5044,P64,'Inji - Android - Test Cases'!D54:D5044,"&lt;&gt;"&amp;"",'Inji - Android - Test Cases'!J54:J5044,"Fail")</f>
        <v>0</v>
      </c>
      <c r="T64" s="32">
        <f t="shared" si="3"/>
        <v>0</v>
      </c>
      <c r="U64" s="1"/>
      <c r="V64" s="1"/>
      <c r="W64" s="1"/>
      <c r="X64" s="34" t="s">
        <v>23</v>
      </c>
      <c r="Y64" s="22"/>
    </row>
    <row r="65" ht="14.25" customHeight="1">
      <c r="A65" s="1"/>
      <c r="B65" s="1"/>
      <c r="C65" s="1"/>
      <c r="D65" s="1"/>
      <c r="E65" s="1"/>
      <c r="F65" s="1"/>
      <c r="G65" s="1"/>
      <c r="H65" s="1"/>
      <c r="I65" s="1"/>
      <c r="J65" s="1"/>
      <c r="K65" s="51" t="str">
        <f>IFERROR(__xludf.DUMMYFUNCTION("""COMPUTED_VALUE"""),"INJI-609")</f>
        <v>INJI-609</v>
      </c>
      <c r="L65" s="29">
        <f>COUNTIFS('Inji - iOS- Test Cases'!A61:A4730,K65,'Inji - iOS- Test Cases'!D61:D4730,"&lt;&gt;"&amp;"")</f>
        <v>10</v>
      </c>
      <c r="M65" s="30">
        <f>COUNTIFS('Inji - iOS- Test Cases'!A61:A4730,K65,'Inji - iOS- Test Cases'!D61:D4730,"&lt;&gt;"&amp;"",'Inji - iOS- Test Cases'!J61:J4730,"Pass")</f>
        <v>10</v>
      </c>
      <c r="N65" s="31">
        <f>COUNTIFS('Inji - iOS- Test Cases'!A61:A4730,K65,'Inji - iOS- Test Cases'!D61:D4730,"&lt;&gt;"&amp;"",'Inji - iOS- Test Cases'!J61:J4730,"Fail")</f>
        <v>0</v>
      </c>
      <c r="O65" s="32">
        <f t="shared" si="2"/>
        <v>0</v>
      </c>
      <c r="P65" s="51" t="str">
        <f>IFERROR(__xludf.DUMMYFUNCTION("""COMPUTED_VALUE"""),"INJI-569")</f>
        <v>INJI-569</v>
      </c>
      <c r="Q65" s="29">
        <f>COUNTIFS('Inji - Android - Test Cases'!A63:A5045,P65,'Inji - Android - Test Cases'!D63:D5045,"&lt;&gt;"&amp;"")</f>
        <v>3</v>
      </c>
      <c r="R65" s="30">
        <f>COUNTIFS('Inji - Android - Test Cases'!A55:A5045,P65,'Inji - Android - Test Cases'!D55:D5045,"&lt;&gt;"&amp;"",'Inji - Android - Test Cases'!J55:J5045,"Pass")</f>
        <v>3</v>
      </c>
      <c r="S65" s="31">
        <f>COUNTIFS('Inji - Android - Test Cases'!A55:A5045,P65,'Inji - Android - Test Cases'!D55:D5045,"&lt;&gt;"&amp;"",'Inji - Android - Test Cases'!J55:J5045,"Fail")</f>
        <v>0</v>
      </c>
      <c r="T65" s="32">
        <f t="shared" si="3"/>
        <v>0</v>
      </c>
      <c r="U65" s="1"/>
      <c r="V65" s="1"/>
      <c r="W65" s="1"/>
      <c r="X65" s="34" t="s">
        <v>74</v>
      </c>
      <c r="Y65" s="22"/>
    </row>
    <row r="66" ht="14.25" customHeight="1">
      <c r="A66" s="1"/>
      <c r="B66" s="1"/>
      <c r="C66" s="1"/>
      <c r="D66" s="1"/>
      <c r="E66" s="1"/>
      <c r="F66" s="1"/>
      <c r="G66" s="1"/>
      <c r="H66" s="1"/>
      <c r="I66" s="1"/>
      <c r="J66" s="1"/>
      <c r="K66" s="51" t="str">
        <f>IFERROR(__xludf.DUMMYFUNCTION("""COMPUTED_VALUE"""),"INJI-680")</f>
        <v>INJI-680</v>
      </c>
      <c r="L66" s="29">
        <f>COUNTIFS('Inji - iOS- Test Cases'!A62:A4731,K66,'Inji - iOS- Test Cases'!D62:D4731,"&lt;&gt;"&amp;"")</f>
        <v>12</v>
      </c>
      <c r="M66" s="30">
        <f>COUNTIFS('Inji - iOS- Test Cases'!A62:A4731,K66,'Inji - iOS- Test Cases'!D62:D4731,"&lt;&gt;"&amp;"",'Inji - iOS- Test Cases'!J62:J4731,"Pass")</f>
        <v>11</v>
      </c>
      <c r="N66" s="31">
        <f>COUNTIFS('Inji - iOS- Test Cases'!A62:A4731,K66,'Inji - iOS- Test Cases'!D62:D4731,"&lt;&gt;"&amp;"",'Inji - iOS- Test Cases'!J62:J4731,"Fail")</f>
        <v>1</v>
      </c>
      <c r="O66" s="32">
        <f t="shared" si="2"/>
        <v>0</v>
      </c>
      <c r="P66" s="51" t="str">
        <f>IFERROR(__xludf.DUMMYFUNCTION("""COMPUTED_VALUE"""),"INJI-454")</f>
        <v>INJI-454</v>
      </c>
      <c r="Q66" s="29">
        <f>COUNTIFS('Inji - Android - Test Cases'!A64:A5046,P66,'Inji - Android - Test Cases'!D64:D5046,"&lt;&gt;"&amp;"")</f>
        <v>1</v>
      </c>
      <c r="R66" s="30">
        <f>COUNTIFS('Inji - Android - Test Cases'!A56:A5046,P66,'Inji - Android - Test Cases'!D56:D5046,"&lt;&gt;"&amp;"",'Inji - Android - Test Cases'!J56:J5046,"Pass")</f>
        <v>1</v>
      </c>
      <c r="S66" s="31">
        <f>COUNTIFS('Inji - Android - Test Cases'!A56:A5046,P66,'Inji - Android - Test Cases'!D56:D5046,"&lt;&gt;"&amp;"",'Inji - Android - Test Cases'!J56:J5046,"Fail")</f>
        <v>0</v>
      </c>
      <c r="T66" s="32">
        <f t="shared" si="3"/>
        <v>0</v>
      </c>
      <c r="U66" s="1"/>
      <c r="V66" s="1"/>
      <c r="W66" s="1"/>
      <c r="X66" s="34" t="s">
        <v>75</v>
      </c>
      <c r="Y66" s="22"/>
    </row>
    <row r="67" ht="14.25" customHeight="1">
      <c r="A67" s="1"/>
      <c r="B67" s="1"/>
      <c r="C67" s="1"/>
      <c r="D67" s="1"/>
      <c r="E67" s="1"/>
      <c r="F67" s="1"/>
      <c r="G67" s="1"/>
      <c r="H67" s="1"/>
      <c r="I67" s="1"/>
      <c r="J67" s="1"/>
      <c r="K67" s="51" t="str">
        <f>IFERROR(__xludf.DUMMYFUNCTION("""COMPUTED_VALUE"""),"INJI-626")</f>
        <v>INJI-626</v>
      </c>
      <c r="L67" s="29">
        <f>COUNTIFS('Inji - iOS- Test Cases'!A63:A4732,K67,'Inji - iOS- Test Cases'!D63:D4732,"&lt;&gt;"&amp;"")</f>
        <v>9</v>
      </c>
      <c r="M67" s="30">
        <f>COUNTIFS('Inji - iOS- Test Cases'!A63:A4732,K67,'Inji - iOS- Test Cases'!D63:D4732,"&lt;&gt;"&amp;"",'Inji - iOS- Test Cases'!J63:J4732,"Pass")</f>
        <v>8</v>
      </c>
      <c r="N67" s="31">
        <f>COUNTIFS('Inji - iOS- Test Cases'!A63:A4732,K67,'Inji - iOS- Test Cases'!D63:D4732,"&lt;&gt;"&amp;"",'Inji - iOS- Test Cases'!J63:J4732,"Fail")</f>
        <v>1</v>
      </c>
      <c r="O67" s="32">
        <f t="shared" si="2"/>
        <v>0</v>
      </c>
      <c r="P67" s="51" t="str">
        <f>IFERROR(__xludf.DUMMYFUNCTION("""COMPUTED_VALUE"""),"INJ-697")</f>
        <v>INJ-697</v>
      </c>
      <c r="Q67" s="29">
        <f>COUNTIFS('Inji - Android - Test Cases'!A65:A5047,P67,'Inji - Android - Test Cases'!D65:D5047,"&lt;&gt;"&amp;"")</f>
        <v>12</v>
      </c>
      <c r="R67" s="30">
        <f>COUNTIFS('Inji - Android - Test Cases'!A57:A5047,P67,'Inji - Android - Test Cases'!D57:D5047,"&lt;&gt;"&amp;"",'Inji - Android - Test Cases'!J57:J5047,"Pass")</f>
        <v>12</v>
      </c>
      <c r="S67" s="31">
        <f>COUNTIFS('Inji - Android - Test Cases'!A57:A5047,P67,'Inji - Android - Test Cases'!D57:D5047,"&lt;&gt;"&amp;"",'Inji - Android - Test Cases'!J57:J5047,"Fail")</f>
        <v>0</v>
      </c>
      <c r="T67" s="32">
        <f t="shared" si="3"/>
        <v>0</v>
      </c>
      <c r="U67" s="1"/>
      <c r="V67" s="1"/>
      <c r="W67" s="1"/>
      <c r="X67" s="34" t="s">
        <v>76</v>
      </c>
      <c r="Y67" s="22"/>
    </row>
    <row r="68" ht="14.25" customHeight="1">
      <c r="A68" s="1"/>
      <c r="B68" s="1"/>
      <c r="C68" s="1"/>
      <c r="D68" s="1"/>
      <c r="E68" s="1"/>
      <c r="F68" s="1"/>
      <c r="G68" s="1"/>
      <c r="H68" s="1"/>
      <c r="I68" s="1"/>
      <c r="J68" s="1"/>
      <c r="K68" s="51" t="str">
        <f>IFERROR(__xludf.DUMMYFUNCTION("""COMPUTED_VALUE"""),"INJI-637")</f>
        <v>INJI-637</v>
      </c>
      <c r="L68" s="29">
        <f>COUNTIFS('Inji - iOS- Test Cases'!A64:A4733,K68,'Inji - iOS- Test Cases'!D64:D4733,"&lt;&gt;"&amp;"")</f>
        <v>16</v>
      </c>
      <c r="M68" s="30">
        <f>COUNTIFS('Inji - iOS- Test Cases'!A64:A4733,K68,'Inji - iOS- Test Cases'!D64:D4733,"&lt;&gt;"&amp;"",'Inji - iOS- Test Cases'!J64:J4733,"Pass")</f>
        <v>16</v>
      </c>
      <c r="N68" s="31">
        <f>COUNTIFS('Inji - iOS- Test Cases'!A64:A4733,K68,'Inji - iOS- Test Cases'!D64:D4733,"&lt;&gt;"&amp;"",'Inji - iOS- Test Cases'!J64:J4733,"Fail")</f>
        <v>0</v>
      </c>
      <c r="O68" s="32">
        <f t="shared" si="2"/>
        <v>0</v>
      </c>
      <c r="P68" s="51" t="str">
        <f>IFERROR(__xludf.DUMMYFUNCTION("""COMPUTED_VALUE"""),"INJI-702")</f>
        <v>INJI-702</v>
      </c>
      <c r="Q68" s="29">
        <f>COUNTIFS('Inji - Android - Test Cases'!A66:A5048,P68,'Inji - Android - Test Cases'!D66:D5048,"&lt;&gt;"&amp;"")</f>
        <v>3</v>
      </c>
      <c r="R68" s="30">
        <f>COUNTIFS('Inji - Android - Test Cases'!A57:A5048,P68,'Inji - Android - Test Cases'!D57:D5048,"&lt;&gt;"&amp;"",'Inji - Android - Test Cases'!J57:J5048,"Pass")</f>
        <v>3</v>
      </c>
      <c r="S68" s="31">
        <f>COUNTIFS('Inji - Android - Test Cases'!A57:A5048,P68,'Inji - Android - Test Cases'!D57:D5048,"&lt;&gt;"&amp;"",'Inji - Android - Test Cases'!J57:J5048,"Fail")</f>
        <v>0</v>
      </c>
      <c r="T68" s="32">
        <f t="shared" si="3"/>
        <v>0</v>
      </c>
      <c r="U68" s="1"/>
      <c r="V68" s="1"/>
      <c r="W68" s="1"/>
      <c r="X68" s="34" t="s">
        <v>77</v>
      </c>
      <c r="Y68" s="22"/>
    </row>
    <row r="69" ht="14.25" customHeight="1">
      <c r="A69" s="1"/>
      <c r="B69" s="1"/>
      <c r="C69" s="1"/>
      <c r="D69" s="1"/>
      <c r="E69" s="1"/>
      <c r="F69" s="1"/>
      <c r="G69" s="1"/>
      <c r="H69" s="1"/>
      <c r="I69" s="1"/>
      <c r="J69" s="1"/>
      <c r="K69" s="51" t="str">
        <f>IFERROR(__xludf.DUMMYFUNCTION("""COMPUTED_VALUE"""),"INJI-633")</f>
        <v>INJI-633</v>
      </c>
      <c r="L69" s="29">
        <f>COUNTIFS('Inji - iOS- Test Cases'!A65:A4734,K69,'Inji - iOS- Test Cases'!D65:D4734,"&lt;&gt;"&amp;"")</f>
        <v>10</v>
      </c>
      <c r="M69" s="30">
        <f>COUNTIFS('Inji - iOS- Test Cases'!A65:A4734,K69,'Inji - iOS- Test Cases'!D65:D4734,"&lt;&gt;"&amp;"",'Inji - iOS- Test Cases'!J65:J4734,"Pass")</f>
        <v>10</v>
      </c>
      <c r="N69" s="31">
        <f>COUNTIFS('Inji - iOS- Test Cases'!A65:A4734,K69,'Inji - iOS- Test Cases'!D65:D4734,"&lt;&gt;"&amp;"",'Inji - iOS- Test Cases'!J65:J4734,"Fail")</f>
        <v>0</v>
      </c>
      <c r="O69" s="32">
        <f t="shared" si="2"/>
        <v>0</v>
      </c>
      <c r="P69" s="51" t="str">
        <f>IFERROR(__xludf.DUMMYFUNCTION("""COMPUTED_VALUE"""),"INJI-606")</f>
        <v>INJI-606</v>
      </c>
      <c r="Q69" s="29">
        <f>COUNTIFS('Inji - Android - Test Cases'!A67:A5049,P69,'Inji - Android - Test Cases'!D67:D5049,"&lt;&gt;"&amp;"")</f>
        <v>9</v>
      </c>
      <c r="R69" s="30">
        <f>COUNTIFS('Inji - Android - Test Cases'!A58:A5049,P69,'Inji - Android - Test Cases'!D58:D5049,"&lt;&gt;"&amp;"",'Inji - Android - Test Cases'!J58:J5049,"Pass")</f>
        <v>9</v>
      </c>
      <c r="S69" s="31">
        <f>COUNTIFS('Inji - Android - Test Cases'!A58:A5049,P69,'Inji - Android - Test Cases'!D58:D5049,"&lt;&gt;"&amp;"",'Inji - Android - Test Cases'!J58:J5049,"Fail")</f>
        <v>0</v>
      </c>
      <c r="T69" s="32">
        <f t="shared" si="3"/>
        <v>0</v>
      </c>
      <c r="U69" s="1"/>
      <c r="V69" s="1"/>
      <c r="W69" s="1"/>
      <c r="X69" s="34" t="s">
        <v>78</v>
      </c>
      <c r="Y69" s="22"/>
    </row>
    <row r="70" ht="14.25" customHeight="1">
      <c r="A70" s="1"/>
      <c r="B70" s="1"/>
      <c r="C70" s="1"/>
      <c r="D70" s="1"/>
      <c r="E70" s="1"/>
      <c r="F70" s="1"/>
      <c r="G70" s="1"/>
      <c r="H70" s="1"/>
      <c r="I70" s="1"/>
      <c r="J70" s="1"/>
      <c r="K70" s="51" t="str">
        <f>IFERROR(__xludf.DUMMYFUNCTION("""COMPUTED_VALUE"""),"INJI-691")</f>
        <v>INJI-691</v>
      </c>
      <c r="L70" s="29">
        <f>COUNTIFS('Inji - iOS- Test Cases'!A66:A4735,K70,'Inji - iOS- Test Cases'!D66:D4735,"&lt;&gt;"&amp;"")</f>
        <v>10</v>
      </c>
      <c r="M70" s="30">
        <f>COUNTIFS('Inji - iOS- Test Cases'!A66:A4735,K70,'Inji - iOS- Test Cases'!D66:D4735,"&lt;&gt;"&amp;"",'Inji - iOS- Test Cases'!J66:J4735,"Pass")</f>
        <v>9</v>
      </c>
      <c r="N70" s="31">
        <f>COUNTIFS('Inji - iOS- Test Cases'!A66:A4735,K70,'Inji - iOS- Test Cases'!D66:D4735,"&lt;&gt;"&amp;"",'Inji - iOS- Test Cases'!J66:J4735,"Fail")</f>
        <v>1</v>
      </c>
      <c r="O70" s="32">
        <f t="shared" si="2"/>
        <v>0</v>
      </c>
      <c r="P70" s="51" t="str">
        <f>IFERROR(__xludf.DUMMYFUNCTION("""COMPUTED_VALUE"""),"INJI-725")</f>
        <v>INJI-725</v>
      </c>
      <c r="Q70" s="29">
        <f>COUNTIFS('Inji - Android - Test Cases'!A68:A5050,P70,'Inji - Android - Test Cases'!D68:D5050,"&lt;&gt;"&amp;"")</f>
        <v>3</v>
      </c>
      <c r="R70" s="30">
        <f>COUNTIFS('Inji - Android - Test Cases'!A59:A5050,P70,'Inji - Android - Test Cases'!D59:D5050,"&lt;&gt;"&amp;"",'Inji - Android - Test Cases'!J59:J5050,"Pass")</f>
        <v>3</v>
      </c>
      <c r="S70" s="31">
        <f>COUNTIFS('Inji - Android - Test Cases'!A59:A5050,P70,'Inji - Android - Test Cases'!D59:D5050,"&lt;&gt;"&amp;"",'Inji - Android - Test Cases'!J59:J5050,"Fail")</f>
        <v>0</v>
      </c>
      <c r="T70" s="32">
        <f t="shared" si="3"/>
        <v>0</v>
      </c>
      <c r="U70" s="1"/>
      <c r="V70" s="1"/>
      <c r="W70" s="1"/>
      <c r="X70" s="34" t="s">
        <v>79</v>
      </c>
      <c r="Y70" s="22"/>
    </row>
    <row r="71" ht="14.25" customHeight="1">
      <c r="A71" s="1"/>
      <c r="B71" s="1"/>
      <c r="C71" s="1"/>
      <c r="D71" s="1"/>
      <c r="E71" s="1"/>
      <c r="F71" s="1"/>
      <c r="G71" s="1"/>
      <c r="H71" s="1"/>
      <c r="I71" s="1"/>
      <c r="J71" s="1"/>
      <c r="K71" s="51" t="str">
        <f>IFERROR(__xludf.DUMMYFUNCTION("""COMPUTED_VALUE"""),"INJI-636")</f>
        <v>INJI-636</v>
      </c>
      <c r="L71" s="29">
        <f>COUNTIFS('Inji - iOS- Test Cases'!A67:A4736,K71,'Inji - iOS- Test Cases'!D67:D4736,"&lt;&gt;"&amp;"")</f>
        <v>11</v>
      </c>
      <c r="M71" s="30">
        <f>COUNTIFS('Inji - iOS- Test Cases'!A67:A4736,K71,'Inji - iOS- Test Cases'!D67:D4736,"&lt;&gt;"&amp;"",'Inji - iOS- Test Cases'!J67:J4736,"Pass")</f>
        <v>11</v>
      </c>
      <c r="N71" s="31">
        <f>COUNTIFS('Inji - iOS- Test Cases'!A67:A4736,K71,'Inji - iOS- Test Cases'!D67:D4736,"&lt;&gt;"&amp;"",'Inji - iOS- Test Cases'!J67:J4736,"Fail")</f>
        <v>0</v>
      </c>
      <c r="O71" s="32">
        <f t="shared" si="2"/>
        <v>0</v>
      </c>
      <c r="P71" s="51" t="str">
        <f>IFERROR(__xludf.DUMMYFUNCTION("""COMPUTED_VALUE"""),"INJI-680")</f>
        <v>INJI-680</v>
      </c>
      <c r="Q71" s="29">
        <f>COUNTIFS('Inji - Android - Test Cases'!A69:A5051,P71,'Inji - Android - Test Cases'!D69:D5051,"&lt;&gt;"&amp;"")</f>
        <v>12</v>
      </c>
      <c r="R71" s="30">
        <f>COUNTIFS('Inji - Android - Test Cases'!A60:A5051,P71,'Inji - Android - Test Cases'!D60:D5051,"&lt;&gt;"&amp;"",'Inji - Android - Test Cases'!J60:J5051,"Pass")</f>
        <v>11</v>
      </c>
      <c r="S71" s="31">
        <f>COUNTIFS('Inji - Android - Test Cases'!A60:A5051,P71,'Inji - Android - Test Cases'!D60:D5051,"&lt;&gt;"&amp;"",'Inji - Android - Test Cases'!J60:J5051,"Fail")</f>
        <v>1</v>
      </c>
      <c r="T71" s="32">
        <f t="shared" si="3"/>
        <v>0</v>
      </c>
      <c r="U71" s="1"/>
      <c r="V71" s="1"/>
      <c r="W71" s="1"/>
      <c r="X71" s="34" t="s">
        <v>72</v>
      </c>
      <c r="Y71" s="22"/>
    </row>
    <row r="72" ht="14.25" customHeight="1">
      <c r="A72" s="1"/>
      <c r="B72" s="1"/>
      <c r="C72" s="1"/>
      <c r="D72" s="1"/>
      <c r="E72" s="1"/>
      <c r="F72" s="1"/>
      <c r="G72" s="1"/>
      <c r="H72" s="1"/>
      <c r="I72" s="1"/>
      <c r="J72" s="1"/>
      <c r="K72" s="51" t="str">
        <f>IFERROR(__xludf.DUMMYFUNCTION("""COMPUTED_VALUE"""),"INJI-628")</f>
        <v>INJI-628</v>
      </c>
      <c r="L72" s="29">
        <f>COUNTIFS('Inji - iOS- Test Cases'!A68:A4737,K72,'Inji - iOS- Test Cases'!D68:D4737,"&lt;&gt;"&amp;"")</f>
        <v>5</v>
      </c>
      <c r="M72" s="30">
        <f>COUNTIFS('Inji - iOS- Test Cases'!A68:A4737,K72,'Inji - iOS- Test Cases'!D68:D4737,"&lt;&gt;"&amp;"",'Inji - iOS- Test Cases'!J68:J4737,"Pass")</f>
        <v>5</v>
      </c>
      <c r="N72" s="31">
        <f>COUNTIFS('Inji - iOS- Test Cases'!A68:A4737,K72,'Inji - iOS- Test Cases'!D68:D4737,"&lt;&gt;"&amp;"",'Inji - iOS- Test Cases'!J68:J4737,"Fail")</f>
        <v>0</v>
      </c>
      <c r="O72" s="32">
        <f t="shared" si="2"/>
        <v>0</v>
      </c>
      <c r="P72" s="51" t="str">
        <f>IFERROR(__xludf.DUMMYFUNCTION("""COMPUTED_VALUE"""),"INJI-609")</f>
        <v>INJI-609</v>
      </c>
      <c r="Q72" s="29">
        <f>COUNTIFS('Inji - Android - Test Cases'!A70:A5052,P72,'Inji - Android - Test Cases'!D70:D5052,"&lt;&gt;"&amp;"")</f>
        <v>10</v>
      </c>
      <c r="R72" s="30">
        <f>COUNTIFS('Inji - Android - Test Cases'!A61:A5052,P72,'Inji - Android - Test Cases'!D61:D5052,"&lt;&gt;"&amp;"",'Inji - Android - Test Cases'!J61:J5052,"Pass")</f>
        <v>10</v>
      </c>
      <c r="S72" s="31">
        <f>COUNTIFS('Inji - Android - Test Cases'!A61:A5052,P72,'Inji - Android - Test Cases'!D61:D5052,"&lt;&gt;"&amp;"",'Inji - Android - Test Cases'!J61:J5052,"Fail")</f>
        <v>0</v>
      </c>
      <c r="T72" s="32">
        <f t="shared" si="3"/>
        <v>0</v>
      </c>
      <c r="U72" s="1"/>
      <c r="V72" s="1"/>
      <c r="W72" s="1"/>
      <c r="X72" s="34" t="s">
        <v>76</v>
      </c>
      <c r="Y72" s="22"/>
    </row>
    <row r="73" ht="14.25" customHeight="1">
      <c r="A73" s="1"/>
      <c r="B73" s="1"/>
      <c r="C73" s="1"/>
      <c r="D73" s="1"/>
      <c r="E73" s="1"/>
      <c r="F73" s="1"/>
      <c r="G73" s="1"/>
      <c r="H73" s="1"/>
      <c r="I73" s="1"/>
      <c r="J73" s="1"/>
      <c r="K73" s="51" t="str">
        <f>IFERROR(__xludf.DUMMYFUNCTION("""COMPUTED_VALUE"""),"INJIMOB-758")</f>
        <v>INJIMOB-758</v>
      </c>
      <c r="L73" s="29">
        <f>COUNTIFS('Inji - iOS- Test Cases'!A69:A4738,K73,'Inji - iOS- Test Cases'!D69:D4738,"&lt;&gt;"&amp;"")</f>
        <v>3</v>
      </c>
      <c r="M73" s="30">
        <f>COUNTIFS('Inji - iOS- Test Cases'!A69:A4738,K73,'Inji - iOS- Test Cases'!D69:D4738,"&lt;&gt;"&amp;"",'Inji - iOS- Test Cases'!J69:J4738,"Pass")</f>
        <v>3</v>
      </c>
      <c r="N73" s="31">
        <f>COUNTIFS('Inji - iOS- Test Cases'!A69:A4738,K73,'Inji - iOS- Test Cases'!D69:D4738,"&lt;&gt;"&amp;"",'Inji - iOS- Test Cases'!J69:J4738,"Fail")</f>
        <v>0</v>
      </c>
      <c r="O73" s="32">
        <f t="shared" si="2"/>
        <v>0</v>
      </c>
      <c r="P73" s="51" t="str">
        <f>IFERROR(__xludf.DUMMYFUNCTION("""COMPUTED_VALUE"""),"INJI-626")</f>
        <v>INJI-626</v>
      </c>
      <c r="Q73" s="29">
        <f>COUNTIFS('Inji - Android - Test Cases'!A71:A5053,P73,'Inji - Android - Test Cases'!D71:D5053,"&lt;&gt;"&amp;"")</f>
        <v>9</v>
      </c>
      <c r="R73" s="30">
        <f>COUNTIFS('Inji - Android - Test Cases'!A62:A5053,P73,'Inji - Android - Test Cases'!D62:D5053,"&lt;&gt;"&amp;"",'Inji - Android - Test Cases'!J62:J5053,"Pass")</f>
        <v>8</v>
      </c>
      <c r="S73" s="31">
        <f>COUNTIFS('Inji - Android - Test Cases'!A62:A5053,P73,'Inji - Android - Test Cases'!D62:D5053,"&lt;&gt;"&amp;"",'Inji - Android - Test Cases'!J62:J5053,"Fail")</f>
        <v>1</v>
      </c>
      <c r="T73" s="32">
        <f t="shared" si="3"/>
        <v>0</v>
      </c>
      <c r="U73" s="1"/>
      <c r="V73" s="1"/>
      <c r="W73" s="1"/>
      <c r="X73" s="34" t="s">
        <v>77</v>
      </c>
      <c r="Y73" s="22"/>
    </row>
    <row r="74" ht="14.25" customHeight="1">
      <c r="A74" s="1"/>
      <c r="B74" s="1"/>
      <c r="C74" s="1"/>
      <c r="D74" s="1"/>
      <c r="E74" s="1"/>
      <c r="F74" s="1"/>
      <c r="G74" s="1"/>
      <c r="H74" s="1"/>
      <c r="I74" s="1"/>
      <c r="J74" s="1"/>
      <c r="K74" s="51" t="str">
        <f>IFERROR(__xludf.DUMMYFUNCTION("""COMPUTED_VALUE"""),"INJIMOB-751")</f>
        <v>INJIMOB-751</v>
      </c>
      <c r="L74" s="29">
        <f>COUNTIFS('Inji - iOS- Test Cases'!A70:A4739,K74,'Inji - iOS- Test Cases'!D70:D4739,"&lt;&gt;"&amp;"")</f>
        <v>5</v>
      </c>
      <c r="M74" s="30">
        <f>COUNTIFS('Inji - iOS- Test Cases'!A70:A4739,K74,'Inji - iOS- Test Cases'!D70:D4739,"&lt;&gt;"&amp;"",'Inji - iOS- Test Cases'!J70:J4739,"Pass")</f>
        <v>5</v>
      </c>
      <c r="N74" s="31">
        <f>COUNTIFS('Inji - iOS- Test Cases'!A70:A4739,K74,'Inji - iOS- Test Cases'!D70:D4739,"&lt;&gt;"&amp;"",'Inji - iOS- Test Cases'!J70:J4739,"Fail")</f>
        <v>0</v>
      </c>
      <c r="O74" s="32">
        <f t="shared" si="2"/>
        <v>0</v>
      </c>
      <c r="P74" s="51" t="str">
        <f>IFERROR(__xludf.DUMMYFUNCTION("""COMPUTED_VALUE"""),"INJI-637")</f>
        <v>INJI-637</v>
      </c>
      <c r="Q74" s="29">
        <f>COUNTIFS('Inji - Android - Test Cases'!A72:A5054,P74,'Inji - Android - Test Cases'!D72:D5054,"&lt;&gt;"&amp;"")</f>
        <v>17</v>
      </c>
      <c r="R74" s="30">
        <f>COUNTIFS('Inji - Android - Test Cases'!A63:A5054,P74,'Inji - Android - Test Cases'!D63:D5054,"&lt;&gt;"&amp;"",'Inji - Android - Test Cases'!J63:J5054,"Pass")</f>
        <v>17</v>
      </c>
      <c r="S74" s="31">
        <f>COUNTIFS('Inji - Android - Test Cases'!A63:A5054,P74,'Inji - Android - Test Cases'!D63:D5054,"&lt;&gt;"&amp;"",'Inji - Android - Test Cases'!J63:J5054,"Fail")</f>
        <v>0</v>
      </c>
      <c r="T74" s="32">
        <f t="shared" si="3"/>
        <v>0</v>
      </c>
      <c r="U74" s="1"/>
      <c r="V74" s="1"/>
      <c r="W74" s="1"/>
      <c r="X74" s="34" t="s">
        <v>73</v>
      </c>
      <c r="Y74" s="22"/>
    </row>
    <row r="75" ht="14.25" customHeight="1">
      <c r="A75" s="1"/>
      <c r="B75" s="1"/>
      <c r="C75" s="1"/>
      <c r="D75" s="1"/>
      <c r="E75" s="1"/>
      <c r="F75" s="1"/>
      <c r="G75" s="1"/>
      <c r="H75" s="1"/>
      <c r="I75" s="1"/>
      <c r="J75" s="1"/>
      <c r="K75" s="51" t="str">
        <f>IFERROR(__xludf.DUMMYFUNCTION("""COMPUTED_VALUE"""),"INJIMOB-750")</f>
        <v>INJIMOB-750</v>
      </c>
      <c r="L75" s="29">
        <f>COUNTIFS('Inji - iOS- Test Cases'!A71:A4740,K75,'Inji - iOS- Test Cases'!D71:D4740,"&lt;&gt;"&amp;"")</f>
        <v>4</v>
      </c>
      <c r="M75" s="30">
        <f>COUNTIFS('Inji - iOS- Test Cases'!A71:A4740,K75,'Inji - iOS- Test Cases'!D71:D4740,"&lt;&gt;"&amp;"",'Inji - iOS- Test Cases'!J71:J4740,"Pass")</f>
        <v>4</v>
      </c>
      <c r="N75" s="31">
        <f>COUNTIFS('Inji - iOS- Test Cases'!A71:A4740,K75,'Inji - iOS- Test Cases'!D71:D4740,"&lt;&gt;"&amp;"",'Inji - iOS- Test Cases'!J71:J4740,"Fail")</f>
        <v>0</v>
      </c>
      <c r="O75" s="32">
        <f t="shared" si="2"/>
        <v>0</v>
      </c>
      <c r="P75" s="51" t="str">
        <f>IFERROR(__xludf.DUMMYFUNCTION("""COMPUTED_VALUE"""),"INJI-633")</f>
        <v>INJI-633</v>
      </c>
      <c r="Q75" s="29">
        <f>COUNTIFS('Inji - Android - Test Cases'!A73:A5055,P75,'Inji - Android - Test Cases'!D73:D5055,"&lt;&gt;"&amp;"")</f>
        <v>10</v>
      </c>
      <c r="R75" s="30">
        <f>COUNTIFS('Inji - Android - Test Cases'!A64:A5055,P75,'Inji - Android - Test Cases'!D64:D5055,"&lt;&gt;"&amp;"",'Inji - Android - Test Cases'!J64:J5055,"Pass")</f>
        <v>10</v>
      </c>
      <c r="S75" s="31">
        <f>COUNTIFS('Inji - Android - Test Cases'!A64:A5055,P75,'Inji - Android - Test Cases'!D64:D5055,"&lt;&gt;"&amp;"",'Inji - Android - Test Cases'!J64:J5055,"Fail")</f>
        <v>0</v>
      </c>
      <c r="T75" s="32">
        <f t="shared" si="3"/>
        <v>0</v>
      </c>
      <c r="U75" s="1"/>
      <c r="V75" s="1"/>
      <c r="W75" s="1"/>
      <c r="X75" s="34" t="s">
        <v>23</v>
      </c>
      <c r="Y75" s="22"/>
    </row>
    <row r="76" ht="14.25" customHeight="1">
      <c r="A76" s="1"/>
      <c r="B76" s="1"/>
      <c r="C76" s="1"/>
      <c r="D76" s="1"/>
      <c r="E76" s="1"/>
      <c r="F76" s="1"/>
      <c r="G76" s="1"/>
      <c r="H76" s="1"/>
      <c r="I76" s="1"/>
      <c r="J76" s="1"/>
      <c r="K76" s="51" t="str">
        <f>IFERROR(__xludf.DUMMYFUNCTION("""COMPUTED_VALUE"""),"INJIMOB-799")</f>
        <v>INJIMOB-799</v>
      </c>
      <c r="L76" s="29">
        <f>COUNTIFS('Inji - iOS- Test Cases'!A72:A4741,K76,'Inji - iOS- Test Cases'!D72:D4741,"&lt;&gt;"&amp;"")</f>
        <v>6</v>
      </c>
      <c r="M76" s="30">
        <f>COUNTIFS('Inji - iOS- Test Cases'!A72:A4741,K76,'Inji - iOS- Test Cases'!D72:D4741,"&lt;&gt;"&amp;"",'Inji - iOS- Test Cases'!J72:J4741,"Pass")</f>
        <v>6</v>
      </c>
      <c r="N76" s="31">
        <f>COUNTIFS('Inji - iOS- Test Cases'!A72:A4741,K76,'Inji - iOS- Test Cases'!D72:D4741,"&lt;&gt;"&amp;"",'Inji - iOS- Test Cases'!J72:J4741,"Fail")</f>
        <v>0</v>
      </c>
      <c r="O76" s="32">
        <f t="shared" si="2"/>
        <v>0</v>
      </c>
      <c r="P76" s="51" t="str">
        <f>IFERROR(__xludf.DUMMYFUNCTION("""COMPUTED_VALUE"""),"INJI-691")</f>
        <v>INJI-691</v>
      </c>
      <c r="Q76" s="29">
        <f>COUNTIFS('Inji - Android - Test Cases'!A74:A5056,P76,'Inji - Android - Test Cases'!D74:D5056,"&lt;&gt;"&amp;"")</f>
        <v>16</v>
      </c>
      <c r="R76" s="30">
        <f>COUNTIFS('Inji - Android - Test Cases'!A64:A5056,P76,'Inji - Android - Test Cases'!D64:D5056,"&lt;&gt;"&amp;"",'Inji - Android - Test Cases'!J64:J5056,"Pass")</f>
        <v>15</v>
      </c>
      <c r="S76" s="31">
        <f>COUNTIFS('Inji - Android - Test Cases'!A64:A5056,P76,'Inji - Android - Test Cases'!D64:D5056,"&lt;&gt;"&amp;"",'Inji - Android - Test Cases'!J64:J5056,"Fail")</f>
        <v>1</v>
      </c>
      <c r="T76" s="32">
        <f t="shared" si="3"/>
        <v>0</v>
      </c>
      <c r="U76" s="1"/>
      <c r="V76" s="1"/>
      <c r="W76" s="1"/>
      <c r="X76" s="34" t="s">
        <v>74</v>
      </c>
      <c r="Y76" s="22"/>
    </row>
    <row r="77" ht="14.25" customHeight="1">
      <c r="A77" s="1"/>
      <c r="B77" s="1"/>
      <c r="C77" s="1"/>
      <c r="D77" s="1"/>
      <c r="E77" s="1"/>
      <c r="F77" s="1"/>
      <c r="G77" s="1"/>
      <c r="H77" s="1"/>
      <c r="I77" s="1"/>
      <c r="J77" s="1"/>
      <c r="K77" s="51" t="str">
        <f>IFERROR(__xludf.DUMMYFUNCTION("""COMPUTED_VALUE"""),"INJIMOB-775")</f>
        <v>INJIMOB-775</v>
      </c>
      <c r="L77" s="29">
        <f>COUNTIFS('Inji - iOS- Test Cases'!A73:A4742,K77,'Inji - iOS- Test Cases'!D73:D4742,"&lt;&gt;"&amp;"")</f>
        <v>12</v>
      </c>
      <c r="M77" s="30">
        <f>COUNTIFS('Inji - iOS- Test Cases'!A73:A4742,K77,'Inji - iOS- Test Cases'!D73:D4742,"&lt;&gt;"&amp;"",'Inji - iOS- Test Cases'!J73:J4742,"Pass")</f>
        <v>12</v>
      </c>
      <c r="N77" s="31">
        <f>COUNTIFS('Inji - iOS- Test Cases'!A73:A4742,K77,'Inji - iOS- Test Cases'!D73:D4742,"&lt;&gt;"&amp;"",'Inji - iOS- Test Cases'!J73:J4742,"Fail")</f>
        <v>0</v>
      </c>
      <c r="O77" s="32">
        <f t="shared" si="2"/>
        <v>0</v>
      </c>
      <c r="P77" s="51" t="str">
        <f>IFERROR(__xludf.DUMMYFUNCTION("""COMPUTED_VALUE"""),"INJI-636")</f>
        <v>INJI-636</v>
      </c>
      <c r="Q77" s="29">
        <f>COUNTIFS('Inji - Android - Test Cases'!A75:A5057,P77,'Inji - Android - Test Cases'!D75:D5057,"&lt;&gt;"&amp;"")</f>
        <v>11</v>
      </c>
      <c r="R77" s="30">
        <f>COUNTIFS('Inji - Android - Test Cases'!A65:A5057,P77,'Inji - Android - Test Cases'!D65:D5057,"&lt;&gt;"&amp;"",'Inji - Android - Test Cases'!J65:J5057,"Pass")</f>
        <v>11</v>
      </c>
      <c r="S77" s="31">
        <f>COUNTIFS('Inji - Android - Test Cases'!A65:A5057,P77,'Inji - Android - Test Cases'!D65:D5057,"&lt;&gt;"&amp;"",'Inji - Android - Test Cases'!J65:J5057,"Fail")</f>
        <v>0</v>
      </c>
      <c r="T77" s="32">
        <f t="shared" si="3"/>
        <v>0</v>
      </c>
      <c r="U77" s="1"/>
      <c r="V77" s="1"/>
      <c r="W77" s="1"/>
      <c r="X77" s="34" t="s">
        <v>80</v>
      </c>
      <c r="Y77" s="22"/>
    </row>
    <row r="78" ht="14.25" customHeight="1">
      <c r="A78" s="1"/>
      <c r="B78" s="1"/>
      <c r="C78" s="1"/>
      <c r="D78" s="1"/>
      <c r="E78" s="1"/>
      <c r="F78" s="1"/>
      <c r="G78" s="1"/>
      <c r="H78" s="1"/>
      <c r="I78" s="1"/>
      <c r="J78" s="1"/>
      <c r="K78" s="51" t="str">
        <f>IFERROR(__xludf.DUMMYFUNCTION("""COMPUTED_VALUE"""),"INJIMOB-787")</f>
        <v>INJIMOB-787</v>
      </c>
      <c r="L78" s="29">
        <f>COUNTIFS('Inji - iOS- Test Cases'!A74:A4743,K78,'Inji - iOS- Test Cases'!D74:D4743,"&lt;&gt;"&amp;"")</f>
        <v>13</v>
      </c>
      <c r="M78" s="30">
        <f>COUNTIFS('Inji - iOS- Test Cases'!A74:A4743,K78,'Inji - iOS- Test Cases'!D74:D4743,"&lt;&gt;"&amp;"",'Inji - iOS- Test Cases'!J74:J4743,"Pass")</f>
        <v>13</v>
      </c>
      <c r="N78" s="31">
        <f>COUNTIFS('Inji - iOS- Test Cases'!A74:A4743,K78,'Inji - iOS- Test Cases'!D74:D4743,"&lt;&gt;"&amp;"",'Inji - iOS- Test Cases'!J74:J4743,"Fail")</f>
        <v>0</v>
      </c>
      <c r="O78" s="32">
        <f t="shared" si="2"/>
        <v>0</v>
      </c>
      <c r="P78" s="51" t="str">
        <f>IFERROR(__xludf.DUMMYFUNCTION("""COMPUTED_VALUE"""),"INJI-628")</f>
        <v>INJI-628</v>
      </c>
      <c r="Q78" s="29">
        <f>COUNTIFS('Inji - Android - Test Cases'!A76:A5058,P78,'Inji - Android - Test Cases'!D76:D5058,"&lt;&gt;"&amp;"")</f>
        <v>5</v>
      </c>
      <c r="R78" s="30">
        <f>COUNTIFS('Inji - Android - Test Cases'!A65:A5058,P78,'Inji - Android - Test Cases'!D65:D5058,"&lt;&gt;"&amp;"",'Inji - Android - Test Cases'!J65:J5058,"Pass")</f>
        <v>5</v>
      </c>
      <c r="S78" s="31">
        <f>COUNTIFS('Inji - Android - Test Cases'!A65:A5058,P78,'Inji - Android - Test Cases'!D65:D5058,"&lt;&gt;"&amp;"",'Inji - Android - Test Cases'!J65:J5058,"Fail")</f>
        <v>0</v>
      </c>
      <c r="T78" s="32">
        <f t="shared" si="3"/>
        <v>0</v>
      </c>
      <c r="U78" s="1"/>
      <c r="V78" s="1"/>
      <c r="W78" s="1"/>
      <c r="X78" s="34" t="s">
        <v>80</v>
      </c>
    </row>
    <row r="79" ht="14.25" customHeight="1">
      <c r="A79" s="1"/>
      <c r="B79" s="1"/>
      <c r="C79" s="1"/>
      <c r="D79" s="1"/>
      <c r="E79" s="1"/>
      <c r="F79" s="1"/>
      <c r="G79" s="1"/>
      <c r="H79" s="1"/>
      <c r="I79" s="1"/>
      <c r="J79" s="1"/>
      <c r="K79" s="51" t="str">
        <f>IFERROR(__xludf.DUMMYFUNCTION("""COMPUTED_VALUE"""),"INJIMOB-752")</f>
        <v>INJIMOB-752</v>
      </c>
      <c r="L79" s="29">
        <f>COUNTIFS('Inji - iOS- Test Cases'!A75:A4744,K79,'Inji - iOS- Test Cases'!D75:D4744,"&lt;&gt;"&amp;"")</f>
        <v>7</v>
      </c>
      <c r="M79" s="30">
        <f>COUNTIFS('Inji - iOS- Test Cases'!A75:A4744,K79,'Inji - iOS- Test Cases'!D75:D4744,"&lt;&gt;"&amp;"",'Inji - iOS- Test Cases'!J75:J4744,"Pass")</f>
        <v>7</v>
      </c>
      <c r="N79" s="31">
        <f>COUNTIFS('Inji - iOS- Test Cases'!A75:A4744,K79,'Inji - iOS- Test Cases'!D75:D4744,"&lt;&gt;"&amp;"",'Inji - iOS- Test Cases'!J75:J4744,"Fail")</f>
        <v>0</v>
      </c>
      <c r="O79" s="32">
        <f t="shared" si="2"/>
        <v>0</v>
      </c>
      <c r="P79" s="51" t="str">
        <f>IFERROR(__xludf.DUMMYFUNCTION("""COMPUTED_VALUE"""),"INJIMOB-750")</f>
        <v>INJIMOB-750</v>
      </c>
      <c r="Q79" s="29">
        <f>COUNTIFS('Inji - Android - Test Cases'!A77:A5059,P79,'Inji - Android - Test Cases'!D77:D5059,"&lt;&gt;"&amp;"")</f>
        <v>4</v>
      </c>
      <c r="R79" s="30">
        <f>COUNTIFS('Inji - Android - Test Cases'!A65:A5059,P79,'Inji - Android - Test Cases'!D65:D5059,"&lt;&gt;"&amp;"",'Inji - Android - Test Cases'!J65:J5059,"Pass")</f>
        <v>4</v>
      </c>
      <c r="S79" s="31">
        <f>COUNTIFS('Inji - Android - Test Cases'!A65:A5059,P79,'Inji - Android - Test Cases'!D65:D5059,"&lt;&gt;"&amp;"",'Inji - Android - Test Cases'!J65:J5059,"Fail")</f>
        <v>0</v>
      </c>
      <c r="T79" s="32">
        <f t="shared" si="3"/>
        <v>0</v>
      </c>
      <c r="U79" s="1"/>
      <c r="V79" s="1"/>
      <c r="W79" s="1"/>
      <c r="X79" s="34" t="s">
        <v>36</v>
      </c>
    </row>
    <row r="80" ht="14.25" customHeight="1">
      <c r="A80" s="1"/>
      <c r="B80" s="1"/>
      <c r="C80" s="1"/>
      <c r="D80" s="1"/>
      <c r="E80" s="1"/>
      <c r="F80" s="1"/>
      <c r="G80" s="1"/>
      <c r="H80" s="1"/>
      <c r="I80" s="1"/>
      <c r="J80" s="1"/>
      <c r="K80" s="51" t="str">
        <f>IFERROR(__xludf.DUMMYFUNCTION("""COMPUTED_VALUE"""),"INJIMOB-726")</f>
        <v>INJIMOB-726</v>
      </c>
      <c r="L80" s="29">
        <f>COUNTIFS('Inji - iOS- Test Cases'!A76:A4745,K80,'Inji - iOS- Test Cases'!D76:D4745,"&lt;&gt;"&amp;"")</f>
        <v>4</v>
      </c>
      <c r="M80" s="30">
        <f>COUNTIFS('Inji - iOS- Test Cases'!A76:A4745,K80,'Inji - iOS- Test Cases'!D76:D4745,"&lt;&gt;"&amp;"",'Inji - iOS- Test Cases'!J76:J4745,"Pass")</f>
        <v>4</v>
      </c>
      <c r="N80" s="31">
        <f>COUNTIFS('Inji - iOS- Test Cases'!A76:A4745,K80,'Inji - iOS- Test Cases'!D76:D4745,"&lt;&gt;"&amp;"",'Inji - iOS- Test Cases'!J76:J4745,"Fail")</f>
        <v>0</v>
      </c>
      <c r="O80" s="32">
        <f t="shared" si="2"/>
        <v>0</v>
      </c>
      <c r="P80" s="51" t="str">
        <f>IFERROR(__xludf.DUMMYFUNCTION("""COMPUTED_VALUE"""),"INJIMOB-799")</f>
        <v>INJIMOB-799</v>
      </c>
      <c r="Q80" s="29">
        <f>COUNTIFS('Inji - Android - Test Cases'!A78:A5060,P80,'Inji - Android - Test Cases'!D78:D5060,"&lt;&gt;"&amp;"")</f>
        <v>7</v>
      </c>
      <c r="R80" s="30">
        <f>COUNTIFS('Inji - Android - Test Cases'!A66:A5060,P80,'Inji - Android - Test Cases'!D66:D5060,"&lt;&gt;"&amp;"",'Inji - Android - Test Cases'!J66:J5060,"Pass")</f>
        <v>7</v>
      </c>
      <c r="S80" s="31">
        <f>COUNTIFS('Inji - Android - Test Cases'!A66:A5060,P80,'Inji - Android - Test Cases'!D66:D5060,"&lt;&gt;"&amp;"",'Inji - Android - Test Cases'!J66:J5060,"Fail")</f>
        <v>0</v>
      </c>
      <c r="T80" s="32">
        <f t="shared" si="3"/>
        <v>0</v>
      </c>
      <c r="U80" s="1"/>
      <c r="V80" s="1"/>
      <c r="W80" s="1"/>
      <c r="X80" s="34" t="s">
        <v>36</v>
      </c>
    </row>
    <row r="81" ht="14.25" customHeight="1">
      <c r="A81" s="1"/>
      <c r="B81" s="1"/>
      <c r="C81" s="1"/>
      <c r="D81" s="1"/>
      <c r="E81" s="1"/>
      <c r="F81" s="1"/>
      <c r="G81" s="1"/>
      <c r="H81" s="1"/>
      <c r="I81" s="1"/>
      <c r="J81" s="1"/>
      <c r="K81" s="51" t="str">
        <f>IFERROR(__xludf.DUMMYFUNCTION("""COMPUTED_VALUE"""),"INJIMOB-843")</f>
        <v>INJIMOB-843</v>
      </c>
      <c r="L81" s="29">
        <f>COUNTIFS('Inji - iOS- Test Cases'!A77:A4746,K81,'Inji - iOS- Test Cases'!D77:D4746,"&lt;&gt;"&amp;"")</f>
        <v>5</v>
      </c>
      <c r="M81" s="30">
        <f>COUNTIFS('Inji - iOS- Test Cases'!A77:A4746,K81,'Inji - iOS- Test Cases'!D77:D4746,"&lt;&gt;"&amp;"",'Inji - iOS- Test Cases'!J77:J4746,"Pass")</f>
        <v>5</v>
      </c>
      <c r="N81" s="31">
        <f>COUNTIFS('Inji - iOS- Test Cases'!A77:A4746,K81,'Inji - iOS- Test Cases'!D77:D4746,"&lt;&gt;"&amp;"",'Inji - iOS- Test Cases'!J77:J4746,"Fail")</f>
        <v>0</v>
      </c>
      <c r="O81" s="32">
        <f t="shared" si="2"/>
        <v>0</v>
      </c>
      <c r="P81" s="51" t="str">
        <f>IFERROR(__xludf.DUMMYFUNCTION("""COMPUTED_VALUE"""),"INJIMOB-775")</f>
        <v>INJIMOB-775</v>
      </c>
      <c r="Q81" s="29">
        <f>COUNTIFS('Inji - Android - Test Cases'!A79:A5061,P81,'Inji - Android - Test Cases'!D79:D5061,"&lt;&gt;"&amp;"")</f>
        <v>12</v>
      </c>
      <c r="R81" s="30">
        <f>COUNTIFS('Inji - Android - Test Cases'!A67:A5061,P81,'Inji - Android - Test Cases'!D67:D5061,"&lt;&gt;"&amp;"",'Inji - Android - Test Cases'!J67:J5061,"Pass")</f>
        <v>12</v>
      </c>
      <c r="S81" s="31">
        <f>COUNTIFS('Inji - Android - Test Cases'!A67:A5061,P81,'Inji - Android - Test Cases'!D67:D5061,"&lt;&gt;"&amp;"",'Inji - Android - Test Cases'!J67:J5061,"Fail")</f>
        <v>0</v>
      </c>
      <c r="T81" s="32">
        <f t="shared" si="3"/>
        <v>0</v>
      </c>
      <c r="U81" s="1"/>
      <c r="V81" s="1"/>
      <c r="W81" s="1"/>
      <c r="X81" s="34" t="s">
        <v>81</v>
      </c>
    </row>
    <row r="82" ht="14.25" customHeight="1">
      <c r="A82" s="1"/>
      <c r="B82" s="1"/>
      <c r="C82" s="1"/>
      <c r="D82" s="1"/>
      <c r="E82" s="1"/>
      <c r="F82" s="1"/>
      <c r="G82" s="1"/>
      <c r="H82" s="1"/>
      <c r="I82" s="1"/>
      <c r="J82" s="1"/>
      <c r="K82" s="51" t="str">
        <f>IFERROR(__xludf.DUMMYFUNCTION("""COMPUTED_VALUE"""),"INJIMOB-632")</f>
        <v>INJIMOB-632</v>
      </c>
      <c r="L82" s="29">
        <f>COUNTIFS('Inji - iOS- Test Cases'!A78:A4747,K82,'Inji - iOS- Test Cases'!D78:D4747,"&lt;&gt;"&amp;"")</f>
        <v>11</v>
      </c>
      <c r="M82" s="30">
        <f>COUNTIFS('Inji - iOS- Test Cases'!A78:A4747,K82,'Inji - iOS- Test Cases'!D78:D4747,"&lt;&gt;"&amp;"",'Inji - iOS- Test Cases'!J78:J4747,"Pass")</f>
        <v>11</v>
      </c>
      <c r="N82" s="31">
        <f>COUNTIFS('Inji - iOS- Test Cases'!A78:A4747,K82,'Inji - iOS- Test Cases'!D78:D4747,"&lt;&gt;"&amp;"",'Inji - iOS- Test Cases'!J78:J4747,"Fail")</f>
        <v>0</v>
      </c>
      <c r="O82" s="32">
        <f t="shared" si="2"/>
        <v>0</v>
      </c>
      <c r="P82" s="51" t="str">
        <f>IFERROR(__xludf.DUMMYFUNCTION("""COMPUTED_VALUE"""),"INJIMOB-787")</f>
        <v>INJIMOB-787</v>
      </c>
      <c r="Q82" s="29">
        <f>COUNTIFS('Inji - Android - Test Cases'!A80:A5062,P82,'Inji - Android - Test Cases'!D80:D5062,"&lt;&gt;"&amp;"")</f>
        <v>13</v>
      </c>
      <c r="R82" s="30">
        <f>COUNTIFS('Inji - Android - Test Cases'!A68:A5062,P82,'Inji - Android - Test Cases'!D68:D5062,"&lt;&gt;"&amp;"",'Inji - Android - Test Cases'!J68:J5062,"Pass")</f>
        <v>13</v>
      </c>
      <c r="S82" s="31">
        <f>COUNTIFS('Inji - Android - Test Cases'!A68:A5062,P82,'Inji - Android - Test Cases'!D68:D5062,"&lt;&gt;"&amp;"",'Inji - Android - Test Cases'!J68:J5062,"Fail")</f>
        <v>0</v>
      </c>
      <c r="T82" s="32">
        <f t="shared" si="3"/>
        <v>0</v>
      </c>
      <c r="U82" s="1"/>
      <c r="V82" s="1"/>
      <c r="W82" s="1"/>
      <c r="X82" s="34" t="s">
        <v>82</v>
      </c>
    </row>
    <row r="83" ht="14.25" customHeight="1">
      <c r="A83" s="1"/>
      <c r="B83" s="1"/>
      <c r="C83" s="1"/>
      <c r="D83" s="1"/>
      <c r="E83" s="1"/>
      <c r="F83" s="1"/>
      <c r="G83" s="1"/>
      <c r="H83" s="1"/>
      <c r="I83" s="1"/>
      <c r="J83" s="1"/>
      <c r="K83" s="51" t="str">
        <f>IFERROR(__xludf.DUMMYFUNCTION("""COMPUTED_VALUE"""),"INJIMOB-903")</f>
        <v>INJIMOB-903</v>
      </c>
      <c r="L83" s="29">
        <f>COUNTIFS('Inji - iOS- Test Cases'!A79:A4748,K83,'Inji - iOS- Test Cases'!D79:D4748,"&lt;&gt;"&amp;"")</f>
        <v>3</v>
      </c>
      <c r="M83" s="30">
        <f>COUNTIFS('Inji - iOS- Test Cases'!A79:A4748,K83,'Inji - iOS- Test Cases'!D79:D4748,"&lt;&gt;"&amp;"",'Inji - iOS- Test Cases'!J79:J4748,"Pass")</f>
        <v>3</v>
      </c>
      <c r="N83" s="31">
        <f>COUNTIFS('Inji - iOS- Test Cases'!A79:A4748,K83,'Inji - iOS- Test Cases'!D79:D4748,"&lt;&gt;"&amp;"",'Inji - iOS- Test Cases'!J79:J4748,"Fail")</f>
        <v>0</v>
      </c>
      <c r="O83" s="32">
        <f t="shared" si="2"/>
        <v>0</v>
      </c>
      <c r="P83" s="51" t="str">
        <f>IFERROR(__xludf.DUMMYFUNCTION("""COMPUTED_VALUE"""),"INJIMOB-758")</f>
        <v>INJIMOB-758</v>
      </c>
      <c r="Q83" s="29">
        <f>COUNTIFS('Inji - Android - Test Cases'!A81:A5063,P83,'Inji - Android - Test Cases'!D81:D5063,"&lt;&gt;"&amp;"")</f>
        <v>3</v>
      </c>
      <c r="R83" s="30">
        <f>COUNTIFS('Inji - Android - Test Cases'!A69:A5063,P83,'Inji - Android - Test Cases'!D69:D5063,"&lt;&gt;"&amp;"",'Inji - Android - Test Cases'!J69:J5063,"Pass")</f>
        <v>3</v>
      </c>
      <c r="S83" s="31">
        <f>COUNTIFS('Inji - Android - Test Cases'!A69:A5063,P83,'Inji - Android - Test Cases'!D69:D5063,"&lt;&gt;"&amp;"",'Inji - Android - Test Cases'!J69:J5063,"Fail")</f>
        <v>0</v>
      </c>
      <c r="T83" s="32">
        <f t="shared" si="3"/>
        <v>0</v>
      </c>
      <c r="U83" s="1"/>
      <c r="V83" s="1"/>
      <c r="W83" s="1"/>
      <c r="X83" s="34" t="s">
        <v>83</v>
      </c>
    </row>
    <row r="84" ht="14.25" customHeight="1">
      <c r="A84" s="1"/>
      <c r="B84" s="1"/>
      <c r="C84" s="1"/>
      <c r="D84" s="1"/>
      <c r="E84" s="1"/>
      <c r="F84" s="1"/>
      <c r="G84" s="1"/>
      <c r="H84" s="1"/>
      <c r="I84" s="1"/>
      <c r="J84" s="1"/>
      <c r="K84" s="51" t="str">
        <f>IFERROR(__xludf.DUMMYFUNCTION("""COMPUTED_VALUE"""),"INJIMOB-748")</f>
        <v>INJIMOB-748</v>
      </c>
      <c r="L84" s="29">
        <f>COUNTIFS('Inji - iOS- Test Cases'!A80:A4749,K84,'Inji - iOS- Test Cases'!D80:D4749,"&lt;&gt;"&amp;"")</f>
        <v>16</v>
      </c>
      <c r="M84" s="30">
        <f>COUNTIFS('Inji - iOS- Test Cases'!A80:A4749,K84,'Inji - iOS- Test Cases'!D80:D4749,"&lt;&gt;"&amp;"",'Inji - iOS- Test Cases'!J80:J4749,"Pass")</f>
        <v>16</v>
      </c>
      <c r="N84" s="31">
        <f>COUNTIFS('Inji - iOS- Test Cases'!A80:A4749,K84,'Inji - iOS- Test Cases'!D80:D4749,"&lt;&gt;"&amp;"",'Inji - iOS- Test Cases'!J80:J4749,"Fail")</f>
        <v>0</v>
      </c>
      <c r="O84" s="32">
        <f t="shared" si="2"/>
        <v>0</v>
      </c>
      <c r="P84" s="51" t="str">
        <f>IFERROR(__xludf.DUMMYFUNCTION("""COMPUTED_VALUE"""),"INJIMOB-751")</f>
        <v>INJIMOB-751</v>
      </c>
      <c r="Q84" s="29">
        <f>COUNTIFS('Inji - Android - Test Cases'!A82:A5064,P84,'Inji - Android - Test Cases'!D82:D5064,"&lt;&gt;"&amp;"")</f>
        <v>5</v>
      </c>
      <c r="R84" s="30">
        <f>COUNTIFS('Inji - Android - Test Cases'!A70:A5064,P84,'Inji - Android - Test Cases'!D70:D5064,"&lt;&gt;"&amp;"",'Inji - Android - Test Cases'!J70:J5064,"Pass")</f>
        <v>5</v>
      </c>
      <c r="S84" s="31">
        <f>COUNTIFS('Inji - Android - Test Cases'!A70:A5064,P84,'Inji - Android - Test Cases'!D70:D5064,"&lt;&gt;"&amp;"",'Inji - Android - Test Cases'!J70:J5064,"Fail")</f>
        <v>0</v>
      </c>
      <c r="T84" s="32">
        <f t="shared" si="3"/>
        <v>0</v>
      </c>
      <c r="U84" s="1"/>
      <c r="V84" s="1"/>
      <c r="W84" s="1"/>
      <c r="X84" s="34" t="s">
        <v>84</v>
      </c>
    </row>
    <row r="85" ht="14.25" customHeight="1">
      <c r="A85" s="1"/>
      <c r="B85" s="1"/>
      <c r="C85" s="1"/>
      <c r="D85" s="1"/>
      <c r="E85" s="1"/>
      <c r="F85" s="1"/>
      <c r="G85" s="1"/>
      <c r="H85" s="1"/>
      <c r="I85" s="1"/>
      <c r="J85" s="1"/>
      <c r="K85" s="51" t="str">
        <f>IFERROR(__xludf.DUMMYFUNCTION("""COMPUTED_VALUE"""),"INJIMOB-784")</f>
        <v>INJIMOB-784</v>
      </c>
      <c r="L85" s="29">
        <f>COUNTIFS('Inji - iOS- Test Cases'!A81:A4750,K85,'Inji - iOS- Test Cases'!D81:D4750,"&lt;&gt;"&amp;"")</f>
        <v>9</v>
      </c>
      <c r="M85" s="30">
        <f>COUNTIFS('Inji - iOS- Test Cases'!A81:A4750,K85,'Inji - iOS- Test Cases'!D81:D4750,"&lt;&gt;"&amp;"",'Inji - iOS- Test Cases'!J81:J4750,"Pass")</f>
        <v>9</v>
      </c>
      <c r="N85" s="31">
        <f>COUNTIFS('Inji - iOS- Test Cases'!A81:A4750,K85,'Inji - iOS- Test Cases'!D81:D4750,"&lt;&gt;"&amp;"",'Inji - iOS- Test Cases'!J81:J4750,"Fail")</f>
        <v>0</v>
      </c>
      <c r="O85" s="32">
        <f t="shared" si="2"/>
        <v>0</v>
      </c>
      <c r="P85" s="51" t="str">
        <f>IFERROR(__xludf.DUMMYFUNCTION("""COMPUTED_VALUE"""),"INJIMOB-726")</f>
        <v>INJIMOB-726</v>
      </c>
      <c r="Q85" s="29">
        <f>COUNTIFS('Inji - Android - Test Cases'!A83:A5065,P85,'Inji - Android - Test Cases'!D83:D5065,"&lt;&gt;"&amp;"")</f>
        <v>4</v>
      </c>
      <c r="R85" s="30">
        <f>COUNTIFS('Inji - Android - Test Cases'!A71:A5065,P85,'Inji - Android - Test Cases'!D71:D5065,"&lt;&gt;"&amp;"",'Inji - Android - Test Cases'!J71:J5065,"Pass")</f>
        <v>4</v>
      </c>
      <c r="S85" s="31">
        <f>COUNTIFS('Inji - Android - Test Cases'!A71:A5065,P85,'Inji - Android - Test Cases'!D71:D5065,"&lt;&gt;"&amp;"",'Inji - Android - Test Cases'!J71:J5065,"Fail")</f>
        <v>0</v>
      </c>
      <c r="T85" s="32">
        <f t="shared" si="3"/>
        <v>0</v>
      </c>
      <c r="U85" s="1"/>
      <c r="V85" s="1"/>
      <c r="W85" s="1"/>
      <c r="X85" s="34" t="s">
        <v>85</v>
      </c>
    </row>
    <row r="86" ht="14.25" customHeight="1">
      <c r="A86" s="1"/>
      <c r="B86" s="1"/>
      <c r="C86" s="1"/>
      <c r="D86" s="1"/>
      <c r="E86" s="1"/>
      <c r="F86" s="1"/>
      <c r="G86" s="1"/>
      <c r="H86" s="1"/>
      <c r="I86" s="1"/>
      <c r="J86" s="1"/>
      <c r="K86" s="51" t="str">
        <f>IFERROR(__xludf.DUMMYFUNCTION("""COMPUTED_VALUE"""),"INJIMOB-745")</f>
        <v>INJIMOB-745</v>
      </c>
      <c r="L86" s="29">
        <f>COUNTIFS('Inji - iOS- Test Cases'!A82:A4751,K86,'Inji - iOS- Test Cases'!D82:D4751,"&lt;&gt;"&amp;"")</f>
        <v>11</v>
      </c>
      <c r="M86" s="30">
        <f>COUNTIFS('Inji - iOS- Test Cases'!A82:A4751,K86,'Inji - iOS- Test Cases'!D82:D4751,"&lt;&gt;"&amp;"",'Inji - iOS- Test Cases'!J82:J4751,"Pass")</f>
        <v>11</v>
      </c>
      <c r="N86" s="31">
        <f>COUNTIFS('Inji - iOS- Test Cases'!A82:A4751,K86,'Inji - iOS- Test Cases'!D82:D4751,"&lt;&gt;"&amp;"",'Inji - iOS- Test Cases'!J82:J4751,"Fail")</f>
        <v>0</v>
      </c>
      <c r="O86" s="32">
        <f t="shared" si="2"/>
        <v>0</v>
      </c>
      <c r="P86" s="51" t="str">
        <f>IFERROR(__xludf.DUMMYFUNCTION("""COMPUTED_VALUE"""),"INJIMOB-843")</f>
        <v>INJIMOB-843</v>
      </c>
      <c r="Q86" s="29">
        <f>COUNTIFS('Inji - Android - Test Cases'!A84:A5066,P86,'Inji - Android - Test Cases'!D84:D5066,"&lt;&gt;"&amp;"")</f>
        <v>5</v>
      </c>
      <c r="R86" s="30">
        <f>COUNTIFS('Inji - Android - Test Cases'!A72:A5066,P86,'Inji - Android - Test Cases'!D72:D5066,"&lt;&gt;"&amp;"",'Inji - Android - Test Cases'!J72:J5066,"Pass")</f>
        <v>5</v>
      </c>
      <c r="S86" s="31">
        <f>COUNTIFS('Inji - Android - Test Cases'!A72:A5066,P86,'Inji - Android - Test Cases'!D72:D5066,"&lt;&gt;"&amp;"",'Inji - Android - Test Cases'!J72:J5066,"Fail")</f>
        <v>0</v>
      </c>
      <c r="T86" s="32">
        <f t="shared" si="3"/>
        <v>0</v>
      </c>
      <c r="U86" s="1"/>
      <c r="V86" s="1"/>
      <c r="W86" s="1"/>
      <c r="X86" s="34" t="s">
        <v>86</v>
      </c>
    </row>
    <row r="87" ht="14.25" customHeight="1">
      <c r="A87" s="1"/>
      <c r="B87" s="1"/>
      <c r="C87" s="1"/>
      <c r="D87" s="1"/>
      <c r="E87" s="1"/>
      <c r="F87" s="1"/>
      <c r="G87" s="1"/>
      <c r="H87" s="1"/>
      <c r="I87" s="1"/>
      <c r="J87" s="1"/>
      <c r="K87" s="51" t="str">
        <f>IFERROR(__xludf.DUMMYFUNCTION("""COMPUTED_VALUE"""),"INJIMOB-722")</f>
        <v>INJIMOB-722</v>
      </c>
      <c r="L87" s="29">
        <f>COUNTIFS('Inji - iOS- Test Cases'!A83:A4752,K87,'Inji - iOS- Test Cases'!D83:D4752,"&lt;&gt;"&amp;"")</f>
        <v>6</v>
      </c>
      <c r="M87" s="30">
        <f>COUNTIFS('Inji - iOS- Test Cases'!A83:A4752,K87,'Inji - iOS- Test Cases'!D83:D4752,"&lt;&gt;"&amp;"",'Inji - iOS- Test Cases'!J83:J4752,"Pass")</f>
        <v>6</v>
      </c>
      <c r="N87" s="31">
        <f>COUNTIFS('Inji - iOS- Test Cases'!A83:A4752,K87,'Inji - iOS- Test Cases'!D83:D4752,"&lt;&gt;"&amp;"",'Inji - iOS- Test Cases'!J83:J4752,"Fail")</f>
        <v>0</v>
      </c>
      <c r="O87" s="32">
        <f t="shared" si="2"/>
        <v>0</v>
      </c>
      <c r="P87" s="51" t="str">
        <f>IFERROR(__xludf.DUMMYFUNCTION("""COMPUTED_VALUE"""),"INJIMOB-632")</f>
        <v>INJIMOB-632</v>
      </c>
      <c r="Q87" s="29">
        <f>COUNTIFS('Inji - Android - Test Cases'!A85:A5067,P87,'Inji - Android - Test Cases'!D85:D5067,"&lt;&gt;"&amp;"")</f>
        <v>12</v>
      </c>
      <c r="R87" s="30">
        <f>COUNTIFS('Inji - Android - Test Cases'!A73:A5067,P87,'Inji - Android - Test Cases'!D73:D5067,"&lt;&gt;"&amp;"",'Inji - Android - Test Cases'!J73:J5067,"Pass")</f>
        <v>12</v>
      </c>
      <c r="S87" s="31">
        <f>COUNTIFS('Inji - Android - Test Cases'!A73:A5067,P87,'Inji - Android - Test Cases'!D73:D5067,"&lt;&gt;"&amp;"",'Inji - Android - Test Cases'!J73:J5067,"Fail")</f>
        <v>0</v>
      </c>
      <c r="T87" s="32">
        <f t="shared" si="3"/>
        <v>0</v>
      </c>
      <c r="U87" s="1"/>
      <c r="V87" s="1"/>
      <c r="W87" s="1"/>
      <c r="X87" s="34" t="s">
        <v>87</v>
      </c>
    </row>
    <row r="88" ht="14.25" customHeight="1">
      <c r="A88" s="1"/>
      <c r="B88" s="1"/>
      <c r="C88" s="1"/>
      <c r="D88" s="1"/>
      <c r="E88" s="1"/>
      <c r="F88" s="1"/>
      <c r="G88" s="1"/>
      <c r="H88" s="1"/>
      <c r="I88" s="1"/>
      <c r="J88" s="1"/>
      <c r="K88" s="51" t="str">
        <f>IFERROR(__xludf.DUMMYFUNCTION("""COMPUTED_VALUE"""),"INJIMOB-778")</f>
        <v>INJIMOB-778</v>
      </c>
      <c r="L88" s="29">
        <f>COUNTIFS('Inji - iOS- Test Cases'!A84:A4753,K88,'Inji - iOS- Test Cases'!D84:D4753,"&lt;&gt;"&amp;"")</f>
        <v>7</v>
      </c>
      <c r="M88" s="30">
        <f>COUNTIFS('Inji - iOS- Test Cases'!A84:A4753,K88,'Inji - iOS- Test Cases'!D84:D4753,"&lt;&gt;"&amp;"",'Inji - iOS- Test Cases'!J84:J4753,"Pass")</f>
        <v>7</v>
      </c>
      <c r="N88" s="31">
        <f>COUNTIFS('Inji - iOS- Test Cases'!A84:A4753,K88,'Inji - iOS- Test Cases'!D84:D4753,"&lt;&gt;"&amp;"",'Inji - iOS- Test Cases'!J84:J4753,"Fail")</f>
        <v>0</v>
      </c>
      <c r="O88" s="32">
        <f t="shared" si="2"/>
        <v>0</v>
      </c>
      <c r="P88" s="51" t="str">
        <f>IFERROR(__xludf.DUMMYFUNCTION("""COMPUTED_VALUE"""),"INJIMOB-903")</f>
        <v>INJIMOB-903</v>
      </c>
      <c r="Q88" s="29">
        <f>COUNTIFS('Inji - Android - Test Cases'!A86:A5068,P88,'Inji - Android - Test Cases'!D86:D5068,"&lt;&gt;"&amp;"")</f>
        <v>4</v>
      </c>
      <c r="R88" s="30">
        <f>COUNTIFS('Inji - Android - Test Cases'!A74:A5068,P88,'Inji - Android - Test Cases'!D74:D5068,"&lt;&gt;"&amp;"",'Inji - Android - Test Cases'!J74:J5068,"Pass")</f>
        <v>4</v>
      </c>
      <c r="S88" s="31">
        <f>COUNTIFS('Inji - Android - Test Cases'!A74:A5068,P88,'Inji - Android - Test Cases'!D74:D5068,"&lt;&gt;"&amp;"",'Inji - Android - Test Cases'!J74:J5068,"Fail")</f>
        <v>0</v>
      </c>
      <c r="T88" s="32">
        <f t="shared" si="3"/>
        <v>0</v>
      </c>
      <c r="U88" s="1"/>
      <c r="V88" s="1"/>
      <c r="W88" s="1"/>
      <c r="X88" s="34" t="s">
        <v>88</v>
      </c>
    </row>
    <row r="89" ht="14.25" customHeight="1">
      <c r="K89" s="66" t="str">
        <f>IFERROR(__xludf.DUMMYFUNCTION("""COMPUTED_VALUE"""),"INJIMOB-721")</f>
        <v>INJIMOB-721</v>
      </c>
      <c r="L89" s="29">
        <f>COUNTIFS('Inji - iOS- Test Cases'!A85:A4754,K89,'Inji - iOS- Test Cases'!D85:D4754,"&lt;&gt;"&amp;"")</f>
        <v>10</v>
      </c>
      <c r="M89" s="30">
        <f>COUNTIFS('Inji - iOS- Test Cases'!A85:A4754,K89,'Inji - iOS- Test Cases'!D85:D4754,"&lt;&gt;"&amp;"",'Inji - iOS- Test Cases'!J85:J4754,"Pass")</f>
        <v>10</v>
      </c>
      <c r="N89" s="31">
        <f>COUNTIFS('Inji - iOS- Test Cases'!A85:A4754,K89,'Inji - iOS- Test Cases'!D85:D4754,"&lt;&gt;"&amp;"",'Inji - iOS- Test Cases'!J85:J4754,"Fail")</f>
        <v>0</v>
      </c>
      <c r="O89" s="32">
        <f t="shared" si="2"/>
        <v>0</v>
      </c>
      <c r="P89" s="66" t="str">
        <f>IFERROR(__xludf.DUMMYFUNCTION("""COMPUTED_VALUE"""),"INJIMOB-748")</f>
        <v>INJIMOB-748</v>
      </c>
      <c r="Q89" s="29">
        <f>COUNTIFS('Inji - Android - Test Cases'!A87:A5069,P89,'Inji - Android - Test Cases'!D87:D5069,"&lt;&gt;"&amp;"")</f>
        <v>16</v>
      </c>
      <c r="R89" s="30">
        <f>COUNTIFS('Inji - Android - Test Cases'!A75:A5069,P89,'Inji - Android - Test Cases'!D75:D5069,"&lt;&gt;"&amp;"",'Inji - Android - Test Cases'!J75:J5069,"Pass")</f>
        <v>16</v>
      </c>
      <c r="S89" s="31">
        <f>COUNTIFS('Inji - Android - Test Cases'!A75:A5069,P89,'Inji - Android - Test Cases'!D75:D5069,"&lt;&gt;"&amp;"",'Inji - Android - Test Cases'!J75:J5069,"Fail")</f>
        <v>0</v>
      </c>
      <c r="T89" s="32">
        <f t="shared" si="3"/>
        <v>0</v>
      </c>
      <c r="X89" s="34" t="s">
        <v>89</v>
      </c>
    </row>
    <row r="90" ht="14.25" customHeight="1">
      <c r="K90" s="66" t="str">
        <f>IFERROR(__xludf.DUMMYFUNCTION("""COMPUTED_VALUE"""),"INJIMOB-631")</f>
        <v>INJIMOB-631</v>
      </c>
      <c r="L90" s="29">
        <f>COUNTIFS('Inji - iOS- Test Cases'!A86:A4755,K90,'Inji - iOS- Test Cases'!D86:D4755,"&lt;&gt;"&amp;"")</f>
        <v>13</v>
      </c>
      <c r="M90" s="30">
        <f>COUNTIFS('Inji - iOS- Test Cases'!A86:A4755,K90,'Inji - iOS- Test Cases'!D86:D4755,"&lt;&gt;"&amp;"",'Inji - iOS- Test Cases'!J86:J4755,"Pass")</f>
        <v>13</v>
      </c>
      <c r="N90" s="31">
        <f>COUNTIFS('Inji - iOS- Test Cases'!A86:A4755,K90,'Inji - iOS- Test Cases'!D86:D4755,"&lt;&gt;"&amp;"",'Inji - iOS- Test Cases'!J86:J4755,"Fail")</f>
        <v>0</v>
      </c>
      <c r="O90" s="32">
        <f t="shared" si="2"/>
        <v>0</v>
      </c>
      <c r="P90" s="66" t="str">
        <f>IFERROR(__xludf.DUMMYFUNCTION("""COMPUTED_VALUE"""),"INJIMOB-784")</f>
        <v>INJIMOB-784</v>
      </c>
      <c r="Q90" s="29">
        <f>COUNTIFS('Inji - Android - Test Cases'!A88:A5070,P90,'Inji - Android - Test Cases'!D88:D5070,"&lt;&gt;"&amp;"")</f>
        <v>9</v>
      </c>
      <c r="R90" s="30">
        <f>COUNTIFS('Inji - Android - Test Cases'!A76:A5070,P90,'Inji - Android - Test Cases'!D76:D5070,"&lt;&gt;"&amp;"",'Inji - Android - Test Cases'!J76:J5070,"Pass")</f>
        <v>9</v>
      </c>
      <c r="S90" s="31">
        <f>COUNTIFS('Inji - Android - Test Cases'!A76:A5070,P90,'Inji - Android - Test Cases'!D76:D5070,"&lt;&gt;"&amp;"",'Inji - Android - Test Cases'!J76:J5070,"Fail")</f>
        <v>0</v>
      </c>
      <c r="T90" s="32">
        <f t="shared" si="3"/>
        <v>0</v>
      </c>
      <c r="X90" s="34" t="s">
        <v>90</v>
      </c>
    </row>
    <row r="91" ht="14.25" customHeight="1">
      <c r="K91" s="66" t="str">
        <f>IFERROR(__xludf.DUMMYFUNCTION("""COMPUTED_VALUE"""),"INJIMOB-1190")</f>
        <v>INJIMOB-1190</v>
      </c>
      <c r="L91" s="29">
        <f>COUNTIFS('Inji - iOS- Test Cases'!A87:A4756,K91,'Inji - iOS- Test Cases'!D87:D4756,"&lt;&gt;"&amp;"")</f>
        <v>8</v>
      </c>
      <c r="M91" s="30">
        <f>COUNTIFS('Inji - iOS- Test Cases'!A87:A4756,K91,'Inji - iOS- Test Cases'!D87:D4756,"&lt;&gt;"&amp;"",'Inji - iOS- Test Cases'!J87:J4756,"Pass")</f>
        <v>8</v>
      </c>
      <c r="N91" s="31">
        <f>COUNTIFS('Inji - iOS- Test Cases'!A87:A4756,K91,'Inji - iOS- Test Cases'!D87:D4756,"&lt;&gt;"&amp;"",'Inji - iOS- Test Cases'!J87:J4756,"Fail")</f>
        <v>0</v>
      </c>
      <c r="O91" s="32">
        <f t="shared" si="2"/>
        <v>0</v>
      </c>
      <c r="P91" s="66" t="str">
        <f>IFERROR(__xludf.DUMMYFUNCTION("""COMPUTED_VALUE"""),"INJIMOB-745")</f>
        <v>INJIMOB-745</v>
      </c>
      <c r="Q91" s="29">
        <f>COUNTIFS('Inji - Android - Test Cases'!A89:A5071,P91,'Inji - Android - Test Cases'!D89:D5071,"&lt;&gt;"&amp;"")</f>
        <v>11</v>
      </c>
      <c r="R91" s="30">
        <f>COUNTIFS('Inji - Android - Test Cases'!A77:A5071,P91,'Inji - Android - Test Cases'!D77:D5071,"&lt;&gt;"&amp;"",'Inji - Android - Test Cases'!J77:J5071,"Pass")</f>
        <v>11</v>
      </c>
      <c r="S91" s="31">
        <f>COUNTIFS('Inji - Android - Test Cases'!A77:A5071,P91,'Inji - Android - Test Cases'!D77:D5071,"&lt;&gt;"&amp;"",'Inji - Android - Test Cases'!J77:J5071,"Fail")</f>
        <v>0</v>
      </c>
      <c r="T91" s="32">
        <f t="shared" si="3"/>
        <v>0</v>
      </c>
      <c r="X91" s="34" t="s">
        <v>91</v>
      </c>
    </row>
    <row r="92" ht="14.25" customHeight="1">
      <c r="K92" s="66" t="str">
        <f>IFERROR(__xludf.DUMMYFUNCTION("""COMPUTED_VALUE"""),"INJIMOB-785")</f>
        <v>INJIMOB-785</v>
      </c>
      <c r="L92" s="29">
        <f>COUNTIFS('Inji - iOS- Test Cases'!A88:A4757,K92,'Inji - iOS- Test Cases'!D88:D4757,"&lt;&gt;"&amp;"")</f>
        <v>7</v>
      </c>
      <c r="M92" s="30">
        <f>COUNTIFS('Inji - iOS- Test Cases'!A88:A4757,K92,'Inji - iOS- Test Cases'!D88:D4757,"&lt;&gt;"&amp;"",'Inji - iOS- Test Cases'!J88:J4757,"Pass")</f>
        <v>7</v>
      </c>
      <c r="N92" s="31">
        <f>COUNTIFS('Inji - iOS- Test Cases'!A88:A4757,K92,'Inji - iOS- Test Cases'!D88:D4757,"&lt;&gt;"&amp;"",'Inji - iOS- Test Cases'!J88:J4757,"Fail")</f>
        <v>0</v>
      </c>
      <c r="O92" s="32">
        <f t="shared" si="2"/>
        <v>0</v>
      </c>
      <c r="P92" s="66" t="str">
        <f>IFERROR(__xludf.DUMMYFUNCTION("""COMPUTED_VALUE"""),"INJIMOB-722")</f>
        <v>INJIMOB-722</v>
      </c>
      <c r="Q92" s="29">
        <f>COUNTIFS('Inji - Android - Test Cases'!A90:A5072,P92,'Inji - Android - Test Cases'!D90:D5072,"&lt;&gt;"&amp;"")</f>
        <v>6</v>
      </c>
      <c r="R92" s="30">
        <f>COUNTIFS('Inji - Android - Test Cases'!A78:A5072,P92,'Inji - Android - Test Cases'!D78:D5072,"&lt;&gt;"&amp;"",'Inji - Android - Test Cases'!J78:J5072,"Pass")</f>
        <v>6</v>
      </c>
      <c r="S92" s="31">
        <f>COUNTIFS('Inji - Android - Test Cases'!A78:A5072,P92,'Inji - Android - Test Cases'!D78:D5072,"&lt;&gt;"&amp;"",'Inji - Android - Test Cases'!J78:J5072,"Fail")</f>
        <v>0</v>
      </c>
      <c r="T92" s="32">
        <f t="shared" si="3"/>
        <v>0</v>
      </c>
      <c r="X92" s="34" t="s">
        <v>92</v>
      </c>
    </row>
    <row r="93" ht="14.25" customHeight="1">
      <c r="K93" s="66" t="str">
        <f>IFERROR(__xludf.DUMMYFUNCTION("""COMPUTED_VALUE"""),"INJIMOB-1506")</f>
        <v>INJIMOB-1506</v>
      </c>
      <c r="L93" s="29">
        <f>COUNTIFS('Inji - iOS- Test Cases'!A89:A4758,K93,'Inji - iOS- Test Cases'!D89:D4758,"&lt;&gt;"&amp;"")</f>
        <v>1</v>
      </c>
      <c r="M93" s="30">
        <f>COUNTIFS('Inji - iOS- Test Cases'!A89:A4758,K93,'Inji - iOS- Test Cases'!D89:D4758,"&lt;&gt;"&amp;"",'Inji - iOS- Test Cases'!J89:J4758,"Pass")</f>
        <v>1</v>
      </c>
      <c r="N93" s="31">
        <f>COUNTIFS('Inji - iOS- Test Cases'!A89:A4758,K93,'Inji - iOS- Test Cases'!D89:D4758,"&lt;&gt;"&amp;"",'Inji - iOS- Test Cases'!J89:J4758,"Fail")</f>
        <v>0</v>
      </c>
      <c r="O93" s="32">
        <f t="shared" si="2"/>
        <v>0</v>
      </c>
      <c r="P93" s="66" t="str">
        <f>IFERROR(__xludf.DUMMYFUNCTION("""COMPUTED_VALUE"""),"NJIMOB-778")</f>
        <v>NJIMOB-778</v>
      </c>
      <c r="Q93" s="29">
        <f>COUNTIFS('Inji - Android - Test Cases'!A91:A5073,P93,'Inji - Android - Test Cases'!D91:D5073,"&lt;&gt;"&amp;"")</f>
        <v>7</v>
      </c>
      <c r="R93" s="30">
        <f>COUNTIFS('Inji - Android - Test Cases'!A79:A5073,P93,'Inji - Android - Test Cases'!D79:D5073,"&lt;&gt;"&amp;"",'Inji - Android - Test Cases'!J79:J5073,"Pass")</f>
        <v>7</v>
      </c>
      <c r="S93" s="31">
        <f>COUNTIFS('Inji - Android - Test Cases'!A79:A5073,P93,'Inji - Android - Test Cases'!D79:D5073,"&lt;&gt;"&amp;"",'Inji - Android - Test Cases'!J79:J5073,"Fail")</f>
        <v>0</v>
      </c>
      <c r="T93" s="32">
        <f t="shared" si="3"/>
        <v>0</v>
      </c>
      <c r="X93" s="34" t="s">
        <v>93</v>
      </c>
    </row>
    <row r="94" ht="14.25" customHeight="1">
      <c r="K94" s="66" t="str">
        <f>IFERROR(__xludf.DUMMYFUNCTION("""COMPUTED_VALUE"""),"INJIMOB-1093")</f>
        <v>INJIMOB-1093</v>
      </c>
      <c r="L94" s="29">
        <f>COUNTIFS('Inji - iOS- Test Cases'!A89:A4759,K94,'Inji - iOS- Test Cases'!D89:D4759,"&lt;&gt;"&amp;"")</f>
        <v>24</v>
      </c>
      <c r="M94" s="30">
        <f>COUNTIFS('Inji - iOS- Test Cases'!A89:A4759,K94,'Inji - iOS- Test Cases'!D89:D4759,"&lt;&gt;"&amp;"",'Inji - iOS- Test Cases'!J89:J4759,"Pass")</f>
        <v>24</v>
      </c>
      <c r="N94" s="31">
        <f>COUNTIFS('Inji - iOS- Test Cases'!A89:A4759,K94,'Inji - iOS- Test Cases'!D89:D4759,"&lt;&gt;"&amp;"",'Inji - iOS- Test Cases'!J89:J4759,"Fail")</f>
        <v>0</v>
      </c>
      <c r="O94" s="32">
        <f t="shared" si="2"/>
        <v>0</v>
      </c>
      <c r="P94" s="66" t="str">
        <f>IFERROR(__xludf.DUMMYFUNCTION("""COMPUTED_VALUE"""),"INJIMOB-721")</f>
        <v>INJIMOB-721</v>
      </c>
      <c r="Q94" s="29">
        <f>COUNTIFS('Inji - Android - Test Cases'!A92:A5074,P94,'Inji - Android - Test Cases'!D92:D5074,"&lt;&gt;"&amp;"")</f>
        <v>10</v>
      </c>
      <c r="R94" s="30">
        <f>COUNTIFS('Inji - Android - Test Cases'!A80:A5074,P94,'Inji - Android - Test Cases'!D80:D5074,"&lt;&gt;"&amp;"",'Inji - Android - Test Cases'!J80:J5074,"Pass")</f>
        <v>10</v>
      </c>
      <c r="S94" s="31">
        <f>COUNTIFS('Inji - Android - Test Cases'!A80:A5074,P94,'Inji - Android - Test Cases'!D80:D5074,"&lt;&gt;"&amp;"",'Inji - Android - Test Cases'!J80:J5074,"Fail")</f>
        <v>0</v>
      </c>
      <c r="T94" s="32">
        <f t="shared" si="3"/>
        <v>0</v>
      </c>
      <c r="X94" s="34" t="s">
        <v>94</v>
      </c>
    </row>
    <row r="95" ht="14.25" customHeight="1">
      <c r="K95" s="66" t="str">
        <f>IFERROR(__xludf.DUMMYFUNCTION("""COMPUTED_VALUE"""),"INJIMOB-1520")</f>
        <v>INJIMOB-1520</v>
      </c>
      <c r="L95" s="29">
        <f>COUNTIFS('Inji - iOS- Test Cases'!A90:A4760,K95,'Inji - iOS- Test Cases'!D90:D4760,"&lt;&gt;"&amp;"")</f>
        <v>25</v>
      </c>
      <c r="M95" s="30">
        <f>COUNTIFS('Inji - iOS- Test Cases'!A90:A4760,K95,'Inji - iOS- Test Cases'!D90:D4760,"&lt;&gt;"&amp;"",'Inji - iOS- Test Cases'!J90:J4760,"Pass")</f>
        <v>25</v>
      </c>
      <c r="N95" s="31">
        <f>COUNTIFS('Inji - iOS- Test Cases'!A90:A4760,K95,'Inji - iOS- Test Cases'!D90:D4760,"&lt;&gt;"&amp;"",'Inji - iOS- Test Cases'!J90:J4760,"Fail")</f>
        <v>0</v>
      </c>
      <c r="O95" s="32">
        <f t="shared" si="2"/>
        <v>0</v>
      </c>
      <c r="P95" s="66" t="str">
        <f>IFERROR(__xludf.DUMMYFUNCTION("""COMPUTED_VALUE"""),"INJIMOB-631")</f>
        <v>INJIMOB-631</v>
      </c>
      <c r="Q95" s="29">
        <f>COUNTIFS('Inji - Android - Test Cases'!A93:A5075,P95,'Inji - Android - Test Cases'!D93:D5075,"&lt;&gt;"&amp;"")</f>
        <v>13</v>
      </c>
      <c r="R95" s="30">
        <f>COUNTIFS('Inji - Android - Test Cases'!A81:A5075,P95,'Inji - Android - Test Cases'!D81:D5075,"&lt;&gt;"&amp;"",'Inji - Android - Test Cases'!J81:J5075,"Pass")</f>
        <v>13</v>
      </c>
      <c r="S95" s="31">
        <f>COUNTIFS('Inji - Android - Test Cases'!A81:A5075,P95,'Inji - Android - Test Cases'!D81:D5075,"&lt;&gt;"&amp;"",'Inji - Android - Test Cases'!J81:J5075,"Fail")</f>
        <v>0</v>
      </c>
      <c r="T95" s="32">
        <f t="shared" si="3"/>
        <v>0</v>
      </c>
      <c r="X95" s="34" t="s">
        <v>95</v>
      </c>
    </row>
    <row r="96" ht="14.25" customHeight="1">
      <c r="K96" s="66" t="str">
        <f>IFERROR(__xludf.DUMMYFUNCTION("""COMPUTED_VALUE"""),"INJIMOB-2073")</f>
        <v>INJIMOB-2073</v>
      </c>
      <c r="L96" s="29">
        <f>COUNTIFS('Inji - iOS- Test Cases'!A91:A4761,K96,'Inji - iOS- Test Cases'!D91:D4761,"&lt;&gt;"&amp;"")</f>
        <v>2</v>
      </c>
      <c r="M96" s="30">
        <f>COUNTIFS('Inji - iOS- Test Cases'!A91:A4761,K96,'Inji - iOS- Test Cases'!D91:D4761,"&lt;&gt;"&amp;"",'Inji - iOS- Test Cases'!J91:J4761,"Pass")</f>
        <v>2</v>
      </c>
      <c r="N96" s="31">
        <f>COUNTIFS('Inji - iOS- Test Cases'!A91:A4761,K96,'Inji - iOS- Test Cases'!D91:D4761,"&lt;&gt;"&amp;"",'Inji - iOS- Test Cases'!J91:J4761,"Fail")</f>
        <v>0</v>
      </c>
      <c r="O96" s="32">
        <f t="shared" si="2"/>
        <v>0</v>
      </c>
      <c r="P96" s="66" t="str">
        <f>IFERROR(__xludf.DUMMYFUNCTION("""COMPUTED_VALUE"""),"INJIMOB-985")</f>
        <v>INJIMOB-985</v>
      </c>
      <c r="Q96" s="29">
        <f>COUNTIFS('Inji - Android - Test Cases'!A94:A5076,P96,'Inji - Android - Test Cases'!D94:D5076,"&lt;&gt;"&amp;"")</f>
        <v>6</v>
      </c>
      <c r="R96" s="30">
        <f>COUNTIFS('Inji - Android - Test Cases'!A82:A5076,P96,'Inji - Android - Test Cases'!D82:D5076,"&lt;&gt;"&amp;"",'Inji - Android - Test Cases'!J82:J5076,"Pass")</f>
        <v>6</v>
      </c>
      <c r="S96" s="31">
        <f>COUNTIFS('Inji - Android - Test Cases'!A82:A5076,P96,'Inji - Android - Test Cases'!D82:D5076,"&lt;&gt;"&amp;"",'Inji - Android - Test Cases'!J82:J5076,"Fail")</f>
        <v>0</v>
      </c>
      <c r="T96" s="32">
        <f t="shared" si="3"/>
        <v>0</v>
      </c>
      <c r="X96" s="34" t="s">
        <v>96</v>
      </c>
    </row>
    <row r="97" ht="14.25" customHeight="1">
      <c r="K97" s="66" t="str">
        <f>IFERROR(__xludf.DUMMYFUNCTION("""COMPUTED_VALUE"""),"INJIMOB-2191")</f>
        <v>INJIMOB-2191</v>
      </c>
      <c r="L97" s="29">
        <f>COUNTIFS('Inji - iOS- Test Cases'!A92:A4762,K97,'Inji - iOS- Test Cases'!D92:D4762,"&lt;&gt;"&amp;"")</f>
        <v>28</v>
      </c>
      <c r="M97" s="30">
        <f>COUNTIFS('Inji - iOS- Test Cases'!A92:A4762,K97,'Inji - iOS- Test Cases'!D92:D4762,"&lt;&gt;"&amp;"",'Inji - iOS- Test Cases'!J92:J4762,"Pass")</f>
        <v>25</v>
      </c>
      <c r="N97" s="31">
        <f>COUNTIFS('Inji - iOS- Test Cases'!A92:A4762,K97,'Inji - iOS- Test Cases'!D92:D4762,"&lt;&gt;"&amp;"",'Inji - iOS- Test Cases'!J92:J4762,"Fail")</f>
        <v>3</v>
      </c>
      <c r="O97" s="32">
        <f t="shared" si="2"/>
        <v>0</v>
      </c>
      <c r="P97" s="66" t="str">
        <f>IFERROR(__xludf.DUMMYFUNCTION("""COMPUTED_VALUE"""),"INJIMOB-967")</f>
        <v>INJIMOB-967</v>
      </c>
      <c r="Q97" s="29">
        <f>COUNTIFS('Inji - Android - Test Cases'!A95:A5077,P97,'Inji - Android - Test Cases'!D95:D5077,"&lt;&gt;"&amp;"")</f>
        <v>6</v>
      </c>
      <c r="R97" s="30">
        <f>COUNTIFS('Inji - Android - Test Cases'!A83:A5077,P97,'Inji - Android - Test Cases'!D83:D5077,"&lt;&gt;"&amp;"",'Inji - Android - Test Cases'!J83:J5077,"Pass")</f>
        <v>6</v>
      </c>
      <c r="S97" s="31">
        <f>COUNTIFS('Inji - Android - Test Cases'!A83:A5077,P97,'Inji - Android - Test Cases'!D83:D5077,"&lt;&gt;"&amp;"",'Inji - Android - Test Cases'!J83:J5077,"Fail")</f>
        <v>0</v>
      </c>
      <c r="T97" s="32">
        <f t="shared" si="3"/>
        <v>0</v>
      </c>
      <c r="X97" s="34" t="s">
        <v>97</v>
      </c>
    </row>
    <row r="98" ht="14.25" customHeight="1">
      <c r="K98" s="66" t="str">
        <f>IFERROR(__xludf.DUMMYFUNCTION("""COMPUTED_VALUE"""),"INJIMOB-1861")</f>
        <v>INJIMOB-1861</v>
      </c>
      <c r="L98" s="29">
        <f>COUNTIFS('Inji - iOS- Test Cases'!A93:A4763,K98,'Inji - iOS- Test Cases'!D93:D4763,"&lt;&gt;"&amp;"")</f>
        <v>14</v>
      </c>
      <c r="M98" s="30">
        <f>COUNTIFS('Inji - iOS- Test Cases'!A93:A4763,K98,'Inji - iOS- Test Cases'!D93:D4763,"&lt;&gt;"&amp;"",'Inji - iOS- Test Cases'!J93:J4763,"Pass")</f>
        <v>14</v>
      </c>
      <c r="N98" s="31">
        <f>COUNTIFS('Inji - iOS- Test Cases'!A93:A4763,K98,'Inji - iOS- Test Cases'!D93:D4763,"&lt;&gt;"&amp;"",'Inji - iOS- Test Cases'!J93:J4763,"Fail")</f>
        <v>0</v>
      </c>
      <c r="O98" s="32">
        <f t="shared" si="2"/>
        <v>0</v>
      </c>
      <c r="P98" s="66" t="str">
        <f>IFERROR(__xludf.DUMMYFUNCTION("""COMPUTED_VALUE"""),"INJIMOB-932")</f>
        <v>INJIMOB-932</v>
      </c>
      <c r="Q98" s="29">
        <f>COUNTIFS('Inji - Android - Test Cases'!A96:A5078,P98,'Inji - Android - Test Cases'!D96:D5078,"&lt;&gt;"&amp;"")</f>
        <v>10</v>
      </c>
      <c r="R98" s="30">
        <f>COUNTIFS('Inji - Android - Test Cases'!A84:A5078,P98,'Inji - Android - Test Cases'!D84:D5078,"&lt;&gt;"&amp;"",'Inji - Android - Test Cases'!J84:J5078,"Pass")</f>
        <v>10</v>
      </c>
      <c r="S98" s="31">
        <f>COUNTIFS('Inji - Android - Test Cases'!A84:A5078,P98,'Inji - Android - Test Cases'!D84:D5078,"&lt;&gt;"&amp;"",'Inji - Android - Test Cases'!J84:J5078,"Fail")</f>
        <v>0</v>
      </c>
      <c r="T98" s="32">
        <f t="shared" si="3"/>
        <v>0</v>
      </c>
      <c r="X98" s="34" t="s">
        <v>98</v>
      </c>
    </row>
    <row r="99" ht="14.25" customHeight="1">
      <c r="K99" s="66" t="str">
        <f>IFERROR(__xludf.DUMMYFUNCTION("""COMPUTED_VALUE"""),"INJIMOB-1884")</f>
        <v>INJIMOB-1884</v>
      </c>
      <c r="L99" s="29">
        <f>COUNTIFS('Inji - iOS- Test Cases'!A94:A4764,K99,'Inji - iOS- Test Cases'!D94:D4764,"&lt;&gt;"&amp;"")</f>
        <v>12</v>
      </c>
      <c r="M99" s="30">
        <f>COUNTIFS('Inji - iOS- Test Cases'!A94:A4764,K99,'Inji - iOS- Test Cases'!D94:D4764,"&lt;&gt;"&amp;"",'Inji - iOS- Test Cases'!J94:J4764,"Pass")</f>
        <v>12</v>
      </c>
      <c r="N99" s="31">
        <f>COUNTIFS('Inji - iOS- Test Cases'!A94:A4764,K99,'Inji - iOS- Test Cases'!D94:D4764,"&lt;&gt;"&amp;"",'Inji - iOS- Test Cases'!J94:J4764,"Fail")</f>
        <v>0</v>
      </c>
      <c r="O99" s="32">
        <f t="shared" si="2"/>
        <v>0</v>
      </c>
      <c r="P99" s="66" t="str">
        <f>IFERROR(__xludf.DUMMYFUNCTION("""COMPUTED_VALUE"""),"INJIMOB-842")</f>
        <v>INJIMOB-842</v>
      </c>
      <c r="Q99" s="29">
        <f>COUNTIFS('Inji - Android - Test Cases'!A97:A5079,P99,'Inji - Android - Test Cases'!D97:D5079,"&lt;&gt;"&amp;"")</f>
        <v>4</v>
      </c>
      <c r="R99" s="30">
        <f>COUNTIFS('Inji - Android - Test Cases'!A85:A5079,P99,'Inji - Android - Test Cases'!D85:D5079,"&lt;&gt;"&amp;"",'Inji - Android - Test Cases'!J85:J5079,"Pass")</f>
        <v>4</v>
      </c>
      <c r="S99" s="31">
        <f>COUNTIFS('Inji - Android - Test Cases'!A85:A5079,P99,'Inji - Android - Test Cases'!D85:D5079,"&lt;&gt;"&amp;"",'Inji - Android - Test Cases'!J85:J5079,"Fail")</f>
        <v>0</v>
      </c>
      <c r="T99" s="32">
        <f t="shared" si="3"/>
        <v>0</v>
      </c>
      <c r="X99" s="34" t="s">
        <v>99</v>
      </c>
    </row>
    <row r="100" ht="14.25" customHeight="1">
      <c r="K100" s="66" t="str">
        <f>IFERROR(__xludf.DUMMYFUNCTION("""COMPUTED_VALUE"""),"INJIMOB-1795")</f>
        <v>INJIMOB-1795</v>
      </c>
      <c r="L100" s="29">
        <f>COUNTIFS('Inji - iOS- Test Cases'!A95:A4765,K100,'Inji - iOS- Test Cases'!D95:D4765,"&lt;&gt;"&amp;"")</f>
        <v>10</v>
      </c>
      <c r="M100" s="30">
        <f>COUNTIFS('Inji - iOS- Test Cases'!A95:A4765,K100,'Inji - iOS- Test Cases'!D95:D4765,"&lt;&gt;"&amp;"",'Inji - iOS- Test Cases'!J95:J4765,"Pass")</f>
        <v>10</v>
      </c>
      <c r="N100" s="31">
        <f>COUNTIFS('Inji - iOS- Test Cases'!A95:A4765,K100,'Inji - iOS- Test Cases'!D95:D4765,"&lt;&gt;"&amp;"",'Inji - iOS- Test Cases'!J95:J4765,"Fail")</f>
        <v>0</v>
      </c>
      <c r="O100" s="32">
        <f t="shared" si="2"/>
        <v>0</v>
      </c>
      <c r="P100" s="66" t="str">
        <f>IFERROR(__xludf.DUMMYFUNCTION("""COMPUTED_VALUE"""),"INJIMOB-1190")</f>
        <v>INJIMOB-1190</v>
      </c>
      <c r="Q100" s="29">
        <f>COUNTIFS('Inji - Android - Test Cases'!A98:A5080,P100,'Inji - Android - Test Cases'!D98:D5080,"&lt;&gt;"&amp;"")</f>
        <v>8</v>
      </c>
      <c r="R100" s="30">
        <f>COUNTIFS('Inji - Android - Test Cases'!A86:A5080,P100,'Inji - Android - Test Cases'!D86:D5080,"&lt;&gt;"&amp;"",'Inji - Android - Test Cases'!J86:J5080,"Pass")</f>
        <v>8</v>
      </c>
      <c r="S100" s="31">
        <f>COUNTIFS('Inji - Android - Test Cases'!A86:A5080,P100,'Inji - Android - Test Cases'!D86:D5080,"&lt;&gt;"&amp;"",'Inji - Android - Test Cases'!J86:J5080,"Fail")</f>
        <v>0</v>
      </c>
      <c r="T100" s="32">
        <f t="shared" si="3"/>
        <v>0</v>
      </c>
      <c r="X100" s="34" t="s">
        <v>100</v>
      </c>
    </row>
    <row r="101" ht="14.25" customHeight="1">
      <c r="K101" s="66" t="str">
        <f>IFERROR(__xludf.DUMMYFUNCTION("""COMPUTED_VALUE"""),"INJIMOB-1470")</f>
        <v>INJIMOB-1470</v>
      </c>
      <c r="L101" s="29">
        <f>COUNTIFS('Inji - iOS- Test Cases'!A96:A4766,K101,'Inji - iOS- Test Cases'!D96:D4766,"&lt;&gt;"&amp;"")</f>
        <v>4</v>
      </c>
      <c r="M101" s="30">
        <f>COUNTIFS('Inji - iOS- Test Cases'!A96:A4766,K101,'Inji - iOS- Test Cases'!D96:D4766,"&lt;&gt;"&amp;"",'Inji - iOS- Test Cases'!J96:J4766,"Pass")</f>
        <v>4</v>
      </c>
      <c r="N101" s="31">
        <f>COUNTIFS('Inji - iOS- Test Cases'!A96:A4766,K101,'Inji - iOS- Test Cases'!D96:D4766,"&lt;&gt;"&amp;"",'Inji - iOS- Test Cases'!J96:J4766,"Fail")</f>
        <v>0</v>
      </c>
      <c r="O101" s="32">
        <f t="shared" si="2"/>
        <v>0</v>
      </c>
      <c r="P101" s="66" t="str">
        <f>IFERROR(__xludf.DUMMYFUNCTION("""COMPUTED_VALUE"""),"INJIMOB-785")</f>
        <v>INJIMOB-785</v>
      </c>
      <c r="Q101" s="29">
        <f>COUNTIFS('Inji - Android - Test Cases'!A99:A5081,P101,'Inji - Android - Test Cases'!D99:D5081,"&lt;&gt;"&amp;"")</f>
        <v>7</v>
      </c>
      <c r="R101" s="30">
        <f>COUNTIFS('Inji - Android - Test Cases'!A87:A5081,P101,'Inji - Android - Test Cases'!D87:D5081,"&lt;&gt;"&amp;"",'Inji - Android - Test Cases'!J87:J5081,"Pass")</f>
        <v>7</v>
      </c>
      <c r="S101" s="31">
        <f>COUNTIFS('Inji - Android - Test Cases'!A87:A5081,P101,'Inji - Android - Test Cases'!D87:D5081,"&lt;&gt;"&amp;"",'Inji - Android - Test Cases'!J87:J5081,"Fail")</f>
        <v>0</v>
      </c>
      <c r="T101" s="32">
        <f t="shared" si="3"/>
        <v>0</v>
      </c>
      <c r="X101" s="34" t="s">
        <v>101</v>
      </c>
    </row>
    <row r="102" ht="14.25" customHeight="1">
      <c r="K102" s="66" t="str">
        <f>IFERROR(__xludf.DUMMYFUNCTION("""COMPUTED_VALUE"""),"INJIMOB-2093")</f>
        <v>INJIMOB-2093</v>
      </c>
      <c r="L102" s="29">
        <f>COUNTIFS('Inji - iOS- Test Cases'!A97:A4767,K102,'Inji - iOS- Test Cases'!D97:D4767,"&lt;&gt;"&amp;"")</f>
        <v>10</v>
      </c>
      <c r="M102" s="30">
        <f>COUNTIFS('Inji - iOS- Test Cases'!A97:A4767,K102,'Inji - iOS- Test Cases'!D97:D4767,"&lt;&gt;"&amp;"",'Inji - iOS- Test Cases'!J97:J4767,"Pass")</f>
        <v>10</v>
      </c>
      <c r="N102" s="31">
        <f>COUNTIFS('Inji - iOS- Test Cases'!A97:A4767,K102,'Inji - iOS- Test Cases'!D97:D4767,"&lt;&gt;"&amp;"",'Inji - iOS- Test Cases'!J97:J4767,"Fail")</f>
        <v>0</v>
      </c>
      <c r="O102" s="32">
        <f t="shared" si="2"/>
        <v>0</v>
      </c>
      <c r="P102" s="66" t="str">
        <f>IFERROR(__xludf.DUMMYFUNCTION("""COMPUTED_VALUE"""),"INJIMOB-780")</f>
        <v>INJIMOB-780</v>
      </c>
      <c r="Q102" s="29">
        <f>COUNTIFS('Inji - Android - Test Cases'!A100:A5082,P102,'Inji - Android - Test Cases'!D100:D5082,"&lt;&gt;"&amp;"")</f>
        <v>8</v>
      </c>
      <c r="R102" s="30">
        <f>COUNTIFS('Inji - Android - Test Cases'!A88:A5082,P102,'Inji - Android - Test Cases'!D88:D5082,"&lt;&gt;"&amp;"",'Inji - Android - Test Cases'!J88:J5082,"Pass")</f>
        <v>8</v>
      </c>
      <c r="S102" s="31">
        <f>COUNTIFS('Inji - Android - Test Cases'!A88:A5082,P102,'Inji - Android - Test Cases'!D88:D5082,"&lt;&gt;"&amp;"",'Inji - Android - Test Cases'!J88:J5082,"Fail")</f>
        <v>0</v>
      </c>
      <c r="T102" s="32">
        <f t="shared" si="3"/>
        <v>0</v>
      </c>
      <c r="X102" s="34" t="s">
        <v>102</v>
      </c>
    </row>
    <row r="103" ht="14.25" customHeight="1">
      <c r="K103" s="66" t="str">
        <f>IFERROR(__xludf.DUMMYFUNCTION("""COMPUTED_VALUE"""),"INJIMOB-2394")</f>
        <v>INJIMOB-2394</v>
      </c>
      <c r="L103" s="29">
        <f>COUNTIFS('Inji - iOS- Test Cases'!A98:A4768,K103,'Inji - iOS- Test Cases'!D98:D4768,"&lt;&gt;"&amp;"")</f>
        <v>3</v>
      </c>
      <c r="M103" s="30">
        <f>COUNTIFS('Inji - iOS- Test Cases'!A98:A4768,K103,'Inji - iOS- Test Cases'!D98:D4768,"&lt;&gt;"&amp;"",'Inji - iOS- Test Cases'!J98:J4768,"Pass")</f>
        <v>3</v>
      </c>
      <c r="N103" s="31">
        <f>COUNTIFS('Inji - iOS- Test Cases'!A98:A4768,K103,'Inji - iOS- Test Cases'!D98:D4768,"&lt;&gt;"&amp;"",'Inji - iOS- Test Cases'!J98:J4768,"Fail")</f>
        <v>0</v>
      </c>
      <c r="O103" s="32">
        <f t="shared" si="2"/>
        <v>0</v>
      </c>
      <c r="P103" s="66" t="str">
        <f>IFERROR(__xludf.DUMMYFUNCTION("""COMPUTED_VALUE"""),"INJIMOB-695")</f>
        <v>INJIMOB-695</v>
      </c>
      <c r="Q103" s="29">
        <f>COUNTIFS('Inji - Android - Test Cases'!A101:A5083,P103,'Inji - Android - Test Cases'!D101:D5083,"&lt;&gt;"&amp;"")</f>
        <v>15</v>
      </c>
      <c r="R103" s="30">
        <f>COUNTIFS('Inji - Android - Test Cases'!A89:A5083,P103,'Inji - Android - Test Cases'!D89:D5083,"&lt;&gt;"&amp;"",'Inji - Android - Test Cases'!J89:J5083,"Pass")</f>
        <v>15</v>
      </c>
      <c r="S103" s="31">
        <f>COUNTIFS('Inji - Android - Test Cases'!A89:A5083,P103,'Inji - Android - Test Cases'!D89:D5083,"&lt;&gt;"&amp;"",'Inji - Android - Test Cases'!J89:J5083,"Fail")</f>
        <v>0</v>
      </c>
      <c r="T103" s="32">
        <f t="shared" si="3"/>
        <v>0</v>
      </c>
      <c r="X103" s="34" t="s">
        <v>103</v>
      </c>
    </row>
    <row r="104" ht="14.25" customHeight="1">
      <c r="K104" s="66" t="str">
        <f>IFERROR(__xludf.DUMMYFUNCTION("""COMPUTED_VALUE"""),"INJIMOB-2415")</f>
        <v>INJIMOB-2415</v>
      </c>
      <c r="L104" s="29">
        <f>COUNTIFS('Inji - iOS- Test Cases'!A99:A4769,K104,'Inji - iOS- Test Cases'!D99:D4769,"&lt;&gt;"&amp;"")</f>
        <v>12</v>
      </c>
      <c r="M104" s="30">
        <f>COUNTIFS('Inji - iOS- Test Cases'!A99:A4769,K104,'Inji - iOS- Test Cases'!D99:D4769,"&lt;&gt;"&amp;"",'Inji - iOS- Test Cases'!J99:J4769,"Pass")</f>
        <v>12</v>
      </c>
      <c r="N104" s="31">
        <f>COUNTIFS('Inji - iOS- Test Cases'!A99:A4769,K104,'Inji - iOS- Test Cases'!D99:D4769,"&lt;&gt;"&amp;"",'Inji - iOS- Test Cases'!J99:J4769,"Fail")</f>
        <v>0</v>
      </c>
      <c r="O104" s="32">
        <f t="shared" si="2"/>
        <v>0</v>
      </c>
      <c r="P104" s="66" t="str">
        <f>IFERROR(__xludf.DUMMYFUNCTION("""COMPUTED_VALUE"""),"INJIMOB-1281")</f>
        <v>INJIMOB-1281</v>
      </c>
      <c r="Q104" s="29">
        <f>COUNTIFS('Inji - Android - Test Cases'!A102:A5084,P104,'Inji - Android - Test Cases'!D102:D5084,"&lt;&gt;"&amp;"")</f>
        <v>6</v>
      </c>
      <c r="R104" s="30">
        <f>COUNTIFS('Inji - Android - Test Cases'!A90:A5084,P104,'Inji - Android - Test Cases'!D90:D5084,"&lt;&gt;"&amp;"",'Inji - Android - Test Cases'!J90:J5084,"Pass")</f>
        <v>6</v>
      </c>
      <c r="S104" s="31">
        <f>COUNTIFS('Inji - Android - Test Cases'!A90:A5084,P104,'Inji - Android - Test Cases'!D90:D5084,"&lt;&gt;"&amp;"",'Inji - Android - Test Cases'!J90:J5084,"Fail")</f>
        <v>0</v>
      </c>
      <c r="T104" s="32">
        <f t="shared" si="3"/>
        <v>0</v>
      </c>
      <c r="X104" s="34" t="s">
        <v>104</v>
      </c>
    </row>
    <row r="105" ht="14.25" customHeight="1">
      <c r="K105" s="66" t="str">
        <f>IFERROR(__xludf.DUMMYFUNCTION("""COMPUTED_VALUE"""),"INJIMOB-2405")</f>
        <v>INJIMOB-2405</v>
      </c>
      <c r="L105" s="29">
        <f>COUNTIFS('Inji - iOS- Test Cases'!A100:A4770,K105,'Inji - iOS- Test Cases'!D100:D4770,"&lt;&gt;"&amp;"")</f>
        <v>8</v>
      </c>
      <c r="M105" s="30">
        <f>COUNTIFS('Inji - iOS- Test Cases'!A100:A4770,K105,'Inji - iOS- Test Cases'!D100:D4770,"&lt;&gt;"&amp;"",'Inji - iOS- Test Cases'!J100:J4770,"Pass")</f>
        <v>8</v>
      </c>
      <c r="N105" s="31">
        <f>COUNTIFS('Inji - iOS- Test Cases'!A100:A4770,K105,'Inji - iOS- Test Cases'!D100:D4770,"&lt;&gt;"&amp;"",'Inji - iOS- Test Cases'!J100:J4770,"Fail")</f>
        <v>0</v>
      </c>
      <c r="O105" s="32">
        <f t="shared" si="2"/>
        <v>0</v>
      </c>
      <c r="P105" s="66" t="str">
        <f>IFERROR(__xludf.DUMMYFUNCTION("""COMPUTED_VALUE"""),"INJIMOB-1204")</f>
        <v>INJIMOB-1204</v>
      </c>
      <c r="Q105" s="29">
        <f>COUNTIFS('Inji - Android - Test Cases'!A103:A5085,P105,'Inji - Android - Test Cases'!D103:D5085,"&lt;&gt;"&amp;"")</f>
        <v>6</v>
      </c>
      <c r="R105" s="30">
        <f>COUNTIFS('Inji - Android - Test Cases'!A91:A5085,P105,'Inji - Android - Test Cases'!D91:D5085,"&lt;&gt;"&amp;"",'Inji - Android - Test Cases'!J91:J5085,"Pass")</f>
        <v>6</v>
      </c>
      <c r="S105" s="31">
        <f>COUNTIFS('Inji - Android - Test Cases'!A91:A5085,P105,'Inji - Android - Test Cases'!D91:D5085,"&lt;&gt;"&amp;"",'Inji - Android - Test Cases'!J91:J5085,"Fail")</f>
        <v>0</v>
      </c>
      <c r="T105" s="32">
        <f t="shared" si="3"/>
        <v>0</v>
      </c>
      <c r="X105" s="34" t="s">
        <v>105</v>
      </c>
    </row>
    <row r="106" ht="14.25" customHeight="1">
      <c r="K106" s="66" t="str">
        <f>IFERROR(__xludf.DUMMYFUNCTION("""COMPUTED_VALUE"""),"INJIMOB-2371")</f>
        <v>INJIMOB-2371</v>
      </c>
      <c r="L106" s="29">
        <f>COUNTIFS('Inji - iOS- Test Cases'!A101:A4771,K106,'Inji - iOS- Test Cases'!D101:D4771,"&lt;&gt;"&amp;"")</f>
        <v>3</v>
      </c>
      <c r="M106" s="30">
        <f>COUNTIFS('Inji - iOS- Test Cases'!A101:A4771,K106,'Inji - iOS- Test Cases'!D101:D4771,"&lt;&gt;"&amp;"",'Inji - iOS- Test Cases'!J101:J4771,"Pass")</f>
        <v>3</v>
      </c>
      <c r="N106" s="31">
        <f>COUNTIFS('Inji - iOS- Test Cases'!A101:A4771,K106,'Inji - iOS- Test Cases'!D101:D4771,"&lt;&gt;"&amp;"",'Inji - iOS- Test Cases'!J101:J4771,"Fail")</f>
        <v>0</v>
      </c>
      <c r="O106" s="32">
        <f t="shared" si="2"/>
        <v>0</v>
      </c>
      <c r="P106" s="66" t="str">
        <f>IFERROR(__xludf.DUMMYFUNCTION("""COMPUTED_VALUE"""),"INJIMOB-1081")</f>
        <v>INJIMOB-1081</v>
      </c>
      <c r="Q106" s="29">
        <f>COUNTIFS('Inji - Android - Test Cases'!A104:A5086,P106,'Inji - Android - Test Cases'!D104:D5086,"&lt;&gt;"&amp;"")</f>
        <v>3</v>
      </c>
      <c r="R106" s="30">
        <f>COUNTIFS('Inji - Android - Test Cases'!A92:A5086,P106,'Inji - Android - Test Cases'!D92:D5086,"&lt;&gt;"&amp;"",'Inji - Android - Test Cases'!J92:J5086,"Pass")</f>
        <v>3</v>
      </c>
      <c r="S106" s="31">
        <f>COUNTIFS('Inji - Android - Test Cases'!A92:A5086,P106,'Inji - Android - Test Cases'!D92:D5086,"&lt;&gt;"&amp;"",'Inji - Android - Test Cases'!J92:J5086,"Fail")</f>
        <v>0</v>
      </c>
      <c r="T106" s="32">
        <f t="shared" si="3"/>
        <v>0</v>
      </c>
      <c r="X106" s="34" t="s">
        <v>106</v>
      </c>
    </row>
    <row r="107" ht="14.25" customHeight="1">
      <c r="K107" s="66" t="str">
        <f>IFERROR(__xludf.DUMMYFUNCTION("""COMPUTED_VALUE"""),"INJIMOB-2277")</f>
        <v>INJIMOB-2277</v>
      </c>
      <c r="L107" s="29">
        <f>COUNTIFS('Inji - iOS- Test Cases'!A102:A4772,K107,'Inji - iOS- Test Cases'!D102:D4772,"&lt;&gt;"&amp;"")</f>
        <v>7</v>
      </c>
      <c r="M107" s="30">
        <f>COUNTIFS('Inji - iOS- Test Cases'!A102:A4772,K107,'Inji - iOS- Test Cases'!D102:D4772,"&lt;&gt;"&amp;"",'Inji - iOS- Test Cases'!J102:J4772,"Pass")</f>
        <v>5</v>
      </c>
      <c r="N107" s="31">
        <f>COUNTIFS('Inji - iOS- Test Cases'!A102:A4772,K107,'Inji - iOS- Test Cases'!D102:D4772,"&lt;&gt;"&amp;"",'Inji - iOS- Test Cases'!J102:J4772,"Fail")</f>
        <v>2</v>
      </c>
      <c r="O107" s="32">
        <f t="shared" si="2"/>
        <v>0</v>
      </c>
      <c r="P107" s="66" t="str">
        <f>IFERROR(__xludf.DUMMYFUNCTION("""COMPUTED_VALUE"""),"INJIMOB-781")</f>
        <v>INJIMOB-781</v>
      </c>
      <c r="Q107" s="29">
        <f>COUNTIFS('Inji - Android - Test Cases'!A105:A5087,P107,'Inji - Android - Test Cases'!D105:D5087,"&lt;&gt;"&amp;"")</f>
        <v>16</v>
      </c>
      <c r="R107" s="30">
        <f>COUNTIFS('Inji - Android - Test Cases'!A93:A5087,P107,'Inji - Android - Test Cases'!D93:D5087,"&lt;&gt;"&amp;"",'Inji - Android - Test Cases'!J93:J5087,"Pass")</f>
        <v>16</v>
      </c>
      <c r="S107" s="31">
        <f>COUNTIFS('Inji - Android - Test Cases'!A93:A5087,P107,'Inji - Android - Test Cases'!D93:D5087,"&lt;&gt;"&amp;"",'Inji - Android - Test Cases'!J93:J5087,"Fail")</f>
        <v>0</v>
      </c>
      <c r="T107" s="32">
        <f t="shared" si="3"/>
        <v>0</v>
      </c>
      <c r="X107" s="34" t="s">
        <v>107</v>
      </c>
    </row>
    <row r="108" ht="14.25" customHeight="1">
      <c r="K108" s="66" t="str">
        <f>IFERROR(__xludf.DUMMYFUNCTION("""COMPUTED_VALUE"""),"INJIMOB-1874")</f>
        <v>INJIMOB-1874</v>
      </c>
      <c r="L108" s="29">
        <f>COUNTIFS('Inji - iOS- Test Cases'!A103:A4773,K108,'Inji - iOS- Test Cases'!D103:D4773,"&lt;&gt;"&amp;"")</f>
        <v>8</v>
      </c>
      <c r="M108" s="30">
        <f>COUNTIFS('Inji - iOS- Test Cases'!A103:A4773,K108,'Inji - iOS- Test Cases'!D103:D4773,"&lt;&gt;"&amp;"",'Inji - iOS- Test Cases'!J103:J4773,"Pass")</f>
        <v>8</v>
      </c>
      <c r="N108" s="31">
        <f>COUNTIFS('Inji - iOS- Test Cases'!A103:A4773,K108,'Inji - iOS- Test Cases'!D103:D4773,"&lt;&gt;"&amp;"",'Inji - iOS- Test Cases'!J103:J4773,"Fail")</f>
        <v>0</v>
      </c>
      <c r="O108" s="32">
        <f t="shared" si="2"/>
        <v>0</v>
      </c>
      <c r="P108" s="66" t="str">
        <f>IFERROR(__xludf.DUMMYFUNCTION("""COMPUTED_VALUE"""),"INJIMOB-1387")</f>
        <v>INJIMOB-1387</v>
      </c>
      <c r="Q108" s="29">
        <f>COUNTIFS('Inji - Android - Test Cases'!A106:A5088,P108,'Inji - Android - Test Cases'!D106:D5088,"&lt;&gt;"&amp;"")</f>
        <v>1</v>
      </c>
      <c r="R108" s="30">
        <f>COUNTIFS('Inji - Android - Test Cases'!A93:A5088,P108,'Inji - Android - Test Cases'!D93:D5088,"&lt;&gt;"&amp;"",'Inji - Android - Test Cases'!J93:J5088,"Pass")</f>
        <v>1</v>
      </c>
      <c r="S108" s="31">
        <f>COUNTIFS('Inji - Android - Test Cases'!A93:A5088,P108,'Inji - Android - Test Cases'!D93:D5088,"&lt;&gt;"&amp;"",'Inji - Android - Test Cases'!J93:J5088,"Fail")</f>
        <v>0</v>
      </c>
      <c r="T108" s="32">
        <f t="shared" si="3"/>
        <v>0</v>
      </c>
      <c r="X108" s="34" t="s">
        <v>108</v>
      </c>
    </row>
    <row r="109" ht="14.25" customHeight="1">
      <c r="K109" s="66" t="str">
        <f>IFERROR(__xludf.DUMMYFUNCTION("""COMPUTED_VALUE"""),"INJIMOB-2125")</f>
        <v>INJIMOB-2125</v>
      </c>
      <c r="L109" s="29">
        <f>COUNTIFS('Inji - iOS- Test Cases'!A104:A4774,K109,'Inji - iOS- Test Cases'!D104:D4774,"&lt;&gt;"&amp;"")</f>
        <v>8</v>
      </c>
      <c r="M109" s="30">
        <f>COUNTIFS('Inji - iOS- Test Cases'!A104:A4774,K109,'Inji - iOS- Test Cases'!D104:D4774,"&lt;&gt;"&amp;"",'Inji - iOS- Test Cases'!J104:J4774,"Pass")</f>
        <v>8</v>
      </c>
      <c r="N109" s="31">
        <f>COUNTIFS('Inji - iOS- Test Cases'!A104:A4774,K109,'Inji - iOS- Test Cases'!D104:D4774,"&lt;&gt;"&amp;"",'Inji - iOS- Test Cases'!J104:J4774,"Fail")</f>
        <v>0</v>
      </c>
      <c r="O109" s="32">
        <f t="shared" si="2"/>
        <v>0</v>
      </c>
      <c r="P109" s="66" t="str">
        <f>IFERROR(__xludf.DUMMYFUNCTION("""COMPUTED_VALUE"""),"INJIMOB-1356")</f>
        <v>INJIMOB-1356</v>
      </c>
      <c r="Q109" s="29">
        <f>COUNTIFS('Inji - Android - Test Cases'!A107:A5089,P109,'Inji - Android - Test Cases'!D107:D5089,"&lt;&gt;"&amp;"")</f>
        <v>8</v>
      </c>
      <c r="R109" s="30">
        <f>COUNTIFS('Inji - Android - Test Cases'!A93:A5089,P109,'Inji - Android - Test Cases'!D93:D5089,"&lt;&gt;"&amp;"",'Inji - Android - Test Cases'!J93:J5089,"Pass")</f>
        <v>8</v>
      </c>
      <c r="S109" s="31">
        <f>COUNTIFS('Inji - Android - Test Cases'!A93:A5089,P109,'Inji - Android - Test Cases'!D93:D5089,"&lt;&gt;"&amp;"",'Inji - Android - Test Cases'!J93:J5089,"Fail")</f>
        <v>0</v>
      </c>
      <c r="T109" s="32">
        <f t="shared" si="3"/>
        <v>0</v>
      </c>
      <c r="X109" s="34" t="s">
        <v>72</v>
      </c>
    </row>
    <row r="110" ht="14.25" customHeight="1">
      <c r="K110" s="66" t="str">
        <f>IFERROR(__xludf.DUMMYFUNCTION("""COMPUTED_VALUE"""),"INJIMOB-2369")</f>
        <v>INJIMOB-2369</v>
      </c>
      <c r="L110" s="29">
        <f>COUNTIFS('Inji - iOS- Test Cases'!A105:A4775,K110,'Inji - iOS- Test Cases'!D105:D4775,"&lt;&gt;"&amp;"")</f>
        <v>12</v>
      </c>
      <c r="M110" s="30">
        <f>COUNTIFS('Inji - iOS- Test Cases'!A105:A4775,K110,'Inji - iOS- Test Cases'!D105:D4775,"&lt;&gt;"&amp;"",'Inji - iOS- Test Cases'!J105:J4775,"Pass")</f>
        <v>9</v>
      </c>
      <c r="N110" s="31">
        <f>COUNTIFS('Inji - iOS- Test Cases'!A105:A4775,K110,'Inji - iOS- Test Cases'!D105:D4775,"&lt;&gt;"&amp;"",'Inji - iOS- Test Cases'!J105:J4775,"Fail")</f>
        <v>3</v>
      </c>
      <c r="O110" s="32">
        <f t="shared" si="2"/>
        <v>0</v>
      </c>
      <c r="P110" s="66" t="str">
        <f>IFERROR(__xludf.DUMMYFUNCTION("""COMPUTED_VALUE"""),"INJIMOB-1433")</f>
        <v>INJIMOB-1433</v>
      </c>
      <c r="Q110" s="29">
        <f>COUNTIFS('Inji - Android - Test Cases'!A108:A5090,P110,'Inji - Android - Test Cases'!D108:D5090,"&lt;&gt;"&amp;"")</f>
        <v>15</v>
      </c>
      <c r="R110" s="30">
        <f>COUNTIFS('Inji - Android - Test Cases'!A94:A5090,P110,'Inji - Android - Test Cases'!D94:D5090,"&lt;&gt;"&amp;"",'Inji - Android - Test Cases'!J94:J5090,"Pass")</f>
        <v>10</v>
      </c>
      <c r="S110" s="31">
        <f>COUNTIFS('Inji - Android - Test Cases'!A94:A5090,P110,'Inji - Android - Test Cases'!D94:D5090,"&lt;&gt;"&amp;"",'Inji - Android - Test Cases'!J94:J5090,"Fail")</f>
        <v>5</v>
      </c>
      <c r="T110" s="32">
        <f t="shared" si="3"/>
        <v>0</v>
      </c>
      <c r="X110" s="34" t="s">
        <v>109</v>
      </c>
    </row>
    <row r="111" ht="14.25" customHeight="1">
      <c r="K111" s="66" t="str">
        <f>IFERROR(__xludf.DUMMYFUNCTION("""COMPUTED_VALUE"""),"INJIMOB-812")</f>
        <v>INJIMOB-812</v>
      </c>
      <c r="L111" s="29">
        <f>COUNTIFS('Inji - iOS- Test Cases'!A106:A4776,K111,'Inji - iOS- Test Cases'!D106:D4776,"&lt;&gt;"&amp;"")</f>
        <v>20</v>
      </c>
      <c r="M111" s="30">
        <f>COUNTIFS('Inji - iOS- Test Cases'!A106:A4776,K111,'Inji - iOS- Test Cases'!D106:D4776,"&lt;&gt;"&amp;"",'Inji - iOS- Test Cases'!J106:J4776,"Pass")</f>
        <v>20</v>
      </c>
      <c r="N111" s="31">
        <f>COUNTIFS('Inji - iOS- Test Cases'!A106:A4776,K111,'Inji - iOS- Test Cases'!D106:D4776,"&lt;&gt;"&amp;"",'Inji - iOS- Test Cases'!J106:J4776,"Fail")</f>
        <v>0</v>
      </c>
      <c r="O111" s="32">
        <f t="shared" si="2"/>
        <v>0</v>
      </c>
      <c r="P111" s="66" t="str">
        <f>IFERROR(__xludf.DUMMYFUNCTION("""COMPUTED_VALUE"""),"INJIMOB-1458")</f>
        <v>INJIMOB-1458</v>
      </c>
      <c r="Q111" s="29">
        <f>COUNTIFS('Inji - Android - Test Cases'!A109:A5091,P111,'Inji - Android - Test Cases'!D109:D5091,"&lt;&gt;"&amp;"")</f>
        <v>6</v>
      </c>
      <c r="R111" s="30">
        <f>COUNTIFS('Inji - Android - Test Cases'!A94:A5091,P111,'Inji - Android - Test Cases'!D94:D5091,"&lt;&gt;"&amp;"",'Inji - Android - Test Cases'!J94:J5091,"Pass")</f>
        <v>6</v>
      </c>
      <c r="S111" s="31">
        <f>COUNTIFS('Inji - Android - Test Cases'!A94:A5091,P111,'Inji - Android - Test Cases'!D94:D5091,"&lt;&gt;"&amp;"",'Inji - Android - Test Cases'!J94:J5091,"Fail")</f>
        <v>0</v>
      </c>
      <c r="T111" s="32">
        <f t="shared" si="3"/>
        <v>0</v>
      </c>
      <c r="X111" s="34" t="s">
        <v>110</v>
      </c>
    </row>
    <row r="112" ht="14.25" customHeight="1">
      <c r="K112" s="66" t="str">
        <f>IFERROR(__xludf.DUMMYFUNCTION("""COMPUTED_VALUE"""),"INJIMOB-2231")</f>
        <v>INJIMOB-2231</v>
      </c>
      <c r="L112" s="29">
        <f>COUNTIFS('Inji - iOS- Test Cases'!A107:A4777,K112,'Inji - iOS- Test Cases'!D107:D4777,"&lt;&gt;"&amp;"")</f>
        <v>29</v>
      </c>
      <c r="M112" s="30">
        <f>COUNTIFS('Inji - iOS- Test Cases'!A107:A4777,K112,'Inji - iOS- Test Cases'!D107:D4777,"&lt;&gt;"&amp;"",'Inji - iOS- Test Cases'!J107:J4777,"Pass")</f>
        <v>15</v>
      </c>
      <c r="N112" s="31">
        <f>COUNTIFS('Inji - iOS- Test Cases'!A107:A4777,K112,'Inji - iOS- Test Cases'!D107:D4777,"&lt;&gt;"&amp;"",'Inji - iOS- Test Cases'!J107:J4777,"Fail")</f>
        <v>14</v>
      </c>
      <c r="O112" s="32">
        <f t="shared" si="2"/>
        <v>0</v>
      </c>
      <c r="P112" s="66" t="str">
        <f>IFERROR(__xludf.DUMMYFUNCTION("""COMPUTED_VALUE"""),"INJIMOB-1506")</f>
        <v>INJIMOB-1506</v>
      </c>
      <c r="Q112" s="29">
        <f>COUNTIFS('Inji - Android - Test Cases'!A110:A5092,P112,'Inji - Android - Test Cases'!D110:D5092,"&lt;&gt;"&amp;"")</f>
        <v>1</v>
      </c>
      <c r="R112" s="30">
        <f>COUNTIFS('Inji - Android - Test Cases'!A95:A5092,P112,'Inji - Android - Test Cases'!D95:D5092,"&lt;&gt;"&amp;"",'Inji - Android - Test Cases'!J95:J5092,"Pass")</f>
        <v>1</v>
      </c>
      <c r="S112" s="31">
        <f>COUNTIFS('Inji - Android - Test Cases'!A95:A5092,P112,'Inji - Android - Test Cases'!D95:D5092,"&lt;&gt;"&amp;"",'Inji - Android - Test Cases'!J95:J5092,"Fail")</f>
        <v>0</v>
      </c>
      <c r="T112" s="32">
        <f t="shared" si="3"/>
        <v>0</v>
      </c>
      <c r="X112" s="34" t="s">
        <v>111</v>
      </c>
    </row>
    <row r="113" ht="14.25" customHeight="1">
      <c r="K113" s="66" t="str">
        <f>IFERROR(__xludf.DUMMYFUNCTION("""COMPUTED_VALUE"""),"INJIMOB-2170")</f>
        <v>INJIMOB-2170</v>
      </c>
      <c r="L113" s="29">
        <f>COUNTIFS('Inji - iOS- Test Cases'!A108:A4778,K113,'Inji - iOS- Test Cases'!D108:D4778,"&lt;&gt;"&amp;"")</f>
        <v>3</v>
      </c>
      <c r="M113" s="30">
        <f>COUNTIFS('Inji - iOS- Test Cases'!A108:A4778,K113,'Inji - iOS- Test Cases'!D108:D4778,"&lt;&gt;"&amp;"",'Inji - iOS- Test Cases'!J108:J4778,"Pass")</f>
        <v>3</v>
      </c>
      <c r="N113" s="31">
        <f>COUNTIFS('Inji - iOS- Test Cases'!A108:A4778,K113,'Inji - iOS- Test Cases'!D108:D4778,"&lt;&gt;"&amp;"",'Inji - iOS- Test Cases'!J108:J4778,"Fail")</f>
        <v>0</v>
      </c>
      <c r="O113" s="32">
        <f t="shared" si="2"/>
        <v>0</v>
      </c>
      <c r="P113" s="66" t="str">
        <f>IFERROR(__xludf.DUMMYFUNCTION("""COMPUTED_VALUE"""),"INJIMOB-1093")</f>
        <v>INJIMOB-1093</v>
      </c>
      <c r="Q113" s="29">
        <f>COUNTIFS('Inji - Android - Test Cases'!A111:A5093,P113,'Inji - Android - Test Cases'!D111:D5093,"&lt;&gt;"&amp;"")</f>
        <v>24</v>
      </c>
      <c r="R113" s="30">
        <f>COUNTIFS('Inji - Android - Test Cases'!A96:A5093,P113,'Inji - Android - Test Cases'!D96:D5093,"&lt;&gt;"&amp;"",'Inji - Android - Test Cases'!J96:J5093,"Pass")</f>
        <v>24</v>
      </c>
      <c r="S113" s="31">
        <f>COUNTIFS('Inji - Android - Test Cases'!A96:A5093,P113,'Inji - Android - Test Cases'!D96:D5093,"&lt;&gt;"&amp;"",'Inji - Android - Test Cases'!J96:J5093,"Fail")</f>
        <v>0</v>
      </c>
      <c r="T113" s="32">
        <f t="shared" si="3"/>
        <v>0</v>
      </c>
      <c r="X113" s="34" t="s">
        <v>112</v>
      </c>
    </row>
    <row r="114" ht="14.25" customHeight="1">
      <c r="K114" s="66" t="str">
        <f>IFERROR(__xludf.DUMMYFUNCTION("""COMPUTED_VALUE"""),"INJIMOB-2135")</f>
        <v>INJIMOB-2135</v>
      </c>
      <c r="L114" s="29">
        <f>COUNTIFS('Inji - iOS- Test Cases'!A109:A4779,K114,'Inji - iOS- Test Cases'!D109:D4779,"&lt;&gt;"&amp;"")</f>
        <v>10</v>
      </c>
      <c r="M114" s="30">
        <f>COUNTIFS('Inji - iOS- Test Cases'!A109:A4779,K114,'Inji - iOS- Test Cases'!D109:D4779,"&lt;&gt;"&amp;"",'Inji - iOS- Test Cases'!J109:J4779,"Pass")</f>
        <v>10</v>
      </c>
      <c r="N114" s="31">
        <f>COUNTIFS('Inji - iOS- Test Cases'!A109:A4779,K114,'Inji - iOS- Test Cases'!D109:D4779,"&lt;&gt;"&amp;"",'Inji - iOS- Test Cases'!J109:J4779,"Fail")</f>
        <v>0</v>
      </c>
      <c r="O114" s="32">
        <f t="shared" si="2"/>
        <v>0</v>
      </c>
      <c r="P114" s="66" t="str">
        <f>IFERROR(__xludf.DUMMYFUNCTION("""COMPUTED_VALUE"""),"INJIMOB-1520")</f>
        <v>INJIMOB-1520</v>
      </c>
      <c r="Q114" s="29">
        <f>COUNTIFS('Inji - Android - Test Cases'!A112:A5094,P114,'Inji - Android - Test Cases'!D112:D5094,"&lt;&gt;"&amp;"")</f>
        <v>25</v>
      </c>
      <c r="R114" s="30">
        <f>COUNTIFS('Inji - Android - Test Cases'!A97:A5094,P114,'Inji - Android - Test Cases'!D97:D5094,"&lt;&gt;"&amp;"",'Inji - Android - Test Cases'!J97:J5094,"Pass")</f>
        <v>25</v>
      </c>
      <c r="S114" s="31">
        <f>COUNTIFS('Inji - Android - Test Cases'!A97:A5094,P114,'Inji - Android - Test Cases'!D97:D5094,"&lt;&gt;"&amp;"",'Inji - Android - Test Cases'!J97:J5094,"Fail")</f>
        <v>0</v>
      </c>
      <c r="T114" s="32">
        <f t="shared" si="3"/>
        <v>0</v>
      </c>
      <c r="X114" s="34" t="s">
        <v>73</v>
      </c>
    </row>
    <row r="115" ht="14.25" customHeight="1">
      <c r="K115" s="66" t="str">
        <f>IFERROR(__xludf.DUMMYFUNCTION("""COMPUTED_VALUE"""),"INJIMOB-2265")</f>
        <v>INJIMOB-2265</v>
      </c>
      <c r="L115" s="29">
        <f>COUNTIFS('Inji - iOS- Test Cases'!A110:A4780,K115,'Inji - iOS- Test Cases'!D110:D4780,"&lt;&gt;"&amp;"")</f>
        <v>8</v>
      </c>
      <c r="M115" s="30">
        <f>COUNTIFS('Inji - iOS- Test Cases'!A110:A4780,K115,'Inji - iOS- Test Cases'!D110:D4780,"&lt;&gt;"&amp;"",'Inji - iOS- Test Cases'!J110:J4780,"Pass")</f>
        <v>8</v>
      </c>
      <c r="N115" s="31">
        <f>COUNTIFS('Inji - iOS- Test Cases'!A110:A4780,K115,'Inji - iOS- Test Cases'!D110:D4780,"&lt;&gt;"&amp;"",'Inji - iOS- Test Cases'!J110:J4780,"Fail")</f>
        <v>0</v>
      </c>
      <c r="O115" s="32">
        <f t="shared" si="2"/>
        <v>0</v>
      </c>
      <c r="P115" s="66" t="str">
        <f>IFERROR(__xludf.DUMMYFUNCTION("""COMPUTED_VALUE"""),"INJIMOB-2073")</f>
        <v>INJIMOB-2073</v>
      </c>
      <c r="Q115" s="29">
        <f>COUNTIFS('Inji - Android - Test Cases'!A113:A5095,P115,'Inji - Android - Test Cases'!D113:D5095,"&lt;&gt;"&amp;"")</f>
        <v>2</v>
      </c>
      <c r="R115" s="30">
        <f>COUNTIFS('Inji - Android - Test Cases'!A98:A5095,P115,'Inji - Android - Test Cases'!D98:D5095,"&lt;&gt;"&amp;"",'Inji - Android - Test Cases'!J98:J5095,"Pass")</f>
        <v>2</v>
      </c>
      <c r="S115" s="31">
        <f>COUNTIFS('Inji - Android - Test Cases'!A98:A5095,P115,'Inji - Android - Test Cases'!D98:D5095,"&lt;&gt;"&amp;"",'Inji - Android - Test Cases'!J98:J5095,"Fail")</f>
        <v>0</v>
      </c>
      <c r="T115" s="32">
        <f t="shared" si="3"/>
        <v>0</v>
      </c>
      <c r="X115" s="34" t="s">
        <v>23</v>
      </c>
    </row>
    <row r="116" ht="14.25" customHeight="1">
      <c r="K116" s="66" t="str">
        <f>IFERROR(__xludf.DUMMYFUNCTION("""COMPUTED_VALUE"""),"INJIMOB-2357")</f>
        <v>INJIMOB-2357</v>
      </c>
      <c r="L116" s="29">
        <f>COUNTIFS('Inji - iOS- Test Cases'!A111:A4781,K116,'Inji - iOS- Test Cases'!D111:D4781,"&lt;&gt;"&amp;"")</f>
        <v>5</v>
      </c>
      <c r="M116" s="30">
        <f>COUNTIFS('Inji - iOS- Test Cases'!A111:A4781,K116,'Inji - iOS- Test Cases'!D111:D4781,"&lt;&gt;"&amp;"",'Inji - iOS- Test Cases'!J111:J4781,"Pass")</f>
        <v>5</v>
      </c>
      <c r="N116" s="31">
        <f>COUNTIFS('Inji - iOS- Test Cases'!A111:A4781,K116,'Inji - iOS- Test Cases'!D111:D4781,"&lt;&gt;"&amp;"",'Inji - iOS- Test Cases'!J111:J4781,"Fail")</f>
        <v>0</v>
      </c>
      <c r="O116" s="32">
        <f t="shared" si="2"/>
        <v>0</v>
      </c>
      <c r="P116" s="66" t="str">
        <f>IFERROR(__xludf.DUMMYFUNCTION("""COMPUTED_VALUE"""),"INJIMOB-2191")</f>
        <v>INJIMOB-2191</v>
      </c>
      <c r="Q116" s="29">
        <f>COUNTIFS('Inji - Android - Test Cases'!A114:A5096,P116,'Inji - Android - Test Cases'!D114:D5096,"&lt;&gt;"&amp;"")</f>
        <v>28</v>
      </c>
      <c r="R116" s="30">
        <f>COUNTIFS('Inji - Android - Test Cases'!A99:A5096,P116,'Inji - Android - Test Cases'!D99:D5096,"&lt;&gt;"&amp;"",'Inji - Android - Test Cases'!J99:J5096,"Pass")</f>
        <v>25</v>
      </c>
      <c r="S116" s="31">
        <f>COUNTIFS('Inji - Android - Test Cases'!A99:A5096,P116,'Inji - Android - Test Cases'!D99:D5096,"&lt;&gt;"&amp;"",'Inji - Android - Test Cases'!J99:J5096,"Fail")</f>
        <v>3</v>
      </c>
      <c r="T116" s="32">
        <f t="shared" si="3"/>
        <v>0</v>
      </c>
      <c r="X116" s="34" t="s">
        <v>74</v>
      </c>
    </row>
    <row r="117" ht="14.25" customHeight="1">
      <c r="P117" s="66" t="str">
        <f>IFERROR(__xludf.DUMMYFUNCTION("""COMPUTED_VALUE"""),"INJIMOB-1861")</f>
        <v>INJIMOB-1861</v>
      </c>
      <c r="Q117" s="29">
        <f>COUNTIFS('Inji - Android - Test Cases'!A115:A5097,P117,'Inji - Android - Test Cases'!D115:D5097,"&lt;&gt;"&amp;"")</f>
        <v>14</v>
      </c>
      <c r="R117" s="30">
        <f>COUNTIFS('Inji - Android - Test Cases'!A100:A5097,P117,'Inji - Android - Test Cases'!D100:D5097,"&lt;&gt;"&amp;"",'Inji - Android - Test Cases'!J100:J5097,"Pass")</f>
        <v>14</v>
      </c>
      <c r="S117" s="31">
        <f>COUNTIFS('Inji - Android - Test Cases'!A100:A5097,P117,'Inji - Android - Test Cases'!D100:D5097,"&lt;&gt;"&amp;"",'Inji - Android - Test Cases'!J100:J5097,"Fail")</f>
        <v>0</v>
      </c>
      <c r="T117" s="32">
        <f t="shared" si="3"/>
        <v>0</v>
      </c>
      <c r="X117" s="34" t="s">
        <v>113</v>
      </c>
    </row>
    <row r="118" ht="14.25" customHeight="1">
      <c r="P118" s="66" t="str">
        <f>IFERROR(__xludf.DUMMYFUNCTION("""COMPUTED_VALUE"""),"INJIMOB-1884")</f>
        <v>INJIMOB-1884</v>
      </c>
      <c r="Q118" s="29">
        <f>COUNTIFS('Inji - Android - Test Cases'!A116:A5098,P118,'Inji - Android - Test Cases'!D116:D5098,"&lt;&gt;"&amp;"")</f>
        <v>12</v>
      </c>
      <c r="R118" s="30">
        <f>COUNTIFS('Inji - Android - Test Cases'!A100:A5098,P118,'Inji - Android - Test Cases'!D100:D5098,"&lt;&gt;"&amp;"",'Inji - Android - Test Cases'!J100:J5098,"Pass")</f>
        <v>12</v>
      </c>
      <c r="S118" s="31">
        <f>COUNTIFS('Inji - Android - Test Cases'!A100:A5098,P118,'Inji - Android - Test Cases'!D100:D5098,"&lt;&gt;"&amp;"",'Inji - Android - Test Cases'!J100:J5098,"Fail")</f>
        <v>0</v>
      </c>
      <c r="T118" s="32">
        <f t="shared" si="3"/>
        <v>0</v>
      </c>
      <c r="X118" s="34" t="s">
        <v>114</v>
      </c>
    </row>
    <row r="119" ht="14.25" customHeight="1">
      <c r="P119" s="66" t="str">
        <f>IFERROR(__xludf.DUMMYFUNCTION("""COMPUTED_VALUE"""),"INJIMOB-2099")</f>
        <v>INJIMOB-2099</v>
      </c>
      <c r="Q119" s="29">
        <f>COUNTIFS('Inji - Android - Test Cases'!A117:A5099,P119,'Inji - Android - Test Cases'!D117:D5099,"&lt;&gt;"&amp;"")</f>
        <v>11</v>
      </c>
      <c r="R119" s="30">
        <f>COUNTIFS('Inji - Android - Test Cases'!A101:A5099,P119,'Inji - Android - Test Cases'!D101:D5099,"&lt;&gt;"&amp;"",'Inji - Android - Test Cases'!J101:J5099,"Pass")</f>
        <v>9</v>
      </c>
      <c r="S119" s="31">
        <f>COUNTIFS('Inji - Android - Test Cases'!A101:A5099,P119,'Inji - Android - Test Cases'!D101:D5099,"&lt;&gt;"&amp;"",'Inji - Android - Test Cases'!J101:J5099,"Fail")</f>
        <v>2</v>
      </c>
      <c r="T119" s="32">
        <f t="shared" si="3"/>
        <v>0</v>
      </c>
    </row>
    <row r="120" ht="14.25" customHeight="1">
      <c r="P120" s="66" t="str">
        <f>IFERROR(__xludf.DUMMYFUNCTION("""COMPUTED_VALUE"""),"INJIMOB-1470")</f>
        <v>INJIMOB-1470</v>
      </c>
      <c r="Q120" s="29">
        <f>COUNTIFS('Inji - Android - Test Cases'!A118:A5100,P120,'Inji - Android - Test Cases'!D118:D5100,"&lt;&gt;"&amp;"")</f>
        <v>4</v>
      </c>
      <c r="R120" s="30">
        <f>COUNTIFS('Inji - Android - Test Cases'!A102:A5100,P120,'Inji - Android - Test Cases'!D102:D5100,"&lt;&gt;"&amp;"",'Inji - Android - Test Cases'!J102:J5100,"Pass")</f>
        <v>4</v>
      </c>
      <c r="S120" s="31">
        <f>COUNTIFS('Inji - Android - Test Cases'!A102:A5100,P120,'Inji - Android - Test Cases'!D102:D5100,"&lt;&gt;"&amp;"",'Inji - Android - Test Cases'!J102:J5100,"Fail")</f>
        <v>0</v>
      </c>
      <c r="T120" s="32">
        <f t="shared" si="3"/>
        <v>0</v>
      </c>
    </row>
    <row r="121" ht="14.25" customHeight="1">
      <c r="P121" s="66" t="str">
        <f>IFERROR(__xludf.DUMMYFUNCTION("""COMPUTED_VALUE"""),"INJIMOB-1911")</f>
        <v>INJIMOB-1911</v>
      </c>
      <c r="Q121" s="29">
        <f>COUNTIFS('Inji - Android - Test Cases'!A119:A5101,P121,'Inji - Android - Test Cases'!D119:D5101,"&lt;&gt;"&amp;"")</f>
        <v>12</v>
      </c>
      <c r="R121" s="30">
        <f>COUNTIFS('Inji - Android - Test Cases'!A103:A5101,P121,'Inji - Android - Test Cases'!D103:D5101,"&lt;&gt;"&amp;"",'Inji - Android - Test Cases'!J103:J5101,"Pass")</f>
        <v>11</v>
      </c>
      <c r="S121" s="31">
        <f>COUNTIFS('Inji - Android - Test Cases'!A103:A5101,P121,'Inji - Android - Test Cases'!D103:D5101,"&lt;&gt;"&amp;"",'Inji - Android - Test Cases'!J103:J5101,"Fail")</f>
        <v>1</v>
      </c>
      <c r="T121" s="32">
        <f t="shared" si="3"/>
        <v>0</v>
      </c>
    </row>
    <row r="122" ht="14.25" customHeight="1">
      <c r="P122" s="66" t="str">
        <f>IFERROR(__xludf.DUMMYFUNCTION("""COMPUTED_VALUE"""),"INJIMOB-812")</f>
        <v>INJIMOB-812</v>
      </c>
      <c r="Q122" s="29">
        <f>COUNTIFS('Inji - Android - Test Cases'!A120:A5102,P122,'Inji - Android - Test Cases'!D120:D5102,"&lt;&gt;"&amp;"")</f>
        <v>20</v>
      </c>
      <c r="R122" s="30">
        <f>COUNTIFS('Inji - Android - Test Cases'!A104:A5102,P122,'Inji - Android - Test Cases'!D104:D5102,"&lt;&gt;"&amp;"",'Inji - Android - Test Cases'!J104:J5102,"Pass")</f>
        <v>20</v>
      </c>
      <c r="S122" s="31">
        <f>COUNTIFS('Inji - Android - Test Cases'!A104:A5102,P122,'Inji - Android - Test Cases'!D104:D5102,"&lt;&gt;"&amp;"",'Inji - Android - Test Cases'!J104:J5102,"Fail")</f>
        <v>0</v>
      </c>
      <c r="T122" s="32">
        <f t="shared" si="3"/>
        <v>0</v>
      </c>
    </row>
    <row r="123" ht="14.25" customHeight="1">
      <c r="P123" s="66" t="str">
        <f>IFERROR(__xludf.DUMMYFUNCTION("""COMPUTED_VALUE"""),"INJIMOB-1921")</f>
        <v>INJIMOB-1921</v>
      </c>
      <c r="Q123" s="29">
        <f>COUNTIFS('Inji - Android - Test Cases'!A121:A5103,P123,'Inji - Android - Test Cases'!D121:D5103,"&lt;&gt;"&amp;"")</f>
        <v>10</v>
      </c>
      <c r="R123" s="30">
        <f>COUNTIFS('Inji - Android - Test Cases'!A105:A5103,P123,'Inji - Android - Test Cases'!D105:D5103,"&lt;&gt;"&amp;"",'Inji - Android - Test Cases'!J105:J5103,"Pass")</f>
        <v>8</v>
      </c>
      <c r="S123" s="31">
        <f>COUNTIFS('Inji - Android - Test Cases'!A105:A5103,P123,'Inji - Android - Test Cases'!D105:D5103,"&lt;&gt;"&amp;"",'Inji - Android - Test Cases'!J105:J5103,"Fail")</f>
        <v>2</v>
      </c>
      <c r="T123" s="32">
        <f t="shared" si="3"/>
        <v>0</v>
      </c>
    </row>
    <row r="124" ht="14.25" customHeight="1">
      <c r="P124" s="66" t="str">
        <f>IFERROR(__xludf.DUMMYFUNCTION("""COMPUTED_VALUE"""),"INJIMOB-2125")</f>
        <v>INJIMOB-2125</v>
      </c>
      <c r="Q124" s="29">
        <f>COUNTIFS('Inji - Android - Test Cases'!A122:A5104,P124,'Inji - Android - Test Cases'!D122:D5104,"&lt;&gt;"&amp;"")</f>
        <v>8</v>
      </c>
      <c r="R124" s="30">
        <f>COUNTIFS('Inji - Android - Test Cases'!A106:A5104,P124,'Inji - Android - Test Cases'!D106:D5104,"&lt;&gt;"&amp;"",'Inji - Android - Test Cases'!J106:J5104,"Pass")</f>
        <v>8</v>
      </c>
      <c r="S124" s="31">
        <f>COUNTIFS('Inji - Android - Test Cases'!A106:A5104,P124,'Inji - Android - Test Cases'!D106:D5104,"&lt;&gt;"&amp;"",'Inji - Android - Test Cases'!J106:J5104,"Fail")</f>
        <v>0</v>
      </c>
      <c r="T124" s="32">
        <f t="shared" si="3"/>
        <v>0</v>
      </c>
    </row>
    <row r="125" ht="14.25" customHeight="1">
      <c r="P125" s="66" t="str">
        <f>IFERROR(__xludf.DUMMYFUNCTION("""COMPUTED_VALUE"""),"INJIMOB-2231")</f>
        <v>INJIMOB-2231</v>
      </c>
      <c r="Q125" s="29">
        <f>COUNTIFS('Inji - Android - Test Cases'!A123:A5105,P125,'Inji - Android - Test Cases'!D123:D5105,"&lt;&gt;"&amp;"")</f>
        <v>29</v>
      </c>
      <c r="R125" s="30">
        <f>COUNTIFS('Inji - Android - Test Cases'!A107:A5105,P125,'Inji - Android - Test Cases'!D107:D5105,"&lt;&gt;"&amp;"",'Inji - Android - Test Cases'!J107:J5105,"Pass")</f>
        <v>15</v>
      </c>
      <c r="S125" s="31">
        <f>COUNTIFS('Inji - Android - Test Cases'!A107:A5105,P125,'Inji - Android - Test Cases'!D107:D5105,"&lt;&gt;"&amp;"",'Inji - Android - Test Cases'!J107:J5105,"Fail")</f>
        <v>14</v>
      </c>
      <c r="T125" s="32">
        <f t="shared" si="3"/>
        <v>0</v>
      </c>
    </row>
    <row r="126" ht="14.25" customHeight="1">
      <c r="P126" s="66" t="str">
        <f>IFERROR(__xludf.DUMMYFUNCTION("""COMPUTED_VALUE"""),"INJIMOB-1578")</f>
        <v>INJIMOB-1578</v>
      </c>
      <c r="Q126" s="29">
        <f>COUNTIFS('Inji - Android - Test Cases'!A124:A5106,P126,'Inji - Android - Test Cases'!D124:D5106,"&lt;&gt;"&amp;"")</f>
        <v>14</v>
      </c>
      <c r="R126" s="30">
        <f>COUNTIFS('Inji - Android - Test Cases'!A108:A5106,P126,'Inji - Android - Test Cases'!D108:D5106,"&lt;&gt;"&amp;"",'Inji - Android - Test Cases'!J108:J5106,"Pass")</f>
        <v>14</v>
      </c>
      <c r="S126" s="31">
        <f>COUNTIFS('Inji - Android - Test Cases'!A108:A5106,P126,'Inji - Android - Test Cases'!D108:D5106,"&lt;&gt;"&amp;"",'Inji - Android - Test Cases'!J108:J5106,"Fail")</f>
        <v>0</v>
      </c>
      <c r="T126" s="32">
        <f t="shared" si="3"/>
        <v>0</v>
      </c>
    </row>
    <row r="127" ht="14.25" customHeight="1">
      <c r="P127" s="66" t="str">
        <f>IFERROR(__xludf.DUMMYFUNCTION("""COMPUTED_VALUE"""),"INJIMOB-2135")</f>
        <v>INJIMOB-2135</v>
      </c>
      <c r="Q127" s="29">
        <f>COUNTIFS('Inji - Android - Test Cases'!A125:A5107,P127,'Inji - Android - Test Cases'!D125:D5107,"&lt;&gt;"&amp;"")</f>
        <v>8</v>
      </c>
      <c r="R127" s="30">
        <f>COUNTIFS('Inji - Android - Test Cases'!A109:A5107,P127,'Inji - Android - Test Cases'!D109:D5107,"&lt;&gt;"&amp;"",'Inji - Android - Test Cases'!J109:J5107,"Pass")</f>
        <v>8</v>
      </c>
      <c r="S127" s="31">
        <f>COUNTIFS('Inji - Android - Test Cases'!A109:A5107,P127,'Inji - Android - Test Cases'!D109:D5107,"&lt;&gt;"&amp;"",'Inji - Android - Test Cases'!J109:J5107,"Fail")</f>
        <v>0</v>
      </c>
      <c r="T127" s="32">
        <f t="shared" si="3"/>
        <v>0</v>
      </c>
    </row>
    <row r="128" ht="14.25" customHeight="1">
      <c r="P128" s="66" t="str">
        <f>IFERROR(__xludf.DUMMYFUNCTION("""COMPUTED_VALUE"""),"INJIMOB-2202")</f>
        <v>INJIMOB-2202</v>
      </c>
      <c r="Q128" s="29">
        <f>COUNTIFS('Inji - Android - Test Cases'!A126:A5108,P128,'Inji - Android - Test Cases'!D126:D5108,"&lt;&gt;"&amp;"")</f>
        <v>4</v>
      </c>
      <c r="R128" s="30">
        <f>COUNTIFS('Inji - Android - Test Cases'!A110:A5108,P128,'Inji - Android - Test Cases'!D110:D5108,"&lt;&gt;"&amp;"",'Inji - Android - Test Cases'!J110:J5108,"Pass")</f>
        <v>4</v>
      </c>
      <c r="S128" s="31">
        <f>COUNTIFS('Inji - Android - Test Cases'!A110:A5108,P128,'Inji - Android - Test Cases'!D110:D5108,"&lt;&gt;"&amp;"",'Inji - Android - Test Cases'!J110:J5108,"Fail")</f>
        <v>0</v>
      </c>
      <c r="T128" s="32">
        <f t="shared" si="3"/>
        <v>0</v>
      </c>
    </row>
    <row r="129" ht="14.25" customHeight="1">
      <c r="P129" s="66" t="str">
        <f>IFERROR(__xludf.DUMMYFUNCTION("""COMPUTED_VALUE"""),"INJIMOB-2369")</f>
        <v>INJIMOB-2369</v>
      </c>
      <c r="Q129" s="29">
        <f>COUNTIFS('Inji - Android - Test Cases'!A127:A5109,P129,'Inji - Android - Test Cases'!D127:D5109,"&lt;&gt;"&amp;"")</f>
        <v>12</v>
      </c>
      <c r="R129" s="30">
        <f>COUNTIFS('Inji - Android - Test Cases'!A111:A5109,P129,'Inji - Android - Test Cases'!D111:D5109,"&lt;&gt;"&amp;"",'Inji - Android - Test Cases'!J111:J5109,"Pass")</f>
        <v>9</v>
      </c>
      <c r="S129" s="31">
        <f>COUNTIFS('Inji - Android - Test Cases'!A111:A5109,P129,'Inji - Android - Test Cases'!D111:D5109,"&lt;&gt;"&amp;"",'Inji - Android - Test Cases'!J111:J5109,"Fail")</f>
        <v>3</v>
      </c>
      <c r="T129" s="32">
        <f t="shared" si="3"/>
        <v>0</v>
      </c>
    </row>
    <row r="130" ht="14.25" customHeight="1">
      <c r="P130" s="66" t="str">
        <f>IFERROR(__xludf.DUMMYFUNCTION("""COMPUTED_VALUE"""),"INJIMOB-2265")</f>
        <v>INJIMOB-2265</v>
      </c>
      <c r="Q130" s="29">
        <f>COUNTIFS('Inji - Android - Test Cases'!A128:A5110,P130,'Inji - Android - Test Cases'!D128:D5110,"&lt;&gt;"&amp;"")</f>
        <v>8</v>
      </c>
      <c r="R130" s="30">
        <f>COUNTIFS('Inji - Android - Test Cases'!A112:A5110,P130,'Inji - Android - Test Cases'!D112:D5110,"&lt;&gt;"&amp;"",'Inji - Android - Test Cases'!J112:J5110,"Pass")</f>
        <v>8</v>
      </c>
      <c r="S130" s="31">
        <f>COUNTIFS('Inji - Android - Test Cases'!A112:A5110,P130,'Inji - Android - Test Cases'!D112:D5110,"&lt;&gt;"&amp;"",'Inji - Android - Test Cases'!J112:J5110,"Fail")</f>
        <v>0</v>
      </c>
      <c r="T130" s="32">
        <f t="shared" si="3"/>
        <v>0</v>
      </c>
    </row>
    <row r="131" ht="14.25" customHeight="1">
      <c r="P131" s="66" t="str">
        <f>IFERROR(__xludf.DUMMYFUNCTION("""COMPUTED_VALUE"""),"INJIMOB-2371")</f>
        <v>INJIMOB-2371</v>
      </c>
      <c r="Q131" s="29">
        <f>COUNTIFS('Inji - Android - Test Cases'!A129:A5111,P131,'Inji - Android - Test Cases'!D129:D5111,"&lt;&gt;"&amp;"")</f>
        <v>3</v>
      </c>
      <c r="R131" s="30">
        <f>COUNTIFS('Inji - Android - Test Cases'!A113:A5111,P131,'Inji - Android - Test Cases'!D113:D5111,"&lt;&gt;"&amp;"",'Inji - Android - Test Cases'!J113:J5111,"Pass")</f>
        <v>3</v>
      </c>
      <c r="S131" s="31">
        <f>COUNTIFS('Inji - Android - Test Cases'!A113:A5111,P131,'Inji - Android - Test Cases'!D113:D5111,"&lt;&gt;"&amp;"",'Inji - Android - Test Cases'!J113:J5111,"Fail")</f>
        <v>0</v>
      </c>
      <c r="T131" s="32">
        <f t="shared" si="3"/>
        <v>0</v>
      </c>
    </row>
    <row r="132" ht="14.25" customHeight="1">
      <c r="P132" s="66" t="str">
        <f>IFERROR(__xludf.DUMMYFUNCTION("""COMPUTED_VALUE"""),"INJIMOB-2394")</f>
        <v>INJIMOB-2394</v>
      </c>
      <c r="Q132" s="29">
        <f>COUNTIFS('Inji - Android - Test Cases'!A130:A5112,P132,'Inji - Android - Test Cases'!D130:D5112,"&lt;&gt;"&amp;"")</f>
        <v>3</v>
      </c>
      <c r="R132" s="30">
        <f>COUNTIFS('Inji - Android - Test Cases'!A114:A5112,P132,'Inji - Android - Test Cases'!D114:D5112,"&lt;&gt;"&amp;"",'Inji - Android - Test Cases'!J114:J5112,"Pass")</f>
        <v>3</v>
      </c>
      <c r="S132" s="31">
        <f>COUNTIFS('Inji - Android - Test Cases'!A114:A5112,P132,'Inji - Android - Test Cases'!D114:D5112,"&lt;&gt;"&amp;"",'Inji - Android - Test Cases'!J114:J5112,"Fail")</f>
        <v>0</v>
      </c>
      <c r="T132" s="32">
        <f t="shared" si="3"/>
        <v>0</v>
      </c>
    </row>
    <row r="133" ht="14.25" customHeight="1">
      <c r="P133" s="66" t="str">
        <f>IFERROR(__xludf.DUMMYFUNCTION("""COMPUTED_VALUE"""),"INJIMOB-2415")</f>
        <v>INJIMOB-2415</v>
      </c>
      <c r="Q133" s="29">
        <f>COUNTIFS('Inji - Android - Test Cases'!A131:A5113,P133,'Inji - Android - Test Cases'!D131:D5113,"&lt;&gt;"&amp;"")</f>
        <v>12</v>
      </c>
      <c r="R133" s="30">
        <f>COUNTIFS('Inji - Android - Test Cases'!A115:A5113,P133,'Inji - Android - Test Cases'!D115:D5113,"&lt;&gt;"&amp;"",'Inji - Android - Test Cases'!J115:J5113,"Pass")</f>
        <v>12</v>
      </c>
      <c r="S133" s="31">
        <f>COUNTIFS('Inji - Android - Test Cases'!A115:A5113,P133,'Inji - Android - Test Cases'!D115:D5113,"&lt;&gt;"&amp;"",'Inji - Android - Test Cases'!J115:J5113,"Fail")</f>
        <v>0</v>
      </c>
      <c r="T133" s="32">
        <f t="shared" si="3"/>
        <v>0</v>
      </c>
    </row>
    <row r="134" ht="14.25" customHeight="1">
      <c r="P134" s="66" t="str">
        <f>IFERROR(__xludf.DUMMYFUNCTION("""COMPUTED_VALUE"""),"INJIMOB-2405")</f>
        <v>INJIMOB-2405</v>
      </c>
      <c r="Q134" s="29">
        <f>COUNTIFS('Inji - Android - Test Cases'!A132:A5114,P134,'Inji - Android - Test Cases'!D132:D5114,"&lt;&gt;"&amp;"")</f>
        <v>8</v>
      </c>
      <c r="R134" s="30">
        <f>COUNTIFS('Inji - Android - Test Cases'!A116:A5114,P134,'Inji - Android - Test Cases'!D116:D5114,"&lt;&gt;"&amp;"",'Inji - Android - Test Cases'!J116:J5114,"Pass")</f>
        <v>8</v>
      </c>
      <c r="S134" s="31">
        <f>COUNTIFS('Inji - Android - Test Cases'!A116:A5114,P134,'Inji - Android - Test Cases'!D116:D5114,"&lt;&gt;"&amp;"",'Inji - Android - Test Cases'!J116:J5114,"Fail")</f>
        <v>0</v>
      </c>
      <c r="T134" s="32">
        <f t="shared" si="3"/>
        <v>0</v>
      </c>
    </row>
    <row r="135" ht="14.25" customHeight="1">
      <c r="P135" s="66" t="str">
        <f>IFERROR(__xludf.DUMMYFUNCTION("""COMPUTED_VALUE"""),"INJIMOB-2277")</f>
        <v>INJIMOB-2277</v>
      </c>
      <c r="Q135" s="29">
        <f>COUNTIFS('Inji - Android - Test Cases'!A133:A5115,P135,'Inji - Android - Test Cases'!D133:D5115,"&lt;&gt;"&amp;"")</f>
        <v>7</v>
      </c>
      <c r="R135" s="30">
        <f>COUNTIFS('Inji - Android - Test Cases'!A117:A5115,P135,'Inji - Android - Test Cases'!D117:D5115,"&lt;&gt;"&amp;"",'Inji - Android - Test Cases'!J117:J5115,"Pass")</f>
        <v>5</v>
      </c>
      <c r="S135" s="31">
        <f>COUNTIFS('Inji - Android - Test Cases'!A117:A5115,P135,'Inji - Android - Test Cases'!D117:D5115,"&lt;&gt;"&amp;"",'Inji - Android - Test Cases'!J117:J5115,"Fail")</f>
        <v>2</v>
      </c>
      <c r="T135" s="32">
        <f t="shared" si="3"/>
        <v>0</v>
      </c>
    </row>
    <row r="136" ht="14.25" customHeight="1">
      <c r="P136" s="66" t="str">
        <f>IFERROR(__xludf.DUMMYFUNCTION("""COMPUTED_VALUE"""),"INJIMOB-1874")</f>
        <v>INJIMOB-1874</v>
      </c>
      <c r="Q136" s="29">
        <f>COUNTIFS('Inji - Android - Test Cases'!A134:A5116,P136,'Inji - Android - Test Cases'!D134:D5116,"&lt;&gt;"&amp;"")</f>
        <v>8</v>
      </c>
      <c r="R136" s="30">
        <f>COUNTIFS('Inji - Android - Test Cases'!A118:A5116,P136,'Inji - Android - Test Cases'!D118:D5116,"&lt;&gt;"&amp;"",'Inji - Android - Test Cases'!J118:J5116,"Pass")</f>
        <v>8</v>
      </c>
      <c r="S136" s="31">
        <f>COUNTIFS('Inji - Android - Test Cases'!A118:A5116,P136,'Inji - Android - Test Cases'!D118:D5116,"&lt;&gt;"&amp;"",'Inji - Android - Test Cases'!J118:J5116,"Fail")</f>
        <v>0</v>
      </c>
      <c r="T136" s="32">
        <f t="shared" si="3"/>
        <v>0</v>
      </c>
    </row>
    <row r="137" ht="14.25" customHeight="1">
      <c r="P137" s="66" t="str">
        <f>IFERROR(__xludf.DUMMYFUNCTION("""COMPUTED_VALUE"""),"INJIMOB-2170")</f>
        <v>INJIMOB-2170</v>
      </c>
      <c r="Q137" s="29">
        <f>COUNTIFS('Inji - Android - Test Cases'!A135:A5117,P137,'Inji - Android - Test Cases'!D135:D5117,"&lt;&gt;"&amp;"")</f>
        <v>3</v>
      </c>
      <c r="R137" s="30">
        <f>COUNTIFS('Inji - Android - Test Cases'!A119:A5117,P137,'Inji - Android - Test Cases'!D119:D5117,"&lt;&gt;"&amp;"",'Inji - Android - Test Cases'!J119:J5117,"Pass")</f>
        <v>3</v>
      </c>
      <c r="S137" s="31">
        <f>COUNTIFS('Inji - Android - Test Cases'!A119:A5117,P137,'Inji - Android - Test Cases'!D119:D5117,"&lt;&gt;"&amp;"",'Inji - Android - Test Cases'!J119:J5117,"Fail")</f>
        <v>0</v>
      </c>
      <c r="T137" s="32">
        <f t="shared" si="3"/>
        <v>0</v>
      </c>
    </row>
    <row r="138" ht="14.25" customHeight="1">
      <c r="P138" s="66" t="str">
        <f>IFERROR(__xludf.DUMMYFUNCTION("""COMPUTED_VALUE"""),"INJIMOB-2357")</f>
        <v>INJIMOB-2357</v>
      </c>
      <c r="Q138" s="29">
        <f>COUNTIFS('Inji - Android - Test Cases'!A136:A5118,P138,'Inji - Android - Test Cases'!D136:D5118,"&lt;&gt;"&amp;"")</f>
        <v>5</v>
      </c>
      <c r="R138" s="30">
        <f>COUNTIFS('Inji - Android - Test Cases'!A120:A5118,P138,'Inji - Android - Test Cases'!D120:D5118,"&lt;&gt;"&amp;"",'Inji - Android - Test Cases'!J120:J5118,"Pass")</f>
        <v>5</v>
      </c>
      <c r="S138" s="31">
        <f>COUNTIFS('Inji - Android - Test Cases'!A120:A5118,P138,'Inji - Android - Test Cases'!D120:D5118,"&lt;&gt;"&amp;"",'Inji - Android - Test Cases'!J120:J5118,"Fail")</f>
        <v>0</v>
      </c>
      <c r="T138" s="32">
        <f t="shared" si="3"/>
        <v>0</v>
      </c>
    </row>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B11:I11"/>
    <mergeCell ref="B12:I12"/>
    <mergeCell ref="B2:B3"/>
    <mergeCell ref="D2:F2"/>
    <mergeCell ref="K2:O2"/>
    <mergeCell ref="P2:T2"/>
    <mergeCell ref="L3:O3"/>
    <mergeCell ref="Q3:T3"/>
    <mergeCell ref="B10:I10"/>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397" t="s">
        <v>472</v>
      </c>
      <c r="B1" s="398" t="s">
        <v>474</v>
      </c>
      <c r="C1" s="398" t="s">
        <v>475</v>
      </c>
      <c r="D1" s="399" t="s">
        <v>478</v>
      </c>
      <c r="E1" s="400"/>
      <c r="F1" s="400"/>
      <c r="G1" s="400"/>
      <c r="H1" s="401"/>
      <c r="I1" s="400"/>
      <c r="J1" s="402"/>
      <c r="K1" s="402"/>
      <c r="L1" s="402"/>
      <c r="M1" s="402"/>
      <c r="N1" s="402"/>
      <c r="O1" s="402"/>
      <c r="P1" s="402"/>
      <c r="Q1" s="402"/>
      <c r="R1" s="402"/>
      <c r="S1" s="402"/>
      <c r="T1" s="402"/>
      <c r="U1" s="402"/>
      <c r="V1" s="402"/>
      <c r="W1" s="402"/>
      <c r="X1" s="402"/>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6.43"/>
    <col customWidth="1" min="3" max="3" width="47.71"/>
    <col customWidth="1" min="4" max="4" width="8.71"/>
    <col customWidth="1" min="5" max="5" width="24.29"/>
    <col customWidth="1" min="6" max="20" width="8.71"/>
  </cols>
  <sheetData>
    <row r="1" ht="14.25" customHeight="1">
      <c r="A1" s="403"/>
      <c r="B1" s="404"/>
      <c r="C1" s="404"/>
      <c r="D1" s="404"/>
      <c r="E1" s="404"/>
      <c r="F1" s="404"/>
      <c r="G1" s="403"/>
      <c r="H1" s="403"/>
      <c r="I1" s="403"/>
      <c r="J1" s="403"/>
      <c r="K1" s="403"/>
      <c r="L1" s="403"/>
      <c r="M1" s="403"/>
      <c r="N1" s="403"/>
      <c r="O1" s="403"/>
      <c r="P1" s="403"/>
      <c r="Q1" s="403"/>
      <c r="R1" s="403"/>
      <c r="S1" s="403"/>
      <c r="T1" s="403"/>
    </row>
    <row r="2" ht="14.25" customHeight="1">
      <c r="A2" s="405"/>
      <c r="B2" s="406" t="s">
        <v>7600</v>
      </c>
      <c r="C2" s="407"/>
      <c r="D2" s="407"/>
      <c r="E2" s="407"/>
      <c r="F2" s="408"/>
      <c r="G2" s="409"/>
      <c r="H2" s="409"/>
      <c r="I2" s="409"/>
      <c r="J2" s="409"/>
      <c r="K2" s="409"/>
      <c r="L2" s="409"/>
      <c r="M2" s="409"/>
      <c r="N2" s="409"/>
      <c r="O2" s="409"/>
      <c r="P2" s="409"/>
      <c r="Q2" s="409"/>
      <c r="R2" s="409"/>
      <c r="S2" s="409"/>
      <c r="T2" s="409"/>
    </row>
    <row r="3" ht="14.25" customHeight="1">
      <c r="A3" s="410"/>
      <c r="B3" s="411" t="s">
        <v>7601</v>
      </c>
      <c r="C3" s="412" t="s">
        <v>7602</v>
      </c>
      <c r="D3" s="411" t="s">
        <v>7580</v>
      </c>
      <c r="E3" s="413" t="s">
        <v>166</v>
      </c>
      <c r="F3" s="411" t="s">
        <v>7603</v>
      </c>
      <c r="G3" s="414"/>
      <c r="H3" s="409"/>
      <c r="I3" s="409"/>
      <c r="J3" s="409"/>
      <c r="K3" s="409"/>
      <c r="L3" s="409"/>
      <c r="M3" s="409"/>
      <c r="N3" s="409"/>
      <c r="O3" s="409"/>
      <c r="P3" s="409"/>
      <c r="Q3" s="409"/>
      <c r="R3" s="409"/>
      <c r="S3" s="409"/>
      <c r="T3" s="409"/>
    </row>
    <row r="4" ht="14.25" customHeight="1">
      <c r="B4" s="415" t="s">
        <v>7604</v>
      </c>
      <c r="C4" s="416" t="s">
        <v>7605</v>
      </c>
      <c r="D4" s="129" t="s">
        <v>7606</v>
      </c>
      <c r="E4" s="129" t="s">
        <v>377</v>
      </c>
      <c r="F4" s="129"/>
    </row>
    <row r="5" ht="14.25" customHeight="1">
      <c r="B5" s="417" t="s">
        <v>7607</v>
      </c>
      <c r="C5" s="416" t="s">
        <v>7608</v>
      </c>
      <c r="D5" s="129" t="s">
        <v>7606</v>
      </c>
      <c r="E5" s="129" t="s">
        <v>377</v>
      </c>
      <c r="F5" s="129"/>
    </row>
    <row r="6" ht="14.25" customHeight="1">
      <c r="B6" s="417" t="s">
        <v>7609</v>
      </c>
      <c r="C6" s="416" t="s">
        <v>7610</v>
      </c>
      <c r="D6" s="129" t="s">
        <v>7606</v>
      </c>
      <c r="E6" s="129" t="s">
        <v>377</v>
      </c>
      <c r="F6" s="129"/>
    </row>
    <row r="7" ht="14.25" customHeight="1">
      <c r="B7" s="415" t="s">
        <v>7611</v>
      </c>
      <c r="C7" s="418" t="s">
        <v>7612</v>
      </c>
      <c r="D7" s="129" t="s">
        <v>7613</v>
      </c>
      <c r="E7" s="129"/>
      <c r="F7" s="129"/>
    </row>
    <row r="8" ht="14.25" customHeight="1">
      <c r="B8" s="417" t="s">
        <v>7609</v>
      </c>
      <c r="C8" s="419" t="s">
        <v>7610</v>
      </c>
      <c r="D8" s="129" t="s">
        <v>7613</v>
      </c>
      <c r="E8" s="129"/>
      <c r="F8" s="129"/>
    </row>
    <row r="9" ht="14.25" customHeight="1">
      <c r="B9" s="417" t="s">
        <v>7604</v>
      </c>
      <c r="C9" s="419" t="s">
        <v>7605</v>
      </c>
      <c r="D9" s="129" t="s">
        <v>7613</v>
      </c>
      <c r="E9" s="129"/>
      <c r="F9" s="129"/>
    </row>
    <row r="10" ht="14.25" customHeight="1">
      <c r="B10" s="417" t="s">
        <v>7614</v>
      </c>
      <c r="C10" s="419" t="s">
        <v>7615</v>
      </c>
      <c r="D10" s="129" t="s">
        <v>7606</v>
      </c>
      <c r="E10" s="129" t="s">
        <v>377</v>
      </c>
      <c r="F10" s="129"/>
    </row>
    <row r="11" ht="14.25" customHeight="1">
      <c r="B11" s="417" t="s">
        <v>7616</v>
      </c>
      <c r="C11" s="419" t="s">
        <v>7617</v>
      </c>
      <c r="D11" s="129" t="s">
        <v>7606</v>
      </c>
      <c r="E11" s="129"/>
      <c r="F11" s="129"/>
    </row>
    <row r="12" ht="14.25" customHeight="1">
      <c r="B12" s="417" t="s">
        <v>7618</v>
      </c>
      <c r="C12" s="419" t="s">
        <v>7619</v>
      </c>
      <c r="D12" s="129" t="s">
        <v>7606</v>
      </c>
      <c r="E12" s="129"/>
      <c r="F12" s="129"/>
    </row>
    <row r="13" ht="14.25" customHeight="1">
      <c r="B13" s="417" t="s">
        <v>7620</v>
      </c>
      <c r="C13" s="419" t="s">
        <v>7621</v>
      </c>
      <c r="D13" s="129" t="s">
        <v>7606</v>
      </c>
      <c r="E13" s="129"/>
      <c r="F13" s="129"/>
    </row>
    <row r="14" ht="14.25" customHeight="1">
      <c r="B14" s="417" t="s">
        <v>7622</v>
      </c>
      <c r="C14" s="419" t="s">
        <v>7623</v>
      </c>
      <c r="D14" s="129" t="s">
        <v>7606</v>
      </c>
      <c r="E14" s="129"/>
      <c r="F14" s="129"/>
    </row>
    <row r="15" ht="14.25" customHeight="1">
      <c r="B15" s="417" t="s">
        <v>7624</v>
      </c>
      <c r="C15" s="419" t="s">
        <v>7625</v>
      </c>
      <c r="D15" s="129" t="s">
        <v>7606</v>
      </c>
      <c r="E15" s="129"/>
      <c r="F15" s="129"/>
    </row>
    <row r="16" ht="14.25" customHeight="1">
      <c r="B16" s="417" t="s">
        <v>7626</v>
      </c>
      <c r="C16" s="419" t="s">
        <v>7627</v>
      </c>
      <c r="D16" s="129" t="s">
        <v>7606</v>
      </c>
      <c r="E16" s="129"/>
      <c r="F16" s="129"/>
    </row>
    <row r="17" ht="14.25" customHeight="1">
      <c r="B17" s="417" t="s">
        <v>7628</v>
      </c>
      <c r="C17" s="419" t="s">
        <v>7629</v>
      </c>
      <c r="D17" s="129" t="s">
        <v>7606</v>
      </c>
      <c r="E17" s="129"/>
      <c r="F17" s="129"/>
    </row>
    <row r="18" ht="14.25" customHeight="1">
      <c r="B18" s="417" t="s">
        <v>7630</v>
      </c>
      <c r="C18" s="419" t="s">
        <v>7631</v>
      </c>
      <c r="D18" s="129" t="s">
        <v>7606</v>
      </c>
      <c r="E18" s="129"/>
      <c r="F18" s="129"/>
    </row>
    <row r="19" ht="14.25" customHeight="1">
      <c r="B19" s="417" t="s">
        <v>7632</v>
      </c>
      <c r="C19" s="418" t="s">
        <v>7633</v>
      </c>
      <c r="D19" s="129" t="s">
        <v>7606</v>
      </c>
      <c r="E19" s="129"/>
      <c r="F19" s="129"/>
    </row>
    <row r="20" ht="14.25" customHeight="1">
      <c r="B20" s="417" t="s">
        <v>7634</v>
      </c>
      <c r="C20" s="419" t="s">
        <v>7635</v>
      </c>
      <c r="D20" s="129" t="s">
        <v>7606</v>
      </c>
      <c r="E20" s="129"/>
      <c r="F20" s="129"/>
    </row>
    <row r="21" ht="14.25" customHeight="1">
      <c r="B21" s="420" t="s">
        <v>7636</v>
      </c>
      <c r="C21" s="421" t="s">
        <v>7637</v>
      </c>
      <c r="D21" s="129" t="s">
        <v>7606</v>
      </c>
      <c r="E21" s="129" t="s">
        <v>377</v>
      </c>
    </row>
    <row r="22" ht="14.25" customHeight="1">
      <c r="B22" s="420" t="s">
        <v>7638</v>
      </c>
      <c r="C22" s="421" t="s">
        <v>7639</v>
      </c>
      <c r="D22" s="129" t="s">
        <v>7606</v>
      </c>
    </row>
    <row r="23" ht="14.25" customHeight="1">
      <c r="B23" s="420" t="s">
        <v>7640</v>
      </c>
      <c r="C23" s="421" t="s">
        <v>7641</v>
      </c>
      <c r="D23" s="129" t="s">
        <v>7606</v>
      </c>
    </row>
    <row r="24" ht="14.25" customHeight="1">
      <c r="B24" s="420" t="s">
        <v>7642</v>
      </c>
      <c r="C24" s="421" t="s">
        <v>7643</v>
      </c>
      <c r="D24" s="129" t="s">
        <v>7606</v>
      </c>
    </row>
    <row r="25" ht="14.25" customHeight="1">
      <c r="B25" s="420" t="s">
        <v>7644</v>
      </c>
      <c r="C25" s="422" t="s">
        <v>7645</v>
      </c>
      <c r="D25" s="129" t="s">
        <v>7606</v>
      </c>
    </row>
    <row r="26" ht="14.25" customHeight="1">
      <c r="B26" s="420" t="s">
        <v>7646</v>
      </c>
      <c r="C26" s="422" t="s">
        <v>7647</v>
      </c>
      <c r="D26" s="129" t="s">
        <v>7606</v>
      </c>
    </row>
    <row r="27" ht="14.25" customHeight="1">
      <c r="B27" s="420" t="s">
        <v>7648</v>
      </c>
      <c r="C27" s="67" t="s">
        <v>7649</v>
      </c>
      <c r="D27" s="129" t="s">
        <v>7650</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7"/>
  </hyperlinks>
  <printOptions/>
  <pageMargins bottom="0.75" footer="0.0" header="0.0" left="0.7" right="0.7" top="0.75"/>
  <pageSetup orientation="landscape"/>
  <drawing r:id="rId2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40.86"/>
    <col customWidth="1" min="4" max="4" width="54.57"/>
    <col customWidth="1" min="5" max="5" width="15.57"/>
    <col customWidth="1" min="6" max="21" width="8.71"/>
  </cols>
  <sheetData>
    <row r="1" ht="14.25" customHeight="1"/>
    <row r="2" ht="14.25" customHeight="1">
      <c r="B2" s="403"/>
      <c r="C2" s="404"/>
      <c r="D2" s="404"/>
      <c r="E2" s="404"/>
      <c r="F2" s="404"/>
      <c r="G2" s="404"/>
      <c r="H2" s="403"/>
      <c r="I2" s="403"/>
      <c r="J2" s="403"/>
      <c r="K2" s="403"/>
      <c r="L2" s="403"/>
      <c r="M2" s="403"/>
      <c r="N2" s="403"/>
      <c r="O2" s="403"/>
      <c r="P2" s="403"/>
      <c r="Q2" s="403"/>
      <c r="R2" s="403"/>
      <c r="S2" s="403"/>
      <c r="T2" s="403"/>
      <c r="U2" s="403"/>
    </row>
    <row r="3" ht="14.25" customHeight="1">
      <c r="B3" s="405"/>
      <c r="C3" s="423" t="s">
        <v>7600</v>
      </c>
      <c r="D3" s="424"/>
      <c r="E3" s="424"/>
      <c r="F3" s="424"/>
      <c r="G3" s="425"/>
      <c r="H3" s="409"/>
      <c r="I3" s="409"/>
      <c r="J3" s="409"/>
      <c r="K3" s="409"/>
      <c r="L3" s="409"/>
      <c r="M3" s="409"/>
      <c r="N3" s="409"/>
      <c r="O3" s="409"/>
      <c r="P3" s="409"/>
      <c r="Q3" s="409"/>
      <c r="R3" s="409"/>
      <c r="S3" s="409"/>
      <c r="T3" s="409"/>
      <c r="U3" s="409"/>
    </row>
    <row r="4" ht="14.25" customHeight="1">
      <c r="B4" s="405"/>
      <c r="C4" s="426" t="s">
        <v>7651</v>
      </c>
      <c r="D4" s="427" t="s">
        <v>7602</v>
      </c>
      <c r="E4" s="426" t="s">
        <v>7580</v>
      </c>
      <c r="F4" s="428" t="s">
        <v>7603</v>
      </c>
      <c r="G4" s="425"/>
      <c r="H4" s="409" t="s">
        <v>7652</v>
      </c>
      <c r="I4" s="409"/>
      <c r="J4" s="409"/>
      <c r="K4" s="409"/>
      <c r="L4" s="409"/>
      <c r="M4" s="409"/>
      <c r="N4" s="409"/>
      <c r="O4" s="409"/>
      <c r="P4" s="409"/>
      <c r="Q4" s="409"/>
      <c r="R4" s="409"/>
      <c r="S4" s="409"/>
      <c r="T4" s="409"/>
      <c r="U4" s="409"/>
    </row>
    <row r="5" ht="14.25" customHeight="1">
      <c r="C5" s="417" t="s">
        <v>7653</v>
      </c>
      <c r="D5" s="129" t="s">
        <v>7654</v>
      </c>
      <c r="E5" s="129" t="s">
        <v>7650</v>
      </c>
    </row>
    <row r="6" ht="14.25" customHeight="1">
      <c r="C6" s="417" t="s">
        <v>7655</v>
      </c>
      <c r="D6" s="129" t="s">
        <v>7621</v>
      </c>
      <c r="E6" s="129" t="s">
        <v>7650</v>
      </c>
    </row>
    <row r="7" ht="14.25" customHeight="1">
      <c r="C7" s="417" t="s">
        <v>7656</v>
      </c>
      <c r="D7" s="129" t="s">
        <v>7657</v>
      </c>
      <c r="E7" s="129" t="s">
        <v>7650</v>
      </c>
    </row>
    <row r="8" ht="14.25" customHeight="1">
      <c r="C8" s="417" t="s">
        <v>7658</v>
      </c>
      <c r="D8" s="129" t="s">
        <v>7639</v>
      </c>
      <c r="E8" s="129" t="s">
        <v>7650</v>
      </c>
    </row>
    <row r="9" ht="14.25" customHeight="1">
      <c r="C9" s="417" t="s">
        <v>7659</v>
      </c>
      <c r="D9" s="129" t="s">
        <v>7633</v>
      </c>
      <c r="E9" s="129" t="s">
        <v>7650</v>
      </c>
    </row>
    <row r="10" ht="14.25" customHeight="1">
      <c r="C10" s="417" t="s">
        <v>7660</v>
      </c>
      <c r="D10" s="129" t="s">
        <v>7661</v>
      </c>
      <c r="E10" s="129" t="s">
        <v>7650</v>
      </c>
    </row>
    <row r="11" ht="14.25" customHeight="1">
      <c r="C11" s="417" t="s">
        <v>7662</v>
      </c>
      <c r="D11" s="129" t="s">
        <v>7663</v>
      </c>
      <c r="E11" s="129" t="s">
        <v>7650</v>
      </c>
    </row>
    <row r="12" ht="14.25" customHeight="1">
      <c r="C12" s="417" t="s">
        <v>7664</v>
      </c>
      <c r="D12" s="416" t="s">
        <v>7264</v>
      </c>
      <c r="E12" s="129" t="s">
        <v>7650</v>
      </c>
    </row>
    <row r="13" ht="14.25" customHeight="1">
      <c r="C13" s="417" t="s">
        <v>7665</v>
      </c>
      <c r="D13" s="129" t="s">
        <v>7666</v>
      </c>
      <c r="E13" s="129" t="s">
        <v>7650</v>
      </c>
    </row>
    <row r="14" ht="14.25" customHeight="1">
      <c r="C14" s="417" t="s">
        <v>7667</v>
      </c>
      <c r="D14" s="416" t="s">
        <v>7668</v>
      </c>
      <c r="E14" s="129" t="s">
        <v>7650</v>
      </c>
    </row>
    <row r="15" ht="14.25" customHeight="1">
      <c r="C15" s="417" t="s">
        <v>7669</v>
      </c>
      <c r="D15" s="416" t="s">
        <v>7670</v>
      </c>
      <c r="E15" s="129" t="s">
        <v>7650</v>
      </c>
    </row>
    <row r="16" ht="14.25" customHeight="1">
      <c r="C16" s="417" t="s">
        <v>7671</v>
      </c>
      <c r="D16" s="416" t="s">
        <v>7672</v>
      </c>
      <c r="E16" s="129" t="s">
        <v>7650</v>
      </c>
    </row>
    <row r="17" ht="14.25" customHeight="1">
      <c r="C17" s="417" t="s">
        <v>7673</v>
      </c>
      <c r="D17" s="129" t="s">
        <v>7674</v>
      </c>
      <c r="E17" s="129" t="s">
        <v>7650</v>
      </c>
    </row>
    <row r="18" ht="14.25" customHeight="1">
      <c r="C18" s="417" t="s">
        <v>7675</v>
      </c>
      <c r="D18" s="416" t="s">
        <v>7676</v>
      </c>
      <c r="E18" s="129" t="s">
        <v>7650</v>
      </c>
    </row>
    <row r="19" ht="14.25" customHeight="1">
      <c r="C19" s="417" t="s">
        <v>7677</v>
      </c>
      <c r="D19" s="416" t="s">
        <v>7678</v>
      </c>
      <c r="E19" s="129" t="s">
        <v>7650</v>
      </c>
    </row>
    <row r="20" ht="14.25" customHeight="1">
      <c r="C20" s="417" t="s">
        <v>7679</v>
      </c>
      <c r="D20" s="416" t="s">
        <v>7680</v>
      </c>
      <c r="E20" s="129" t="s">
        <v>7650</v>
      </c>
    </row>
    <row r="21" ht="14.25" customHeight="1">
      <c r="C21" s="417" t="s">
        <v>7681</v>
      </c>
      <c r="D21" s="416" t="s">
        <v>7682</v>
      </c>
      <c r="E21" s="129" t="s">
        <v>7650</v>
      </c>
    </row>
    <row r="22" ht="14.25" customHeight="1">
      <c r="C22" s="417" t="s">
        <v>7683</v>
      </c>
      <c r="D22" s="416" t="s">
        <v>7684</v>
      </c>
      <c r="E22" s="129" t="s">
        <v>7650</v>
      </c>
    </row>
    <row r="23" ht="14.25" customHeight="1">
      <c r="C23" s="417" t="s">
        <v>7685</v>
      </c>
      <c r="D23" s="416" t="s">
        <v>7686</v>
      </c>
      <c r="E23" s="129" t="s">
        <v>7650</v>
      </c>
    </row>
    <row r="24" ht="14.25" customHeight="1">
      <c r="C24" s="417" t="s">
        <v>7687</v>
      </c>
      <c r="D24" s="129" t="s">
        <v>7688</v>
      </c>
      <c r="E24" s="129" t="s">
        <v>7650</v>
      </c>
    </row>
    <row r="25" ht="14.25" customHeight="1">
      <c r="C25" s="417" t="s">
        <v>7689</v>
      </c>
      <c r="D25" s="129" t="s">
        <v>7643</v>
      </c>
      <c r="E25" s="129" t="s">
        <v>7650</v>
      </c>
    </row>
    <row r="26" ht="14.25" customHeight="1">
      <c r="C26" s="420" t="s">
        <v>7648</v>
      </c>
      <c r="D26" s="67" t="s">
        <v>7649</v>
      </c>
      <c r="E26" s="129" t="s">
        <v>7650</v>
      </c>
    </row>
    <row r="27" ht="14.25" customHeight="1">
      <c r="C27" s="420" t="s">
        <v>7690</v>
      </c>
      <c r="D27" s="422" t="s">
        <v>7691</v>
      </c>
      <c r="E27" s="129" t="s">
        <v>7650</v>
      </c>
    </row>
    <row r="28" ht="14.25" customHeight="1">
      <c r="C28" s="429" t="s">
        <v>7692</v>
      </c>
      <c r="D28" s="422" t="s">
        <v>7693</v>
      </c>
      <c r="E28" s="129" t="s">
        <v>7650</v>
      </c>
    </row>
    <row r="29" ht="14.25" customHeight="1">
      <c r="C29" s="420" t="s">
        <v>7694</v>
      </c>
      <c r="D29" s="422" t="s">
        <v>5343</v>
      </c>
      <c r="E29" s="129" t="s">
        <v>7650</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id="rId1" ref="C5"/>
    <hyperlink r:id="rId2" ref="C6"/>
    <hyperlink r:id="rId3" ref="C7"/>
    <hyperlink r:id="rId4" ref="C8"/>
    <hyperlink r:id="rId5" ref="C9"/>
    <hyperlink r:id="rId6" ref="C10"/>
    <hyperlink r:id="rId7" ref="C11"/>
    <hyperlink r:id="rId8" ref="C12"/>
    <hyperlink r:id="rId9" ref="C13"/>
    <hyperlink r:id="rId10" ref="C14"/>
    <hyperlink r:id="rId11" ref="C15"/>
    <hyperlink r:id="rId12" ref="C16"/>
    <hyperlink r:id="rId13" ref="C17"/>
    <hyperlink r:id="rId14" ref="C18"/>
    <hyperlink r:id="rId15" ref="C19"/>
    <hyperlink r:id="rId16" ref="C20"/>
    <hyperlink r:id="rId17" ref="C21"/>
    <hyperlink r:id="rId18" ref="C22"/>
    <hyperlink r:id="rId19" ref="C23"/>
    <hyperlink r:id="rId20" ref="C24"/>
    <hyperlink r:id="rId21" ref="C25"/>
    <hyperlink r:id="rId22" ref="C26"/>
    <hyperlink r:id="rId23" ref="C27"/>
    <hyperlink r:id="rId24" ref="C28"/>
    <hyperlink r:id="rId25" ref="C29"/>
  </hyperlinks>
  <printOptions/>
  <pageMargins bottom="0.75" footer="0.0" header="0.0" left="0.7" right="0.7" top="0.75"/>
  <pageSetup orientation="landscape"/>
  <drawing r:id="rId2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48.43"/>
    <col customWidth="1" min="3" max="4" width="14.43"/>
    <col customWidth="1" min="5" max="5" width="17.57"/>
    <col customWidth="1" min="6" max="6" width="26.71"/>
    <col customWidth="1" min="7" max="7" width="16.43"/>
  </cols>
  <sheetData>
    <row r="1">
      <c r="A1" s="430" t="s">
        <v>164</v>
      </c>
      <c r="B1" s="431" t="s">
        <v>7695</v>
      </c>
      <c r="C1" s="432" t="s">
        <v>7696</v>
      </c>
      <c r="D1" s="432" t="s">
        <v>7697</v>
      </c>
      <c r="E1" s="432" t="s">
        <v>7698</v>
      </c>
      <c r="F1" s="432" t="s">
        <v>7699</v>
      </c>
      <c r="G1" s="432" t="s">
        <v>7700</v>
      </c>
      <c r="H1" s="11"/>
      <c r="I1" s="11"/>
      <c r="J1" s="11"/>
      <c r="K1" s="11"/>
      <c r="L1" s="11"/>
      <c r="M1" s="11"/>
      <c r="N1" s="11"/>
      <c r="O1" s="11"/>
      <c r="P1" s="11"/>
      <c r="Q1" s="11"/>
      <c r="R1" s="11"/>
      <c r="S1" s="11"/>
      <c r="T1" s="11"/>
      <c r="U1" s="11"/>
      <c r="V1" s="11"/>
      <c r="W1" s="11"/>
      <c r="X1" s="11"/>
      <c r="Y1" s="11"/>
      <c r="Z1" s="11"/>
    </row>
    <row r="2">
      <c r="A2" s="433">
        <v>293.0</v>
      </c>
      <c r="B2" s="434" t="s">
        <v>7701</v>
      </c>
      <c r="C2" s="435" t="s">
        <v>4229</v>
      </c>
      <c r="D2" s="435" t="s">
        <v>4229</v>
      </c>
      <c r="E2" s="435" t="s">
        <v>7702</v>
      </c>
      <c r="F2" s="435" t="s">
        <v>7613</v>
      </c>
      <c r="G2" s="435"/>
      <c r="H2" s="11"/>
      <c r="I2" s="11"/>
      <c r="J2" s="11"/>
      <c r="K2" s="11"/>
      <c r="L2" s="11"/>
      <c r="M2" s="11"/>
      <c r="N2" s="11"/>
      <c r="O2" s="11"/>
      <c r="P2" s="11"/>
      <c r="Q2" s="11"/>
      <c r="R2" s="11"/>
      <c r="S2" s="11"/>
      <c r="T2" s="11"/>
      <c r="U2" s="11"/>
      <c r="V2" s="11"/>
      <c r="W2" s="11"/>
      <c r="X2" s="11"/>
      <c r="Y2" s="11"/>
      <c r="Z2" s="11"/>
    </row>
    <row r="3">
      <c r="A3" s="433">
        <v>291.0</v>
      </c>
      <c r="B3" s="434" t="s">
        <v>7703</v>
      </c>
      <c r="C3" s="435" t="s">
        <v>4229</v>
      </c>
      <c r="D3" s="435" t="s">
        <v>4229</v>
      </c>
      <c r="E3" s="435" t="s">
        <v>7704</v>
      </c>
      <c r="F3" s="435" t="s">
        <v>7613</v>
      </c>
      <c r="G3" s="435"/>
      <c r="H3" s="11"/>
      <c r="I3" s="11"/>
      <c r="J3" s="11"/>
      <c r="K3" s="11"/>
      <c r="L3" s="11"/>
      <c r="M3" s="11"/>
      <c r="N3" s="11"/>
      <c r="O3" s="11"/>
      <c r="P3" s="11"/>
      <c r="Q3" s="11"/>
      <c r="R3" s="11"/>
      <c r="S3" s="11"/>
      <c r="T3" s="11"/>
      <c r="U3" s="11"/>
      <c r="V3" s="11"/>
      <c r="W3" s="11"/>
      <c r="X3" s="11"/>
      <c r="Y3" s="11"/>
      <c r="Z3" s="11"/>
    </row>
    <row r="4">
      <c r="A4" s="436">
        <v>276.0</v>
      </c>
      <c r="B4" s="437" t="s">
        <v>7705</v>
      </c>
      <c r="C4" s="438" t="s">
        <v>7706</v>
      </c>
      <c r="D4" s="438" t="s">
        <v>4229</v>
      </c>
      <c r="E4" s="438" t="s">
        <v>7707</v>
      </c>
      <c r="F4" s="439" t="s">
        <v>7613</v>
      </c>
      <c r="G4" s="438"/>
      <c r="H4" s="439" t="s">
        <v>7613</v>
      </c>
    </row>
    <row r="5">
      <c r="A5" s="433">
        <v>252.0</v>
      </c>
      <c r="B5" s="434" t="s">
        <v>7708</v>
      </c>
      <c r="C5" s="435" t="s">
        <v>4229</v>
      </c>
      <c r="D5" s="435" t="s">
        <v>4229</v>
      </c>
      <c r="E5" s="435" t="s">
        <v>7704</v>
      </c>
      <c r="F5" s="435" t="s">
        <v>7709</v>
      </c>
      <c r="G5" s="435"/>
      <c r="H5" s="440" t="s">
        <v>7710</v>
      </c>
      <c r="I5" s="441" t="s">
        <v>7711</v>
      </c>
      <c r="J5" s="11"/>
      <c r="K5" s="11"/>
      <c r="L5" s="11"/>
      <c r="M5" s="11"/>
      <c r="N5" s="11"/>
      <c r="O5" s="11"/>
      <c r="P5" s="11"/>
      <c r="Q5" s="11"/>
      <c r="R5" s="11"/>
      <c r="S5" s="11"/>
      <c r="T5" s="11"/>
      <c r="U5" s="11"/>
      <c r="V5" s="11"/>
      <c r="W5" s="11"/>
      <c r="X5" s="11"/>
      <c r="Y5" s="11"/>
      <c r="Z5" s="11"/>
    </row>
    <row r="6">
      <c r="A6" s="433">
        <v>231.0</v>
      </c>
      <c r="B6" s="434" t="s">
        <v>7688</v>
      </c>
      <c r="C6" s="435" t="s">
        <v>4229</v>
      </c>
      <c r="D6" s="435" t="s">
        <v>7706</v>
      </c>
      <c r="E6" s="435" t="s">
        <v>7702</v>
      </c>
      <c r="F6" s="435" t="s">
        <v>7613</v>
      </c>
      <c r="G6" s="435"/>
      <c r="H6" s="442"/>
      <c r="I6" s="11"/>
      <c r="J6" s="11"/>
      <c r="K6" s="11"/>
      <c r="L6" s="11"/>
      <c r="M6" s="11"/>
      <c r="N6" s="11"/>
      <c r="O6" s="11"/>
      <c r="P6" s="11"/>
      <c r="Q6" s="11"/>
      <c r="R6" s="11"/>
      <c r="S6" s="11"/>
      <c r="T6" s="11"/>
      <c r="U6" s="11"/>
      <c r="V6" s="11"/>
      <c r="W6" s="11"/>
      <c r="X6" s="11"/>
      <c r="Y6" s="11"/>
      <c r="Z6" s="11"/>
    </row>
    <row r="7">
      <c r="A7" s="436">
        <v>226.0</v>
      </c>
      <c r="B7" s="437" t="s">
        <v>7712</v>
      </c>
      <c r="C7" s="438" t="s">
        <v>7706</v>
      </c>
      <c r="D7" s="438" t="s">
        <v>4229</v>
      </c>
      <c r="E7" s="438" t="s">
        <v>7707</v>
      </c>
      <c r="F7" s="439" t="s">
        <v>7613</v>
      </c>
      <c r="G7" s="438"/>
      <c r="H7" s="439" t="s">
        <v>7613</v>
      </c>
    </row>
    <row r="8">
      <c r="A8" s="433">
        <v>225.0</v>
      </c>
      <c r="B8" s="434" t="s">
        <v>7712</v>
      </c>
      <c r="C8" s="435" t="s">
        <v>4229</v>
      </c>
      <c r="D8" s="435" t="s">
        <v>7706</v>
      </c>
      <c r="E8" s="435" t="s">
        <v>7702</v>
      </c>
      <c r="F8" s="435" t="s">
        <v>7713</v>
      </c>
      <c r="G8" s="435"/>
      <c r="H8" s="443" t="s">
        <v>7714</v>
      </c>
      <c r="I8" s="11"/>
      <c r="J8" s="11"/>
      <c r="K8" s="11"/>
      <c r="L8" s="11"/>
      <c r="M8" s="11"/>
      <c r="N8" s="11"/>
      <c r="O8" s="11"/>
      <c r="P8" s="11"/>
      <c r="Q8" s="11"/>
      <c r="R8" s="11"/>
      <c r="S8" s="11"/>
      <c r="T8" s="11"/>
      <c r="U8" s="11"/>
      <c r="V8" s="11"/>
      <c r="W8" s="11"/>
      <c r="X8" s="11"/>
      <c r="Y8" s="11"/>
      <c r="Z8" s="11"/>
    </row>
    <row r="9">
      <c r="A9" s="444">
        <v>223.0</v>
      </c>
      <c r="B9" s="445" t="s">
        <v>7684</v>
      </c>
      <c r="C9" s="446" t="s">
        <v>4229</v>
      </c>
      <c r="D9" s="446" t="s">
        <v>7706</v>
      </c>
      <c r="E9" s="446" t="s">
        <v>7702</v>
      </c>
      <c r="F9" s="446" t="s">
        <v>7713</v>
      </c>
      <c r="G9" s="446"/>
      <c r="H9" s="447" t="s">
        <v>7715</v>
      </c>
      <c r="I9" s="448"/>
      <c r="J9" s="448"/>
      <c r="K9" s="448"/>
      <c r="L9" s="448"/>
      <c r="M9" s="448"/>
      <c r="N9" s="448"/>
      <c r="O9" s="448"/>
      <c r="P9" s="448"/>
      <c r="Q9" s="448"/>
      <c r="R9" s="448"/>
      <c r="S9" s="448"/>
      <c r="T9" s="448"/>
      <c r="U9" s="448"/>
      <c r="V9" s="448"/>
      <c r="W9" s="448"/>
      <c r="X9" s="448"/>
      <c r="Y9" s="448"/>
      <c r="Z9" s="448"/>
    </row>
    <row r="10">
      <c r="A10" s="449">
        <v>220.0</v>
      </c>
      <c r="B10" s="450" t="s">
        <v>7678</v>
      </c>
      <c r="C10" s="451" t="s">
        <v>7706</v>
      </c>
      <c r="D10" s="451" t="s">
        <v>4229</v>
      </c>
      <c r="E10" s="451" t="s">
        <v>7707</v>
      </c>
      <c r="F10" s="451" t="s">
        <v>7716</v>
      </c>
      <c r="G10" s="451" t="s">
        <v>7717</v>
      </c>
    </row>
    <row r="11">
      <c r="A11" s="433">
        <v>219.0</v>
      </c>
      <c r="B11" s="434" t="s">
        <v>7678</v>
      </c>
      <c r="C11" s="435" t="s">
        <v>4229</v>
      </c>
      <c r="D11" s="435" t="s">
        <v>7706</v>
      </c>
      <c r="E11" s="435" t="s">
        <v>7702</v>
      </c>
      <c r="F11" s="435" t="s">
        <v>7718</v>
      </c>
      <c r="G11" s="435"/>
      <c r="H11" s="11"/>
      <c r="I11" s="11"/>
      <c r="J11" s="11"/>
      <c r="K11" s="11"/>
      <c r="L11" s="11"/>
      <c r="M11" s="11"/>
      <c r="N11" s="11"/>
      <c r="O11" s="11"/>
      <c r="P11" s="11"/>
      <c r="Q11" s="11"/>
      <c r="R11" s="11"/>
      <c r="S11" s="11"/>
      <c r="T11" s="11"/>
      <c r="U11" s="11"/>
      <c r="V11" s="11"/>
      <c r="W11" s="11"/>
      <c r="X11" s="11"/>
      <c r="Y11" s="11"/>
      <c r="Z11" s="11"/>
    </row>
    <row r="12">
      <c r="A12" s="433">
        <v>217.0</v>
      </c>
      <c r="B12" s="434" t="s">
        <v>7674</v>
      </c>
      <c r="C12" s="435" t="s">
        <v>4229</v>
      </c>
      <c r="D12" s="435" t="s">
        <v>7706</v>
      </c>
      <c r="E12" s="435" t="s">
        <v>7702</v>
      </c>
      <c r="F12" s="435" t="s">
        <v>7613</v>
      </c>
      <c r="G12" s="435"/>
      <c r="H12" s="442" t="s">
        <v>7613</v>
      </c>
      <c r="I12" s="11"/>
      <c r="J12" s="11"/>
      <c r="K12" s="11"/>
      <c r="L12" s="11"/>
      <c r="M12" s="11"/>
      <c r="N12" s="11"/>
      <c r="O12" s="11"/>
      <c r="P12" s="11"/>
      <c r="Q12" s="11"/>
      <c r="R12" s="11"/>
      <c r="S12" s="11"/>
      <c r="T12" s="11"/>
      <c r="U12" s="11"/>
      <c r="V12" s="11"/>
      <c r="W12" s="11"/>
      <c r="X12" s="11"/>
      <c r="Y12" s="11"/>
      <c r="Z12" s="11"/>
    </row>
    <row r="13">
      <c r="A13" s="436">
        <v>216.0</v>
      </c>
      <c r="B13" s="437" t="s">
        <v>7719</v>
      </c>
      <c r="C13" s="438" t="s">
        <v>7706</v>
      </c>
      <c r="D13" s="438" t="s">
        <v>4229</v>
      </c>
      <c r="E13" s="438" t="s">
        <v>7707</v>
      </c>
      <c r="F13" s="452" t="s">
        <v>7613</v>
      </c>
      <c r="G13" s="438"/>
      <c r="H13" s="453"/>
    </row>
    <row r="14">
      <c r="A14" s="449">
        <v>215.0</v>
      </c>
      <c r="B14" s="450" t="s">
        <v>7720</v>
      </c>
      <c r="C14" s="451"/>
      <c r="D14" s="451"/>
      <c r="E14" s="451" t="s">
        <v>7707</v>
      </c>
      <c r="F14" s="451" t="s">
        <v>7613</v>
      </c>
      <c r="G14" s="451"/>
    </row>
    <row r="15">
      <c r="A15" s="433">
        <v>213.0</v>
      </c>
      <c r="B15" s="434" t="s">
        <v>7670</v>
      </c>
      <c r="C15" s="435" t="s">
        <v>4229</v>
      </c>
      <c r="D15" s="435" t="s">
        <v>7706</v>
      </c>
      <c r="E15" s="435" t="s">
        <v>7702</v>
      </c>
      <c r="F15" s="435" t="s">
        <v>7613</v>
      </c>
      <c r="G15" s="435"/>
      <c r="H15" s="11"/>
      <c r="I15" s="11"/>
      <c r="J15" s="11"/>
      <c r="K15" s="11"/>
      <c r="L15" s="11"/>
      <c r="M15" s="11"/>
      <c r="N15" s="11"/>
      <c r="O15" s="11"/>
      <c r="P15" s="11"/>
      <c r="Q15" s="11"/>
      <c r="R15" s="11"/>
      <c r="S15" s="11"/>
      <c r="T15" s="11"/>
      <c r="U15" s="11"/>
      <c r="V15" s="11"/>
      <c r="W15" s="11"/>
      <c r="X15" s="11"/>
      <c r="Y15" s="11"/>
      <c r="Z15" s="11"/>
    </row>
    <row r="16">
      <c r="A16" s="433">
        <v>212.0</v>
      </c>
      <c r="B16" s="434" t="s">
        <v>7668</v>
      </c>
      <c r="C16" s="435" t="s">
        <v>4229</v>
      </c>
      <c r="D16" s="435" t="s">
        <v>7706</v>
      </c>
      <c r="E16" s="435" t="s">
        <v>7702</v>
      </c>
      <c r="F16" s="435" t="s">
        <v>7613</v>
      </c>
      <c r="G16" s="435"/>
      <c r="H16" s="11"/>
      <c r="I16" s="11"/>
      <c r="J16" s="11"/>
      <c r="K16" s="11"/>
      <c r="L16" s="11"/>
      <c r="M16" s="11"/>
      <c r="N16" s="11"/>
      <c r="O16" s="11"/>
      <c r="P16" s="11"/>
      <c r="Q16" s="11"/>
      <c r="R16" s="11"/>
      <c r="S16" s="11"/>
      <c r="T16" s="11"/>
      <c r="U16" s="11"/>
      <c r="V16" s="11"/>
      <c r="W16" s="11"/>
      <c r="X16" s="11"/>
      <c r="Y16" s="11"/>
      <c r="Z16" s="11"/>
    </row>
    <row r="17">
      <c r="A17" s="433">
        <v>209.0</v>
      </c>
      <c r="B17" s="434" t="s">
        <v>7721</v>
      </c>
      <c r="C17" s="435" t="s">
        <v>4229</v>
      </c>
      <c r="D17" s="435" t="s">
        <v>7706</v>
      </c>
      <c r="E17" s="435" t="s">
        <v>7702</v>
      </c>
      <c r="F17" s="435" t="s">
        <v>7716</v>
      </c>
      <c r="G17" s="435"/>
      <c r="H17" s="11"/>
      <c r="I17" s="11"/>
      <c r="J17" s="11"/>
      <c r="K17" s="11"/>
      <c r="L17" s="11"/>
      <c r="M17" s="11"/>
      <c r="N17" s="11"/>
      <c r="O17" s="11"/>
      <c r="P17" s="11"/>
      <c r="Q17" s="11"/>
      <c r="R17" s="11"/>
      <c r="S17" s="11"/>
      <c r="T17" s="11"/>
      <c r="U17" s="11"/>
      <c r="V17" s="11"/>
      <c r="W17" s="11"/>
      <c r="X17" s="11"/>
      <c r="Y17" s="11"/>
      <c r="Z17" s="11"/>
    </row>
    <row r="18">
      <c r="A18" s="433">
        <v>205.0</v>
      </c>
      <c r="B18" s="434" t="s">
        <v>7722</v>
      </c>
      <c r="C18" s="435" t="s">
        <v>4229</v>
      </c>
      <c r="D18" s="435" t="s">
        <v>7706</v>
      </c>
      <c r="E18" s="435" t="s">
        <v>7702</v>
      </c>
      <c r="F18" s="435" t="s">
        <v>7613</v>
      </c>
      <c r="G18" s="435"/>
      <c r="H18" s="11"/>
      <c r="I18" s="11"/>
      <c r="J18" s="11"/>
      <c r="K18" s="11"/>
      <c r="L18" s="11"/>
      <c r="M18" s="11"/>
      <c r="N18" s="11"/>
      <c r="O18" s="11"/>
      <c r="P18" s="11"/>
      <c r="Q18" s="11"/>
      <c r="R18" s="11"/>
      <c r="S18" s="11"/>
      <c r="T18" s="11"/>
      <c r="U18" s="11"/>
      <c r="V18" s="11"/>
      <c r="W18" s="11"/>
      <c r="X18" s="11"/>
      <c r="Y18" s="11"/>
      <c r="Z18" s="11"/>
    </row>
    <row r="19">
      <c r="A19" s="433">
        <v>203.0</v>
      </c>
      <c r="B19" s="434" t="s">
        <v>7639</v>
      </c>
      <c r="C19" s="435" t="s">
        <v>4229</v>
      </c>
      <c r="D19" s="435" t="s">
        <v>7706</v>
      </c>
      <c r="E19" s="435" t="s">
        <v>7702</v>
      </c>
      <c r="F19" s="435" t="s">
        <v>7713</v>
      </c>
      <c r="G19" s="435"/>
      <c r="H19" s="454" t="s">
        <v>7715</v>
      </c>
      <c r="I19" s="11"/>
      <c r="J19" s="11"/>
      <c r="K19" s="11"/>
      <c r="L19" s="11"/>
      <c r="M19" s="11"/>
      <c r="N19" s="11"/>
      <c r="O19" s="11"/>
      <c r="P19" s="11"/>
      <c r="Q19" s="11"/>
      <c r="R19" s="11"/>
      <c r="S19" s="11"/>
      <c r="T19" s="11"/>
      <c r="U19" s="11"/>
      <c r="V19" s="11"/>
      <c r="W19" s="11"/>
      <c r="X19" s="11"/>
      <c r="Y19" s="11"/>
      <c r="Z19" s="11"/>
    </row>
    <row r="20">
      <c r="A20" s="449">
        <v>199.0</v>
      </c>
      <c r="B20" s="450" t="s">
        <v>7641</v>
      </c>
      <c r="C20" s="451" t="s">
        <v>7706</v>
      </c>
      <c r="D20" s="451" t="s">
        <v>4229</v>
      </c>
      <c r="E20" s="451" t="s">
        <v>7707</v>
      </c>
      <c r="F20" s="451" t="s">
        <v>7613</v>
      </c>
      <c r="G20" s="451"/>
      <c r="H20" s="129"/>
    </row>
    <row r="21" ht="15.75" customHeight="1">
      <c r="A21" s="436">
        <v>197.0</v>
      </c>
      <c r="B21" s="437" t="s">
        <v>7639</v>
      </c>
      <c r="C21" s="438" t="s">
        <v>7706</v>
      </c>
      <c r="D21" s="438" t="s">
        <v>4229</v>
      </c>
      <c r="E21" s="438" t="s">
        <v>7707</v>
      </c>
      <c r="F21" s="438" t="s">
        <v>7713</v>
      </c>
      <c r="G21" s="438" t="s">
        <v>7723</v>
      </c>
      <c r="H21" s="455"/>
    </row>
    <row r="22" ht="15.75" customHeight="1">
      <c r="A22" s="449">
        <v>196.0</v>
      </c>
      <c r="B22" s="450" t="s">
        <v>7637</v>
      </c>
      <c r="C22" s="451" t="s">
        <v>7706</v>
      </c>
      <c r="D22" s="451" t="s">
        <v>4229</v>
      </c>
      <c r="E22" s="451" t="s">
        <v>7707</v>
      </c>
      <c r="F22" s="438" t="s">
        <v>7713</v>
      </c>
      <c r="G22" s="451"/>
      <c r="H22" s="455"/>
    </row>
    <row r="23" ht="15.75" customHeight="1">
      <c r="A23" s="433">
        <v>195.0</v>
      </c>
      <c r="B23" s="434" t="s">
        <v>7657</v>
      </c>
      <c r="C23" s="435" t="s">
        <v>4229</v>
      </c>
      <c r="D23" s="435" t="s">
        <v>7706</v>
      </c>
      <c r="E23" s="435" t="s">
        <v>7702</v>
      </c>
      <c r="F23" s="435" t="s">
        <v>7613</v>
      </c>
      <c r="G23" s="435"/>
      <c r="H23" s="442"/>
      <c r="I23" s="11"/>
      <c r="J23" s="11"/>
      <c r="K23" s="11"/>
      <c r="L23" s="11"/>
      <c r="M23" s="11"/>
      <c r="N23" s="11"/>
      <c r="O23" s="11"/>
      <c r="P23" s="11"/>
      <c r="Q23" s="11"/>
      <c r="R23" s="11"/>
      <c r="S23" s="11"/>
      <c r="T23" s="11"/>
      <c r="U23" s="11"/>
      <c r="V23" s="11"/>
      <c r="W23" s="11"/>
      <c r="X23" s="11"/>
      <c r="Y23" s="11"/>
      <c r="Z23" s="11"/>
    </row>
    <row r="24" ht="15.75" customHeight="1">
      <c r="A24" s="433">
        <v>191.0</v>
      </c>
      <c r="B24" s="434" t="s">
        <v>7654</v>
      </c>
      <c r="C24" s="435" t="s">
        <v>4229</v>
      </c>
      <c r="D24" s="435" t="s">
        <v>7706</v>
      </c>
      <c r="E24" s="435" t="s">
        <v>7702</v>
      </c>
      <c r="F24" s="435" t="s">
        <v>7713</v>
      </c>
      <c r="G24" s="435"/>
      <c r="H24" s="11"/>
      <c r="I24" s="11"/>
      <c r="J24" s="11"/>
      <c r="K24" s="11"/>
      <c r="L24" s="11"/>
      <c r="M24" s="11"/>
      <c r="N24" s="11"/>
      <c r="O24" s="11"/>
      <c r="P24" s="11"/>
      <c r="Q24" s="11"/>
      <c r="R24" s="11"/>
      <c r="S24" s="11"/>
      <c r="T24" s="11"/>
      <c r="U24" s="11"/>
      <c r="V24" s="11"/>
      <c r="W24" s="11"/>
      <c r="X24" s="11"/>
      <c r="Y24" s="11"/>
      <c r="Z24" s="11"/>
    </row>
    <row r="25" ht="15.75" customHeight="1">
      <c r="A25" s="433">
        <v>187.0</v>
      </c>
      <c r="B25" s="434" t="s">
        <v>7724</v>
      </c>
      <c r="C25" s="435" t="s">
        <v>4229</v>
      </c>
      <c r="D25" s="435" t="s">
        <v>7706</v>
      </c>
      <c r="E25" s="435" t="s">
        <v>7702</v>
      </c>
      <c r="F25" s="435" t="s">
        <v>7613</v>
      </c>
      <c r="G25" s="435"/>
      <c r="H25" s="11"/>
      <c r="I25" s="11"/>
      <c r="J25" s="11"/>
      <c r="K25" s="11"/>
      <c r="L25" s="11"/>
      <c r="M25" s="11"/>
      <c r="N25" s="11"/>
      <c r="O25" s="11"/>
      <c r="P25" s="11"/>
      <c r="Q25" s="11"/>
      <c r="R25" s="11"/>
      <c r="S25" s="11"/>
      <c r="T25" s="11"/>
      <c r="U25" s="11"/>
      <c r="V25" s="11"/>
      <c r="W25" s="11"/>
      <c r="X25" s="11"/>
      <c r="Y25" s="11"/>
      <c r="Z25" s="11"/>
    </row>
    <row r="26" ht="15.75" customHeight="1">
      <c r="A26" s="449">
        <v>158.0</v>
      </c>
      <c r="B26" s="450" t="s">
        <v>7619</v>
      </c>
      <c r="C26" s="451" t="s">
        <v>7706</v>
      </c>
      <c r="D26" s="451" t="s">
        <v>4229</v>
      </c>
      <c r="E26" s="451" t="s">
        <v>7707</v>
      </c>
      <c r="F26" s="451" t="s">
        <v>7713</v>
      </c>
      <c r="G26" s="451"/>
      <c r="H26" s="455"/>
    </row>
    <row r="27" ht="15.75" customHeight="1">
      <c r="A27" s="449">
        <v>156.0</v>
      </c>
      <c r="B27" s="450" t="s">
        <v>7725</v>
      </c>
      <c r="C27" s="451"/>
      <c r="D27" s="451"/>
      <c r="E27" s="451" t="s">
        <v>7707</v>
      </c>
      <c r="F27" s="451" t="s">
        <v>7613</v>
      </c>
      <c r="G27" s="451"/>
    </row>
    <row r="28" ht="15.75" customHeight="1">
      <c r="A28" s="449">
        <v>155.0</v>
      </c>
      <c r="B28" s="450" t="s">
        <v>7621</v>
      </c>
      <c r="C28" s="451" t="s">
        <v>7706</v>
      </c>
      <c r="D28" s="451" t="s">
        <v>4229</v>
      </c>
      <c r="E28" s="451" t="s">
        <v>7707</v>
      </c>
      <c r="F28" s="451" t="s">
        <v>7713</v>
      </c>
      <c r="G28" s="451"/>
      <c r="H28" s="455"/>
    </row>
    <row r="29" ht="15.75" customHeight="1">
      <c r="A29" s="433">
        <v>154.0</v>
      </c>
      <c r="B29" s="434" t="s">
        <v>7726</v>
      </c>
      <c r="C29" s="435" t="s">
        <v>4229</v>
      </c>
      <c r="D29" s="435" t="s">
        <v>7706</v>
      </c>
      <c r="E29" s="435" t="s">
        <v>7702</v>
      </c>
      <c r="F29" s="435" t="s">
        <v>7613</v>
      </c>
      <c r="G29" s="435"/>
      <c r="H29" s="11"/>
      <c r="I29" s="11"/>
      <c r="J29" s="11"/>
      <c r="K29" s="11"/>
      <c r="L29" s="11"/>
      <c r="M29" s="11"/>
      <c r="N29" s="11"/>
      <c r="O29" s="11"/>
      <c r="P29" s="11"/>
      <c r="Q29" s="11"/>
      <c r="R29" s="11"/>
      <c r="S29" s="11"/>
      <c r="T29" s="11"/>
      <c r="U29" s="11"/>
      <c r="V29" s="11"/>
      <c r="W29" s="11"/>
      <c r="X29" s="11"/>
      <c r="Y29" s="11"/>
      <c r="Z29" s="11"/>
    </row>
    <row r="30" ht="15.75" customHeight="1">
      <c r="A30" s="449">
        <v>140.0</v>
      </c>
      <c r="B30" s="450" t="s">
        <v>7635</v>
      </c>
      <c r="C30" s="451" t="s">
        <v>7706</v>
      </c>
      <c r="D30" s="451" t="s">
        <v>4229</v>
      </c>
      <c r="E30" s="451" t="s">
        <v>7707</v>
      </c>
      <c r="F30" s="439" t="s">
        <v>7613</v>
      </c>
      <c r="G30" s="451"/>
      <c r="H30" s="453" t="s">
        <v>7613</v>
      </c>
    </row>
    <row r="31" ht="15.75" customHeight="1">
      <c r="A31" s="433">
        <v>114.0</v>
      </c>
      <c r="B31" s="434" t="s">
        <v>7727</v>
      </c>
      <c r="C31" s="435" t="s">
        <v>4229</v>
      </c>
      <c r="D31" s="435" t="s">
        <v>4229</v>
      </c>
      <c r="E31" s="435" t="s">
        <v>7704</v>
      </c>
      <c r="F31" s="435" t="s">
        <v>7613</v>
      </c>
      <c r="G31" s="435"/>
      <c r="H31" s="11"/>
      <c r="I31" s="11"/>
      <c r="J31" s="11"/>
      <c r="K31" s="11"/>
      <c r="L31" s="11"/>
      <c r="M31" s="11"/>
      <c r="N31" s="11"/>
      <c r="O31" s="11"/>
      <c r="P31" s="11"/>
      <c r="Q31" s="11"/>
      <c r="R31" s="11"/>
      <c r="S31" s="11"/>
      <c r="T31" s="11"/>
      <c r="U31" s="11"/>
      <c r="V31" s="11"/>
      <c r="W31" s="11"/>
      <c r="X31" s="11"/>
      <c r="Y31" s="11"/>
      <c r="Z31" s="11"/>
    </row>
    <row r="32" ht="15.75" customHeight="1">
      <c r="A32" s="449">
        <v>112.0</v>
      </c>
      <c r="B32" s="450" t="s">
        <v>7728</v>
      </c>
      <c r="C32" s="451" t="s">
        <v>7706</v>
      </c>
      <c r="D32" s="451" t="s">
        <v>4229</v>
      </c>
      <c r="E32" s="451" t="s">
        <v>7707</v>
      </c>
      <c r="F32" s="451" t="s">
        <v>7713</v>
      </c>
      <c r="G32" s="451"/>
      <c r="H32" s="456" t="s">
        <v>7714</v>
      </c>
    </row>
    <row r="33" ht="15.75" customHeight="1">
      <c r="A33" s="449">
        <v>111.0</v>
      </c>
      <c r="B33" s="450" t="s">
        <v>7729</v>
      </c>
      <c r="C33" s="451" t="s">
        <v>7706</v>
      </c>
      <c r="D33" s="451" t="s">
        <v>4229</v>
      </c>
      <c r="E33" s="451" t="s">
        <v>7707</v>
      </c>
      <c r="F33" s="451" t="s">
        <v>7713</v>
      </c>
      <c r="G33" s="451"/>
    </row>
    <row r="34" ht="15.75" customHeight="1">
      <c r="A34" s="449">
        <v>110.0</v>
      </c>
      <c r="B34" s="450" t="s">
        <v>7730</v>
      </c>
      <c r="C34" s="451" t="s">
        <v>7706</v>
      </c>
      <c r="D34" s="451" t="s">
        <v>4229</v>
      </c>
      <c r="E34" s="451" t="s">
        <v>7707</v>
      </c>
      <c r="F34" s="451" t="s">
        <v>7713</v>
      </c>
      <c r="G34" s="451"/>
      <c r="H34" s="455" t="s">
        <v>7715</v>
      </c>
    </row>
    <row r="35" ht="15.75" customHeight="1">
      <c r="A35" s="449">
        <v>94.0</v>
      </c>
      <c r="B35" s="450" t="s">
        <v>7731</v>
      </c>
      <c r="C35" s="451" t="s">
        <v>7706</v>
      </c>
      <c r="D35" s="451" t="s">
        <v>4229</v>
      </c>
      <c r="E35" s="451" t="s">
        <v>7707</v>
      </c>
      <c r="F35" s="451" t="s">
        <v>7717</v>
      </c>
    </row>
    <row r="36" ht="15.75" customHeight="1">
      <c r="A36" s="449">
        <v>79.0</v>
      </c>
      <c r="B36" s="450" t="s">
        <v>7732</v>
      </c>
      <c r="C36" s="451" t="s">
        <v>7706</v>
      </c>
      <c r="D36" s="451" t="s">
        <v>4229</v>
      </c>
      <c r="E36" s="451" t="s">
        <v>7707</v>
      </c>
      <c r="F36" s="451" t="s">
        <v>7613</v>
      </c>
      <c r="G36" s="451"/>
    </row>
    <row r="37" ht="15.75" customHeight="1">
      <c r="A37" s="433">
        <v>261.0</v>
      </c>
      <c r="B37" s="434" t="s">
        <v>7733</v>
      </c>
      <c r="C37" s="435" t="s">
        <v>4229</v>
      </c>
      <c r="D37" s="435" t="s">
        <v>7706</v>
      </c>
      <c r="E37" s="435" t="s">
        <v>7702</v>
      </c>
      <c r="F37" s="435" t="s">
        <v>7734</v>
      </c>
      <c r="G37" s="435"/>
      <c r="H37" s="11"/>
      <c r="I37" s="11"/>
      <c r="J37" s="11"/>
      <c r="K37" s="11"/>
      <c r="L37" s="11"/>
      <c r="M37" s="11"/>
      <c r="N37" s="11"/>
      <c r="O37" s="11"/>
      <c r="P37" s="11"/>
      <c r="Q37" s="11"/>
      <c r="R37" s="11"/>
      <c r="S37" s="11"/>
      <c r="T37" s="11"/>
      <c r="U37" s="11"/>
      <c r="V37" s="11"/>
      <c r="W37" s="11"/>
      <c r="X37" s="11"/>
      <c r="Y37" s="11"/>
      <c r="Z37" s="11"/>
    </row>
    <row r="38" ht="15.75" customHeight="1">
      <c r="A38" s="457">
        <v>260.0</v>
      </c>
      <c r="B38" s="458" t="s">
        <v>7691</v>
      </c>
      <c r="C38" s="459" t="s">
        <v>7706</v>
      </c>
      <c r="D38" s="459" t="s">
        <v>4229</v>
      </c>
      <c r="E38" s="459" t="s">
        <v>7707</v>
      </c>
      <c r="F38" s="439" t="s">
        <v>7613</v>
      </c>
      <c r="G38" s="459"/>
      <c r="H38" s="460"/>
      <c r="J38" s="460"/>
      <c r="K38" s="460"/>
      <c r="L38" s="460"/>
      <c r="M38" s="460"/>
      <c r="N38" s="460"/>
      <c r="O38" s="460"/>
      <c r="P38" s="460"/>
      <c r="Q38" s="460"/>
      <c r="R38" s="460"/>
      <c r="S38" s="460"/>
      <c r="T38" s="460"/>
      <c r="U38" s="460"/>
      <c r="V38" s="460"/>
      <c r="W38" s="460"/>
      <c r="X38" s="460"/>
      <c r="Y38" s="460"/>
      <c r="Z38" s="460"/>
    </row>
    <row r="39" ht="15.75" customHeight="1">
      <c r="A39" s="433">
        <v>259.0</v>
      </c>
      <c r="B39" s="434" t="s">
        <v>7691</v>
      </c>
      <c r="C39" s="435" t="s">
        <v>4229</v>
      </c>
      <c r="D39" s="435" t="s">
        <v>7706</v>
      </c>
      <c r="E39" s="435" t="s">
        <v>7702</v>
      </c>
      <c r="F39" s="435" t="s">
        <v>7613</v>
      </c>
      <c r="G39" s="435"/>
      <c r="H39" s="442" t="s">
        <v>7613</v>
      </c>
      <c r="I39" s="11"/>
      <c r="J39" s="11"/>
      <c r="K39" s="11"/>
      <c r="L39" s="11"/>
      <c r="M39" s="11"/>
      <c r="N39" s="11"/>
      <c r="O39" s="11"/>
      <c r="P39" s="11"/>
      <c r="Q39" s="11"/>
      <c r="R39" s="11"/>
      <c r="S39" s="11"/>
      <c r="T39" s="11"/>
      <c r="U39" s="11"/>
      <c r="V39" s="11"/>
      <c r="W39" s="11"/>
      <c r="X39" s="11"/>
      <c r="Y39" s="11"/>
      <c r="Z39" s="11"/>
    </row>
    <row r="40" ht="15.75" customHeight="1">
      <c r="A40" s="433">
        <v>210.0</v>
      </c>
      <c r="B40" s="434" t="s">
        <v>7264</v>
      </c>
      <c r="C40" s="435" t="s">
        <v>4229</v>
      </c>
      <c r="D40" s="435" t="s">
        <v>7706</v>
      </c>
      <c r="E40" s="435" t="s">
        <v>7702</v>
      </c>
      <c r="F40" s="435" t="s">
        <v>7713</v>
      </c>
      <c r="G40" s="435"/>
      <c r="H40" s="11"/>
      <c r="I40" s="11"/>
      <c r="J40" s="11"/>
      <c r="K40" s="11"/>
      <c r="L40" s="11"/>
      <c r="M40" s="11"/>
      <c r="N40" s="11"/>
      <c r="O40" s="11"/>
      <c r="P40" s="11"/>
      <c r="Q40" s="11"/>
      <c r="R40" s="11"/>
      <c r="S40" s="11"/>
      <c r="T40" s="11"/>
      <c r="U40" s="11"/>
      <c r="V40" s="11"/>
      <c r="W40" s="11"/>
      <c r="X40" s="11"/>
      <c r="Y40" s="11"/>
      <c r="Z40" s="11"/>
    </row>
    <row r="41" ht="15.75" customHeight="1">
      <c r="A41" s="449">
        <v>90.0</v>
      </c>
      <c r="B41" s="450" t="s">
        <v>5362</v>
      </c>
      <c r="C41" s="451" t="s">
        <v>7706</v>
      </c>
      <c r="D41" s="451" t="s">
        <v>4229</v>
      </c>
      <c r="E41" s="451" t="s">
        <v>7707</v>
      </c>
      <c r="F41" s="451" t="s">
        <v>7735</v>
      </c>
      <c r="G41" s="451"/>
    </row>
    <row r="42" ht="15.75" customHeight="1">
      <c r="A42" s="449">
        <v>87.0</v>
      </c>
      <c r="B42" s="450" t="s">
        <v>7736</v>
      </c>
      <c r="C42" s="451" t="s">
        <v>7706</v>
      </c>
      <c r="D42" s="451" t="s">
        <v>4229</v>
      </c>
      <c r="E42" s="451" t="s">
        <v>7707</v>
      </c>
      <c r="F42" s="451" t="s">
        <v>7735</v>
      </c>
      <c r="G42" s="451"/>
    </row>
    <row r="43" ht="15.75" customHeight="1">
      <c r="A43" s="460">
        <v>201.0</v>
      </c>
      <c r="B43" s="461" t="s">
        <v>7737</v>
      </c>
      <c r="C43" s="460" t="s">
        <v>7706</v>
      </c>
      <c r="D43" s="460" t="s">
        <v>4229</v>
      </c>
      <c r="E43" s="460" t="s">
        <v>7707</v>
      </c>
      <c r="F43" s="451" t="s">
        <v>7713</v>
      </c>
      <c r="G43" s="460"/>
      <c r="H43" s="460"/>
      <c r="J43" s="460"/>
      <c r="K43" s="460"/>
      <c r="L43" s="460"/>
      <c r="M43" s="460"/>
      <c r="N43" s="460"/>
      <c r="O43" s="460"/>
      <c r="P43" s="460"/>
      <c r="Q43" s="460"/>
      <c r="R43" s="460"/>
      <c r="S43" s="460"/>
      <c r="T43" s="460"/>
      <c r="U43" s="460"/>
      <c r="V43" s="460"/>
      <c r="W43" s="460"/>
      <c r="X43" s="460"/>
      <c r="Y43" s="460"/>
      <c r="Z43" s="460"/>
    </row>
    <row r="44" ht="15.75" customHeight="1">
      <c r="A44" s="11">
        <v>280.0</v>
      </c>
      <c r="B44" s="462" t="s">
        <v>7738</v>
      </c>
      <c r="C44" s="11" t="s">
        <v>4229</v>
      </c>
      <c r="D44" s="11" t="s">
        <v>4229</v>
      </c>
      <c r="E44" s="11" t="s">
        <v>7704</v>
      </c>
      <c r="F44" s="11" t="s">
        <v>7709</v>
      </c>
      <c r="G44" s="11" t="s">
        <v>7739</v>
      </c>
      <c r="H44" s="11"/>
      <c r="I44" s="11"/>
      <c r="J44" s="11"/>
      <c r="K44" s="11"/>
      <c r="L44" s="11"/>
      <c r="M44" s="11"/>
      <c r="N44" s="11"/>
      <c r="O44" s="11"/>
      <c r="P44" s="11"/>
      <c r="Q44" s="11"/>
      <c r="R44" s="11"/>
      <c r="S44" s="11"/>
      <c r="T44" s="11"/>
      <c r="U44" s="11"/>
      <c r="V44" s="11"/>
      <c r="W44" s="11"/>
      <c r="X44" s="11"/>
      <c r="Y44" s="11"/>
      <c r="Z44" s="11"/>
    </row>
    <row r="45" ht="15.75" customHeight="1">
      <c r="A45" s="11">
        <v>214.0</v>
      </c>
      <c r="B45" s="462" t="s">
        <v>7740</v>
      </c>
      <c r="C45" s="11" t="s">
        <v>4229</v>
      </c>
      <c r="D45" s="11" t="s">
        <v>4229</v>
      </c>
      <c r="E45" s="11" t="s">
        <v>7704</v>
      </c>
      <c r="F45" s="435" t="s">
        <v>7613</v>
      </c>
      <c r="G45" s="11"/>
      <c r="H45" s="11"/>
      <c r="I45" s="11"/>
      <c r="J45" s="11"/>
      <c r="K45" s="11"/>
      <c r="L45" s="11"/>
      <c r="M45" s="11"/>
      <c r="N45" s="11"/>
      <c r="O45" s="11"/>
      <c r="P45" s="11"/>
      <c r="Q45" s="11"/>
      <c r="R45" s="11"/>
      <c r="S45" s="11"/>
      <c r="T45" s="11"/>
      <c r="U45" s="11"/>
      <c r="V45" s="11"/>
      <c r="W45" s="11"/>
      <c r="X45" s="11"/>
      <c r="Y45" s="11"/>
      <c r="Z45" s="11"/>
    </row>
    <row r="46" ht="15.75" customHeight="1">
      <c r="A46" s="11">
        <v>249.0</v>
      </c>
      <c r="B46" s="462" t="s">
        <v>7741</v>
      </c>
      <c r="C46" s="11" t="s">
        <v>4229</v>
      </c>
      <c r="D46" s="11" t="s">
        <v>4229</v>
      </c>
      <c r="E46" s="11" t="s">
        <v>7704</v>
      </c>
      <c r="F46" s="11" t="s">
        <v>7713</v>
      </c>
      <c r="G46" s="11"/>
      <c r="H46" s="11"/>
      <c r="I46" s="11"/>
      <c r="J46" s="11"/>
      <c r="K46" s="11"/>
      <c r="L46" s="11"/>
      <c r="M46" s="11"/>
      <c r="N46" s="11"/>
      <c r="O46" s="11"/>
      <c r="P46" s="11"/>
      <c r="Q46" s="11"/>
      <c r="R46" s="11"/>
      <c r="S46" s="11"/>
      <c r="T46" s="11"/>
      <c r="U46" s="11"/>
      <c r="V46" s="11"/>
      <c r="W46" s="11"/>
      <c r="X46" s="11"/>
      <c r="Y46" s="11"/>
      <c r="Z46" s="11"/>
    </row>
    <row r="47" ht="15.75" customHeight="1">
      <c r="A47" s="11">
        <v>250.0</v>
      </c>
      <c r="B47" s="462" t="s">
        <v>7742</v>
      </c>
      <c r="C47" s="11" t="s">
        <v>4229</v>
      </c>
      <c r="D47" s="11" t="s">
        <v>4229</v>
      </c>
      <c r="E47" s="11" t="s">
        <v>7704</v>
      </c>
      <c r="F47" s="11" t="s">
        <v>7713</v>
      </c>
      <c r="G47" s="11"/>
      <c r="H47" s="11"/>
      <c r="I47" s="11"/>
      <c r="J47" s="11"/>
      <c r="K47" s="11"/>
      <c r="L47" s="11"/>
      <c r="M47" s="11"/>
      <c r="N47" s="11"/>
      <c r="O47" s="11"/>
      <c r="P47" s="11"/>
      <c r="Q47" s="11"/>
      <c r="R47" s="11"/>
      <c r="S47" s="11"/>
      <c r="T47" s="11"/>
      <c r="U47" s="11"/>
      <c r="V47" s="11"/>
      <c r="W47" s="11"/>
      <c r="X47" s="11"/>
      <c r="Y47" s="11"/>
      <c r="Z47" s="11"/>
    </row>
    <row r="48" ht="15.75" customHeight="1">
      <c r="A48" s="11">
        <v>214.0</v>
      </c>
      <c r="B48" s="462" t="s">
        <v>7672</v>
      </c>
      <c r="C48" s="11" t="s">
        <v>4229</v>
      </c>
      <c r="D48" s="11" t="s">
        <v>7706</v>
      </c>
      <c r="E48" s="11" t="s">
        <v>7702</v>
      </c>
      <c r="F48" s="11" t="s">
        <v>7613</v>
      </c>
      <c r="G48" s="11"/>
      <c r="H48" s="11"/>
      <c r="I48" s="11"/>
      <c r="J48" s="11"/>
      <c r="K48" s="11"/>
      <c r="L48" s="11"/>
      <c r="M48" s="11"/>
      <c r="N48" s="11"/>
      <c r="O48" s="11"/>
      <c r="P48" s="11"/>
      <c r="Q48" s="11"/>
      <c r="R48" s="11"/>
      <c r="S48" s="11"/>
      <c r="T48" s="11"/>
      <c r="U48" s="11"/>
      <c r="V48" s="11"/>
      <c r="W48" s="11"/>
      <c r="X48" s="11"/>
      <c r="Y48" s="11"/>
      <c r="Z48" s="11"/>
    </row>
    <row r="49" ht="15.75" customHeight="1">
      <c r="A49" s="11">
        <v>291.0</v>
      </c>
      <c r="B49" s="462" t="s">
        <v>7743</v>
      </c>
      <c r="C49" s="11" t="s">
        <v>4229</v>
      </c>
      <c r="D49" s="11" t="s">
        <v>4229</v>
      </c>
      <c r="E49" s="11" t="s">
        <v>7704</v>
      </c>
      <c r="F49" s="11" t="s">
        <v>7613</v>
      </c>
      <c r="G49" s="11"/>
      <c r="H49" s="11"/>
      <c r="I49" s="11"/>
      <c r="J49" s="11"/>
      <c r="K49" s="11"/>
      <c r="L49" s="11"/>
      <c r="M49" s="11"/>
      <c r="N49" s="11"/>
      <c r="O49" s="11"/>
      <c r="P49" s="11"/>
      <c r="Q49" s="11"/>
      <c r="R49" s="11"/>
      <c r="S49" s="11"/>
      <c r="T49" s="11"/>
      <c r="U49" s="11"/>
      <c r="V49" s="11"/>
      <c r="W49" s="11"/>
      <c r="X49" s="11"/>
      <c r="Y49" s="11"/>
      <c r="Z49" s="11"/>
    </row>
    <row r="50" ht="15.75" customHeight="1">
      <c r="A50" s="448">
        <v>324.0</v>
      </c>
      <c r="B50" s="463" t="s">
        <v>7744</v>
      </c>
      <c r="C50" s="448" t="s">
        <v>7706</v>
      </c>
      <c r="D50" s="448" t="s">
        <v>4229</v>
      </c>
      <c r="E50" s="448" t="s">
        <v>7707</v>
      </c>
      <c r="F50" s="448" t="s">
        <v>7613</v>
      </c>
      <c r="G50" s="448"/>
      <c r="H50" s="448"/>
      <c r="I50" s="448"/>
      <c r="J50" s="448"/>
      <c r="K50" s="448"/>
      <c r="L50" s="448"/>
      <c r="M50" s="448"/>
      <c r="N50" s="448"/>
      <c r="O50" s="448"/>
      <c r="P50" s="448"/>
      <c r="Q50" s="448"/>
      <c r="R50" s="448"/>
      <c r="S50" s="448"/>
      <c r="T50" s="448"/>
      <c r="U50" s="448"/>
      <c r="V50" s="448"/>
      <c r="W50" s="448"/>
      <c r="X50" s="448"/>
      <c r="Y50" s="448"/>
      <c r="Z50" s="448"/>
    </row>
    <row r="51" ht="15.75" customHeight="1">
      <c r="A51" s="448">
        <v>325.0</v>
      </c>
      <c r="B51" s="463" t="s">
        <v>7745</v>
      </c>
      <c r="C51" s="448" t="s">
        <v>4229</v>
      </c>
      <c r="D51" s="448" t="s">
        <v>7706</v>
      </c>
      <c r="E51" s="448" t="s">
        <v>7702</v>
      </c>
      <c r="F51" s="448" t="s">
        <v>7746</v>
      </c>
      <c r="G51" s="448"/>
      <c r="H51" s="448"/>
      <c r="I51" s="448"/>
      <c r="J51" s="448"/>
      <c r="K51" s="448"/>
      <c r="L51" s="448"/>
      <c r="M51" s="448"/>
      <c r="N51" s="448"/>
      <c r="O51" s="448"/>
      <c r="P51" s="448"/>
      <c r="Q51" s="448"/>
      <c r="R51" s="448"/>
      <c r="S51" s="448"/>
      <c r="T51" s="448"/>
      <c r="U51" s="448"/>
      <c r="V51" s="448"/>
      <c r="W51" s="448"/>
      <c r="X51" s="448"/>
      <c r="Y51" s="448"/>
      <c r="Z51" s="448"/>
    </row>
    <row r="52" ht="15.75" customHeight="1">
      <c r="A52" s="448">
        <v>330.0</v>
      </c>
      <c r="B52" s="463" t="s">
        <v>7747</v>
      </c>
      <c r="C52" s="448" t="s">
        <v>4229</v>
      </c>
      <c r="D52" s="448" t="s">
        <v>7706</v>
      </c>
      <c r="E52" s="448" t="s">
        <v>7702</v>
      </c>
      <c r="F52" s="448" t="s">
        <v>7746</v>
      </c>
      <c r="G52" s="448"/>
      <c r="H52" s="448"/>
      <c r="I52" s="448"/>
      <c r="J52" s="448"/>
      <c r="K52" s="448"/>
      <c r="L52" s="448"/>
      <c r="M52" s="448"/>
      <c r="N52" s="448"/>
      <c r="O52" s="448"/>
      <c r="P52" s="448"/>
      <c r="Q52" s="448"/>
      <c r="R52" s="448"/>
      <c r="S52" s="448"/>
      <c r="T52" s="448"/>
      <c r="U52" s="448"/>
      <c r="V52" s="448"/>
      <c r="W52" s="448"/>
      <c r="X52" s="448"/>
      <c r="Y52" s="448"/>
      <c r="Z52" s="448"/>
    </row>
    <row r="53" ht="15.75" customHeight="1">
      <c r="A53" s="448">
        <v>351.0</v>
      </c>
      <c r="B53" s="463" t="s">
        <v>7748</v>
      </c>
      <c r="C53" s="448" t="s">
        <v>7706</v>
      </c>
      <c r="D53" s="448" t="s">
        <v>4229</v>
      </c>
      <c r="E53" s="448" t="s">
        <v>7707</v>
      </c>
      <c r="F53" s="448" t="s">
        <v>7613</v>
      </c>
      <c r="G53" s="448"/>
      <c r="H53" s="448"/>
      <c r="I53" s="448"/>
      <c r="J53" s="448"/>
      <c r="K53" s="448"/>
      <c r="L53" s="448"/>
      <c r="M53" s="448"/>
      <c r="N53" s="448"/>
      <c r="O53" s="448"/>
      <c r="P53" s="448"/>
      <c r="Q53" s="448"/>
      <c r="R53" s="448"/>
      <c r="S53" s="448"/>
      <c r="T53" s="448"/>
      <c r="U53" s="448"/>
      <c r="V53" s="448"/>
      <c r="W53" s="448"/>
      <c r="X53" s="448"/>
      <c r="Y53" s="448"/>
      <c r="Z53" s="448"/>
    </row>
    <row r="54" ht="15.75" customHeight="1">
      <c r="A54" s="448">
        <v>373.0</v>
      </c>
      <c r="B54" s="463" t="s">
        <v>7749</v>
      </c>
      <c r="C54" s="448" t="s">
        <v>4229</v>
      </c>
      <c r="D54" s="448" t="s">
        <v>7706</v>
      </c>
      <c r="E54" s="448" t="s">
        <v>7702</v>
      </c>
      <c r="F54" s="448" t="s">
        <v>7746</v>
      </c>
      <c r="G54" s="448"/>
      <c r="H54" s="448"/>
      <c r="I54" s="448"/>
      <c r="J54" s="448"/>
      <c r="K54" s="448"/>
      <c r="L54" s="448"/>
      <c r="M54" s="448"/>
      <c r="N54" s="448"/>
      <c r="O54" s="448"/>
      <c r="P54" s="448"/>
      <c r="Q54" s="448"/>
      <c r="R54" s="448"/>
      <c r="S54" s="448"/>
      <c r="T54" s="448"/>
      <c r="U54" s="448"/>
      <c r="V54" s="448"/>
      <c r="W54" s="448"/>
      <c r="X54" s="448"/>
      <c r="Y54" s="448"/>
      <c r="Z54" s="448"/>
    </row>
    <row r="55" ht="15.75" customHeight="1">
      <c r="A55" s="448">
        <v>201.0</v>
      </c>
      <c r="B55" s="463" t="s">
        <v>7737</v>
      </c>
      <c r="C55" s="448" t="s">
        <v>4229</v>
      </c>
      <c r="D55" s="448" t="s">
        <v>4229</v>
      </c>
      <c r="E55" s="448" t="s">
        <v>7707</v>
      </c>
      <c r="F55" s="448" t="s">
        <v>7716</v>
      </c>
      <c r="G55" s="448"/>
      <c r="H55" s="448"/>
      <c r="I55" s="448"/>
      <c r="J55" s="448"/>
      <c r="K55" s="448"/>
      <c r="L55" s="448"/>
      <c r="M55" s="448"/>
      <c r="N55" s="448"/>
      <c r="O55" s="448"/>
      <c r="P55" s="448"/>
      <c r="Q55" s="448"/>
      <c r="R55" s="448"/>
      <c r="S55" s="448"/>
      <c r="T55" s="448"/>
      <c r="U55" s="448"/>
      <c r="V55" s="448"/>
      <c r="W55" s="448"/>
      <c r="X55" s="448"/>
      <c r="Y55" s="448"/>
      <c r="Z55" s="448"/>
    </row>
    <row r="56" ht="15.75" customHeight="1">
      <c r="A56" s="448">
        <v>155.0</v>
      </c>
      <c r="B56" s="463" t="s">
        <v>7750</v>
      </c>
      <c r="C56" s="448" t="s">
        <v>7706</v>
      </c>
      <c r="D56" s="448" t="s">
        <v>4229</v>
      </c>
      <c r="E56" s="448" t="s">
        <v>7707</v>
      </c>
      <c r="F56" s="448" t="s">
        <v>7716</v>
      </c>
      <c r="G56" s="448" t="s">
        <v>7751</v>
      </c>
      <c r="H56" s="448"/>
      <c r="I56" s="448"/>
      <c r="J56" s="448"/>
      <c r="K56" s="448"/>
      <c r="L56" s="448"/>
      <c r="M56" s="448"/>
      <c r="N56" s="448"/>
      <c r="O56" s="448"/>
      <c r="P56" s="448"/>
      <c r="Q56" s="448"/>
      <c r="R56" s="448"/>
      <c r="S56" s="448"/>
      <c r="T56" s="448"/>
      <c r="U56" s="448"/>
      <c r="V56" s="448"/>
      <c r="W56" s="448"/>
      <c r="X56" s="448"/>
      <c r="Y56" s="448"/>
      <c r="Z56" s="448"/>
    </row>
    <row r="57" ht="15.75" customHeight="1">
      <c r="A57" s="448">
        <v>211.0</v>
      </c>
      <c r="B57" s="463" t="s">
        <v>7752</v>
      </c>
      <c r="C57" s="448" t="s">
        <v>4229</v>
      </c>
      <c r="D57" s="448" t="s">
        <v>7706</v>
      </c>
      <c r="E57" s="448" t="s">
        <v>7702</v>
      </c>
      <c r="F57" s="448" t="s">
        <v>7746</v>
      </c>
      <c r="G57" s="448"/>
      <c r="H57" s="448"/>
      <c r="I57" s="448"/>
      <c r="J57" s="448"/>
      <c r="K57" s="448"/>
      <c r="L57" s="448"/>
      <c r="M57" s="448"/>
      <c r="N57" s="448"/>
      <c r="O57" s="448"/>
      <c r="P57" s="448"/>
      <c r="Q57" s="448"/>
      <c r="R57" s="448"/>
      <c r="S57" s="448"/>
      <c r="T57" s="448"/>
      <c r="U57" s="448"/>
      <c r="V57" s="448"/>
      <c r="W57" s="448"/>
      <c r="X57" s="448"/>
      <c r="Y57" s="448"/>
      <c r="Z57" s="448"/>
    </row>
    <row r="58" ht="15.75" customHeight="1">
      <c r="A58" s="448">
        <v>232.0</v>
      </c>
      <c r="B58" s="463" t="s">
        <v>7753</v>
      </c>
      <c r="C58" s="448" t="s">
        <v>4229</v>
      </c>
      <c r="D58" s="448" t="s">
        <v>4229</v>
      </c>
      <c r="E58" s="448" t="s">
        <v>7704</v>
      </c>
      <c r="F58" s="448" t="s">
        <v>7713</v>
      </c>
      <c r="G58" s="448" t="s">
        <v>7754</v>
      </c>
      <c r="H58" s="448" t="s">
        <v>7755</v>
      </c>
      <c r="I58" s="448"/>
      <c r="J58" s="448"/>
      <c r="K58" s="448"/>
      <c r="L58" s="448"/>
      <c r="M58" s="448"/>
      <c r="N58" s="448"/>
      <c r="O58" s="448"/>
      <c r="P58" s="448"/>
      <c r="Q58" s="448"/>
      <c r="R58" s="448"/>
      <c r="S58" s="448"/>
      <c r="T58" s="448"/>
      <c r="U58" s="448"/>
      <c r="V58" s="448"/>
      <c r="W58" s="448"/>
      <c r="X58" s="448"/>
      <c r="Y58" s="448"/>
      <c r="Z58" s="448"/>
    </row>
    <row r="59" ht="15.75" customHeight="1">
      <c r="A59" s="448">
        <v>383.0</v>
      </c>
      <c r="B59" s="463" t="s">
        <v>7756</v>
      </c>
      <c r="C59" s="448" t="s">
        <v>4229</v>
      </c>
      <c r="D59" s="448" t="s">
        <v>4229</v>
      </c>
      <c r="E59" s="448" t="s">
        <v>7704</v>
      </c>
      <c r="F59" s="448" t="s">
        <v>7746</v>
      </c>
      <c r="G59" s="448"/>
      <c r="H59" s="448" t="s">
        <v>7755</v>
      </c>
      <c r="I59" s="448"/>
      <c r="J59" s="448"/>
      <c r="K59" s="448"/>
      <c r="L59" s="448"/>
      <c r="M59" s="448"/>
      <c r="N59" s="448"/>
      <c r="O59" s="448"/>
      <c r="P59" s="448"/>
      <c r="Q59" s="448"/>
      <c r="R59" s="448"/>
      <c r="S59" s="448"/>
      <c r="T59" s="448"/>
      <c r="U59" s="448"/>
      <c r="V59" s="448"/>
      <c r="W59" s="448"/>
      <c r="X59" s="448"/>
      <c r="Y59" s="448"/>
      <c r="Z59" s="448"/>
    </row>
    <row r="60" ht="15.75" customHeight="1">
      <c r="A60" s="448">
        <v>94.0</v>
      </c>
      <c r="B60" s="463" t="s">
        <v>7731</v>
      </c>
      <c r="C60" s="448" t="s">
        <v>7706</v>
      </c>
      <c r="D60" s="448" t="s">
        <v>4229</v>
      </c>
      <c r="E60" s="448" t="s">
        <v>7707</v>
      </c>
      <c r="F60" s="435" t="s">
        <v>7718</v>
      </c>
      <c r="G60" s="448"/>
      <c r="H60" s="448"/>
      <c r="I60" s="448"/>
      <c r="J60" s="448"/>
      <c r="K60" s="448"/>
      <c r="L60" s="448"/>
      <c r="M60" s="448"/>
      <c r="N60" s="448"/>
      <c r="O60" s="448"/>
      <c r="P60" s="448"/>
      <c r="Q60" s="448"/>
      <c r="R60" s="448"/>
      <c r="S60" s="448"/>
      <c r="T60" s="448"/>
      <c r="U60" s="448"/>
      <c r="V60" s="448"/>
      <c r="W60" s="448"/>
      <c r="X60" s="448"/>
      <c r="Y60" s="448"/>
      <c r="Z60" s="448"/>
    </row>
    <row r="61" ht="15.75" customHeight="1">
      <c r="A61" s="448">
        <v>200.0</v>
      </c>
      <c r="B61" s="463" t="s">
        <v>7753</v>
      </c>
      <c r="C61" s="448" t="s">
        <v>7706</v>
      </c>
      <c r="D61" s="448" t="s">
        <v>4229</v>
      </c>
      <c r="E61" s="448" t="s">
        <v>7707</v>
      </c>
      <c r="F61" s="448" t="s">
        <v>7613</v>
      </c>
      <c r="G61" s="448"/>
      <c r="H61" s="448"/>
      <c r="I61" s="448"/>
      <c r="J61" s="448"/>
      <c r="K61" s="448"/>
      <c r="L61" s="448"/>
      <c r="M61" s="448"/>
      <c r="N61" s="448"/>
      <c r="O61" s="448"/>
      <c r="P61" s="448"/>
      <c r="Q61" s="448"/>
      <c r="R61" s="448"/>
      <c r="S61" s="448"/>
      <c r="T61" s="448"/>
      <c r="U61" s="448"/>
      <c r="V61" s="448"/>
      <c r="W61" s="448"/>
      <c r="X61" s="448"/>
      <c r="Y61" s="448"/>
      <c r="Z61" s="448"/>
    </row>
    <row r="62" ht="15.75" customHeight="1">
      <c r="A62" s="448">
        <v>202.0</v>
      </c>
      <c r="B62" s="463" t="s">
        <v>7647</v>
      </c>
      <c r="C62" s="448" t="s">
        <v>7706</v>
      </c>
      <c r="D62" s="448" t="s">
        <v>4229</v>
      </c>
      <c r="E62" s="448" t="s">
        <v>7707</v>
      </c>
      <c r="F62" s="448" t="s">
        <v>7613</v>
      </c>
      <c r="G62" s="448"/>
      <c r="H62" s="448"/>
      <c r="I62" s="448"/>
      <c r="J62" s="448"/>
      <c r="K62" s="448"/>
      <c r="L62" s="448"/>
      <c r="M62" s="448"/>
      <c r="N62" s="448"/>
      <c r="O62" s="448"/>
      <c r="P62" s="448"/>
      <c r="Q62" s="448"/>
      <c r="R62" s="448"/>
      <c r="S62" s="448"/>
      <c r="T62" s="448"/>
      <c r="U62" s="448"/>
      <c r="V62" s="448"/>
      <c r="W62" s="448"/>
      <c r="X62" s="448"/>
      <c r="Y62" s="448"/>
      <c r="Z62" s="448"/>
    </row>
    <row r="63" ht="15.75" customHeight="1">
      <c r="A63" s="11"/>
      <c r="B63" s="462"/>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5.75" customHeight="1">
      <c r="A64" s="11"/>
      <c r="B64" s="462"/>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5.75" customHeight="1">
      <c r="A65" s="11"/>
      <c r="B65" s="462"/>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5.75" customHeight="1">
      <c r="A66" s="11"/>
      <c r="B66" s="462"/>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5.75" customHeight="1">
      <c r="A67" s="11"/>
      <c r="B67" s="462"/>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5.75" customHeight="1">
      <c r="A68" s="11"/>
      <c r="B68" s="462"/>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5.75" customHeight="1">
      <c r="A69" s="11"/>
      <c r="B69" s="462"/>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5.75" customHeight="1">
      <c r="A70" s="11"/>
      <c r="B70" s="462"/>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5.75" customHeight="1">
      <c r="A71" s="11"/>
      <c r="B71" s="462"/>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5.75" customHeight="1">
      <c r="A72" s="11"/>
      <c r="B72" s="462"/>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5.75" customHeight="1">
      <c r="A73" s="11"/>
      <c r="B73" s="462"/>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5.75" customHeight="1">
      <c r="A74" s="11"/>
      <c r="B74" s="462"/>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5.75" customHeight="1">
      <c r="A75" s="11"/>
      <c r="B75" s="462"/>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5.75" customHeight="1">
      <c r="A76" s="11"/>
      <c r="B76" s="462"/>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5.75" customHeight="1">
      <c r="A77" s="11"/>
      <c r="B77" s="462"/>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5.75" customHeight="1">
      <c r="A78" s="11"/>
      <c r="B78" s="462"/>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5.75" customHeight="1">
      <c r="A79" s="11"/>
      <c r="B79" s="462"/>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5.75" customHeight="1">
      <c r="A80" s="11"/>
      <c r="B80" s="462"/>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5.75" customHeight="1">
      <c r="A81" s="11"/>
      <c r="B81" s="462"/>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5.75" customHeight="1">
      <c r="A82" s="11"/>
      <c r="B82" s="462"/>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5.75" customHeight="1">
      <c r="A83" s="11"/>
      <c r="B83" s="462"/>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5.75" customHeight="1">
      <c r="A84" s="11"/>
      <c r="B84" s="462"/>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5.75" customHeight="1">
      <c r="A85" s="11"/>
      <c r="B85" s="462"/>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5.75" customHeight="1">
      <c r="A86" s="11"/>
      <c r="B86" s="462"/>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5.75" customHeight="1">
      <c r="A87" s="11"/>
      <c r="B87" s="462"/>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5.75" customHeight="1">
      <c r="A88" s="11"/>
      <c r="B88" s="462"/>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5.75" customHeight="1">
      <c r="A89" s="11"/>
      <c r="B89" s="462"/>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5.75" customHeight="1">
      <c r="A90" s="11"/>
      <c r="B90" s="462"/>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5.75" customHeight="1">
      <c r="A91" s="11"/>
      <c r="B91" s="462"/>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5.75" customHeight="1">
      <c r="A92" s="11"/>
      <c r="B92" s="462"/>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5.75" customHeight="1">
      <c r="A93" s="11"/>
      <c r="B93" s="462"/>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5.75" customHeight="1">
      <c r="A94" s="11"/>
      <c r="B94" s="462"/>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5.75" customHeight="1">
      <c r="A95" s="11"/>
      <c r="B95" s="462"/>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5.75" customHeight="1">
      <c r="A96" s="11"/>
      <c r="B96" s="462"/>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5.75" customHeight="1">
      <c r="A97" s="11"/>
      <c r="B97" s="462"/>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5.75" customHeight="1">
      <c r="A98" s="11"/>
      <c r="B98" s="462"/>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5.75" customHeight="1">
      <c r="A99" s="11"/>
      <c r="B99" s="462"/>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5.75" customHeight="1">
      <c r="A100" s="11"/>
      <c r="B100" s="462"/>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5.75" customHeight="1">
      <c r="A101" s="11"/>
      <c r="B101" s="462"/>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5.75" customHeight="1">
      <c r="A102" s="11"/>
      <c r="B102" s="462"/>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5.75" customHeight="1">
      <c r="A103" s="11"/>
      <c r="B103" s="462"/>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5.75" customHeight="1">
      <c r="A104" s="11"/>
      <c r="B104" s="462"/>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5.75" customHeight="1">
      <c r="A105" s="11"/>
      <c r="B105" s="462"/>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5.75" customHeight="1">
      <c r="A106" s="11"/>
      <c r="B106" s="462"/>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5.75" customHeight="1">
      <c r="A107" s="11"/>
      <c r="B107" s="462"/>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5.75" customHeight="1">
      <c r="A108" s="11"/>
      <c r="B108" s="462"/>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5.75" customHeight="1">
      <c r="A109" s="11"/>
      <c r="B109" s="462"/>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5.75" customHeight="1">
      <c r="A110" s="11"/>
      <c r="B110" s="462"/>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5.75" customHeight="1">
      <c r="A111" s="11"/>
      <c r="B111" s="462"/>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5.75" customHeight="1">
      <c r="A112" s="11"/>
      <c r="B112" s="462"/>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5.75" customHeight="1">
      <c r="A113" s="11"/>
      <c r="B113" s="462"/>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5.75" customHeight="1">
      <c r="A114" s="11"/>
      <c r="B114" s="462"/>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5.75" customHeight="1">
      <c r="A115" s="11"/>
      <c r="B115" s="462"/>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5.75" customHeight="1">
      <c r="A116" s="11"/>
      <c r="B116" s="462"/>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5.75" customHeight="1">
      <c r="A117" s="11"/>
      <c r="B117" s="462"/>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5.75" customHeight="1">
      <c r="A118" s="11"/>
      <c r="B118" s="462"/>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5.75" customHeight="1">
      <c r="A119" s="11"/>
      <c r="B119" s="462"/>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5.75" customHeight="1">
      <c r="A120" s="11"/>
      <c r="B120" s="462"/>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5.75" customHeight="1">
      <c r="A121" s="11"/>
      <c r="B121" s="462"/>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5.75" customHeight="1">
      <c r="A122" s="11"/>
      <c r="B122" s="462"/>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5.75" customHeight="1">
      <c r="A123" s="11"/>
      <c r="B123" s="462"/>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5.75" customHeight="1">
      <c r="A124" s="11"/>
      <c r="B124" s="462"/>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5.75" customHeight="1">
      <c r="A125" s="11"/>
      <c r="B125" s="462"/>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5.75" customHeight="1">
      <c r="A126" s="11"/>
      <c r="B126" s="462"/>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5.75" customHeight="1">
      <c r="A127" s="11"/>
      <c r="B127" s="462"/>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5.75" customHeight="1">
      <c r="A128" s="11"/>
      <c r="B128" s="462"/>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5.75" customHeight="1">
      <c r="A129" s="11"/>
      <c r="B129" s="462"/>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5.75" customHeight="1">
      <c r="A130" s="11"/>
      <c r="B130" s="462"/>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5.75" customHeight="1">
      <c r="A131" s="11"/>
      <c r="B131" s="462"/>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5.75" customHeight="1">
      <c r="A132" s="11"/>
      <c r="B132" s="462"/>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5.75" customHeight="1">
      <c r="A133" s="11"/>
      <c r="B133" s="462"/>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5.75" customHeight="1">
      <c r="A134" s="11"/>
      <c r="B134" s="462"/>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5.75" customHeight="1">
      <c r="A135" s="11"/>
      <c r="B135" s="462"/>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5.75" customHeight="1">
      <c r="A136" s="11"/>
      <c r="B136" s="462"/>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11"/>
      <c r="B137" s="462"/>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11"/>
      <c r="B138" s="462"/>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11"/>
      <c r="B139" s="462"/>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5.75" customHeight="1">
      <c r="A140" s="11"/>
      <c r="B140" s="462"/>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5.75" customHeight="1">
      <c r="A141" s="11"/>
      <c r="B141" s="462"/>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5.75" customHeight="1">
      <c r="A142" s="11"/>
      <c r="B142" s="462"/>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5.75" customHeight="1">
      <c r="A143" s="11"/>
      <c r="B143" s="462"/>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5.75" customHeight="1">
      <c r="A144" s="11"/>
      <c r="B144" s="462"/>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5.75" customHeight="1">
      <c r="A145" s="11"/>
      <c r="B145" s="462"/>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5.75" customHeight="1">
      <c r="A146" s="11"/>
      <c r="B146" s="462"/>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5.75" customHeight="1">
      <c r="A147" s="11"/>
      <c r="B147" s="462"/>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5.75" customHeight="1">
      <c r="A148" s="11"/>
      <c r="B148" s="462"/>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5.75" customHeight="1">
      <c r="A149" s="11"/>
      <c r="B149" s="462"/>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5.75" customHeight="1">
      <c r="A150" s="11"/>
      <c r="B150" s="462"/>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5.75" customHeight="1">
      <c r="A151" s="11"/>
      <c r="B151" s="462"/>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5.75" customHeight="1">
      <c r="A152" s="11"/>
      <c r="B152" s="462"/>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5.75" customHeight="1">
      <c r="A153" s="11"/>
      <c r="B153" s="462"/>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c r="B154" s="462"/>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5.75" customHeight="1">
      <c r="A155" s="11"/>
      <c r="B155" s="462"/>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5.75" customHeight="1">
      <c r="A156" s="11"/>
      <c r="B156" s="462"/>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5.75" customHeight="1">
      <c r="A157" s="11"/>
      <c r="B157" s="462"/>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5.75" customHeight="1">
      <c r="A158" s="11"/>
      <c r="B158" s="462"/>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5.75" customHeight="1">
      <c r="A159" s="11"/>
      <c r="B159" s="462"/>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5.75" customHeight="1">
      <c r="A160" s="11"/>
      <c r="B160" s="462"/>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5.75" customHeight="1">
      <c r="A161" s="11"/>
      <c r="B161" s="462"/>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5.75" customHeight="1">
      <c r="A162" s="11"/>
      <c r="B162" s="462"/>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5.75" customHeight="1">
      <c r="A163" s="11"/>
      <c r="B163" s="462"/>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5.75" customHeight="1">
      <c r="A164" s="11"/>
      <c r="B164" s="462"/>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5.75" customHeight="1">
      <c r="A165" s="11"/>
      <c r="B165" s="462"/>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5.75" customHeight="1">
      <c r="A166" s="11"/>
      <c r="B166" s="462"/>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5.75" customHeight="1">
      <c r="A167" s="11"/>
      <c r="B167" s="462"/>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5.75" customHeight="1">
      <c r="A168" s="11"/>
      <c r="B168" s="462"/>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5.75" customHeight="1">
      <c r="A169" s="11"/>
      <c r="B169" s="462"/>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5.75" customHeight="1">
      <c r="A170" s="11"/>
      <c r="B170" s="462"/>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5.75" customHeight="1">
      <c r="A171" s="11"/>
      <c r="B171" s="462"/>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5.75" customHeight="1">
      <c r="A172" s="11"/>
      <c r="B172" s="462"/>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5.75" customHeight="1">
      <c r="A173" s="11"/>
      <c r="B173" s="462"/>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5.75" customHeight="1">
      <c r="A174" s="11"/>
      <c r="B174" s="462"/>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5.75" customHeight="1">
      <c r="A175" s="11"/>
      <c r="B175" s="462"/>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5.75" customHeight="1">
      <c r="A176" s="11"/>
      <c r="B176" s="462"/>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5.75" customHeight="1">
      <c r="A177" s="11"/>
      <c r="B177" s="462"/>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5.75" customHeight="1">
      <c r="A178" s="11"/>
      <c r="B178" s="462"/>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5.75" customHeight="1">
      <c r="A179" s="11"/>
      <c r="B179" s="462"/>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5.75" customHeight="1">
      <c r="A180" s="11"/>
      <c r="B180" s="462"/>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5.75" customHeight="1">
      <c r="A181" s="11"/>
      <c r="B181" s="462"/>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5.75" customHeight="1">
      <c r="A182" s="11"/>
      <c r="B182" s="462"/>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5.75" customHeight="1">
      <c r="A183" s="11"/>
      <c r="B183" s="462"/>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5.75" customHeight="1">
      <c r="A184" s="11"/>
      <c r="B184" s="462"/>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5.75" customHeight="1">
      <c r="A185" s="11"/>
      <c r="B185" s="462"/>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5.75" customHeight="1">
      <c r="A186" s="11"/>
      <c r="B186" s="462"/>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5.75" customHeight="1">
      <c r="A187" s="11"/>
      <c r="B187" s="462"/>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5.75" customHeight="1">
      <c r="A188" s="11"/>
      <c r="B188" s="462"/>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5.75" customHeight="1">
      <c r="A189" s="11"/>
      <c r="B189" s="462"/>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5.75" customHeight="1">
      <c r="A190" s="11"/>
      <c r="B190" s="462"/>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5.75" customHeight="1">
      <c r="A191" s="11"/>
      <c r="B191" s="462"/>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5.75" customHeight="1">
      <c r="A192" s="11"/>
      <c r="B192" s="462"/>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5.75" customHeight="1">
      <c r="A193" s="11"/>
      <c r="B193" s="462"/>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5.75" customHeight="1">
      <c r="A194" s="11"/>
      <c r="B194" s="462"/>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5.75" customHeight="1">
      <c r="A195" s="11"/>
      <c r="B195" s="462"/>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5.75" customHeight="1">
      <c r="A196" s="11"/>
      <c r="B196" s="462"/>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5.75" customHeight="1">
      <c r="A197" s="11"/>
      <c r="B197" s="462"/>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5.75" customHeight="1">
      <c r="A198" s="11"/>
      <c r="B198" s="462"/>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5.75" customHeight="1">
      <c r="A199" s="11"/>
      <c r="B199" s="462"/>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5.75" customHeight="1">
      <c r="A200" s="11"/>
      <c r="B200" s="462"/>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5.75" customHeight="1">
      <c r="A201" s="11"/>
      <c r="B201" s="462"/>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5.75" customHeight="1">
      <c r="A202" s="11"/>
      <c r="B202" s="462"/>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5.75" customHeight="1">
      <c r="A203" s="11"/>
      <c r="B203" s="462"/>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5.75" customHeight="1">
      <c r="A204" s="11"/>
      <c r="B204" s="462"/>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5.75" customHeight="1">
      <c r="A205" s="11"/>
      <c r="B205" s="462"/>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5.75" customHeight="1">
      <c r="A206" s="11"/>
      <c r="B206" s="462"/>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5.75" customHeight="1">
      <c r="A207" s="11"/>
      <c r="B207" s="462"/>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5.75" customHeight="1">
      <c r="A208" s="11"/>
      <c r="B208" s="462"/>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5.75" customHeight="1">
      <c r="A209" s="11"/>
      <c r="B209" s="462"/>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5.75" customHeight="1">
      <c r="A210" s="11"/>
      <c r="B210" s="462"/>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5.75" customHeight="1">
      <c r="A211" s="11"/>
      <c r="B211" s="462"/>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5.75" customHeight="1">
      <c r="A212" s="11"/>
      <c r="B212" s="462"/>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5.75" customHeight="1">
      <c r="A213" s="11"/>
      <c r="B213" s="462"/>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5.75" customHeight="1">
      <c r="A214" s="11"/>
      <c r="B214" s="462"/>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5.75" customHeight="1">
      <c r="A215" s="11"/>
      <c r="B215" s="462"/>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5.75" customHeight="1">
      <c r="A216" s="11"/>
      <c r="B216" s="462"/>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5.75" customHeight="1">
      <c r="A217" s="11"/>
      <c r="B217" s="462"/>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5.75" customHeight="1">
      <c r="A218" s="11"/>
      <c r="B218" s="462"/>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5.75" customHeight="1">
      <c r="A219" s="11"/>
      <c r="B219" s="462"/>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5.75" customHeight="1">
      <c r="A220" s="11"/>
      <c r="B220" s="462"/>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5.75" customHeight="1">
      <c r="A221" s="11"/>
      <c r="B221" s="462"/>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5.75" customHeight="1">
      <c r="A222" s="11"/>
      <c r="B222" s="462"/>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5.75" customHeight="1">
      <c r="A223" s="11"/>
      <c r="B223" s="462"/>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5.75" customHeight="1">
      <c r="A224" s="11"/>
      <c r="B224" s="462"/>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5.75" customHeight="1">
      <c r="A225" s="11"/>
      <c r="B225" s="462"/>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5.75" customHeight="1">
      <c r="A226" s="11"/>
      <c r="B226" s="462"/>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5.75" customHeight="1">
      <c r="A227" s="11"/>
      <c r="B227" s="462"/>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5.75" customHeight="1">
      <c r="A228" s="11"/>
      <c r="B228" s="462"/>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5.75" customHeight="1">
      <c r="A229" s="11"/>
      <c r="B229" s="462"/>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5.75" customHeight="1">
      <c r="A230" s="11"/>
      <c r="B230" s="462"/>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5.75" customHeight="1">
      <c r="A231" s="11"/>
      <c r="B231" s="462"/>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5.75" customHeight="1">
      <c r="A232" s="11"/>
      <c r="B232" s="462"/>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5.75" customHeight="1">
      <c r="A233" s="11"/>
      <c r="B233" s="462"/>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5.75" customHeight="1">
      <c r="A234" s="11"/>
      <c r="B234" s="462"/>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5.75" customHeight="1">
      <c r="A235" s="11"/>
      <c r="B235" s="462"/>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5.75" customHeight="1">
      <c r="A236" s="11"/>
      <c r="B236" s="462"/>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5.75" customHeight="1">
      <c r="A237" s="11"/>
      <c r="B237" s="462"/>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5.75" customHeight="1">
      <c r="A238" s="11"/>
      <c r="B238" s="462"/>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5.75" customHeight="1">
      <c r="A239" s="11"/>
      <c r="B239" s="462"/>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5.75" customHeight="1">
      <c r="A240" s="11"/>
      <c r="B240" s="462"/>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5.75" customHeight="1">
      <c r="A241" s="11"/>
      <c r="B241" s="462"/>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5.75" customHeight="1">
      <c r="A242" s="11"/>
      <c r="B242" s="462"/>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5.75" customHeight="1">
      <c r="A243" s="11"/>
      <c r="B243" s="462"/>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5.75" customHeight="1">
      <c r="A244" s="11"/>
      <c r="B244" s="462"/>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5.75" customHeight="1">
      <c r="A245" s="11"/>
      <c r="B245" s="462"/>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5.75" customHeight="1">
      <c r="A246" s="11"/>
      <c r="B246" s="462"/>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5.75" customHeight="1">
      <c r="A247" s="11"/>
      <c r="B247" s="462"/>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5.75" customHeight="1">
      <c r="A248" s="11"/>
      <c r="B248" s="462"/>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5.75" customHeight="1">
      <c r="A249" s="11"/>
      <c r="B249" s="462"/>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5.75" customHeight="1">
      <c r="A250" s="11"/>
      <c r="B250" s="462"/>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5.75" customHeight="1">
      <c r="A251" s="11"/>
      <c r="B251" s="462"/>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5.75" customHeight="1">
      <c r="A252" s="11"/>
      <c r="B252" s="462"/>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5.75" customHeight="1">
      <c r="A253" s="11"/>
      <c r="B253" s="462"/>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5.75" customHeight="1">
      <c r="A254" s="11"/>
      <c r="B254" s="462"/>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5.75" customHeight="1">
      <c r="A255" s="11"/>
      <c r="B255" s="462"/>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5.75" customHeight="1">
      <c r="A256" s="11"/>
      <c r="B256" s="462"/>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5.75" customHeight="1">
      <c r="A257" s="11"/>
      <c r="B257" s="462"/>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5.75" customHeight="1">
      <c r="A258" s="11"/>
      <c r="B258" s="462"/>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5.75" customHeight="1">
      <c r="A259" s="11"/>
      <c r="B259" s="462"/>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5.75" customHeight="1">
      <c r="A260" s="11"/>
      <c r="B260" s="462"/>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5.75" customHeight="1">
      <c r="A261" s="11"/>
      <c r="B261" s="462"/>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5.75" customHeight="1">
      <c r="A262" s="11"/>
      <c r="B262" s="462"/>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printOptions/>
  <pageMargins bottom="0.0" footer="0.0" header="0.0" left="0.0" right="0.0" top="0.0"/>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6.57"/>
    <col customWidth="1" min="2" max="2" width="17.14"/>
    <col customWidth="1" min="3" max="3" width="25.14"/>
    <col customWidth="1" min="4" max="4" width="35.43"/>
    <col customWidth="1" min="5" max="5" width="19.14"/>
    <col customWidth="1" min="6" max="6" width="27.57"/>
    <col customWidth="1" min="7" max="7" width="32.14"/>
    <col customWidth="1" min="8" max="8" width="11.43"/>
    <col customWidth="1" min="9" max="9" width="22.29"/>
    <col customWidth="1" min="10" max="11" width="25.29"/>
    <col customWidth="1" min="16" max="16" width="39.14"/>
    <col customWidth="1" min="17" max="17" width="22.86"/>
    <col customWidth="1" min="18" max="18" width="23.0"/>
  </cols>
  <sheetData>
    <row r="1">
      <c r="A1" s="464" t="s">
        <v>7757</v>
      </c>
      <c r="B1" s="464" t="s">
        <v>7758</v>
      </c>
      <c r="C1" s="464" t="s">
        <v>7759</v>
      </c>
      <c r="D1" s="464" t="s">
        <v>7760</v>
      </c>
      <c r="E1" s="464" t="s">
        <v>7761</v>
      </c>
      <c r="F1" s="464" t="s">
        <v>7700</v>
      </c>
      <c r="G1" s="464" t="s">
        <v>7762</v>
      </c>
      <c r="H1" s="464"/>
      <c r="I1" s="465" t="s">
        <v>7763</v>
      </c>
      <c r="J1" s="465" t="s">
        <v>7764</v>
      </c>
      <c r="K1" s="465" t="s">
        <v>7765</v>
      </c>
      <c r="L1" s="465"/>
      <c r="M1" s="465"/>
      <c r="N1" s="465"/>
      <c r="O1" s="465"/>
      <c r="P1" s="465"/>
      <c r="Q1" s="465"/>
      <c r="R1" s="465"/>
      <c r="S1" s="465"/>
      <c r="T1" s="465"/>
      <c r="U1" s="465"/>
      <c r="V1" s="465"/>
      <c r="W1" s="465"/>
      <c r="X1" s="465"/>
      <c r="Y1" s="465"/>
      <c r="Z1" s="465"/>
      <c r="AA1" s="465"/>
      <c r="AB1" s="465"/>
      <c r="AC1" s="465"/>
      <c r="AD1" s="465"/>
    </row>
    <row r="2">
      <c r="A2" s="466" t="s">
        <v>7766</v>
      </c>
      <c r="B2" s="466" t="s">
        <v>141</v>
      </c>
      <c r="C2" s="466" t="s">
        <v>143</v>
      </c>
      <c r="D2" s="466" t="s">
        <v>7767</v>
      </c>
      <c r="E2" s="466" t="s">
        <v>6373</v>
      </c>
      <c r="F2" s="466"/>
      <c r="G2" s="466" t="s">
        <v>6373</v>
      </c>
      <c r="H2" s="466"/>
      <c r="I2" s="467"/>
      <c r="J2" s="467"/>
      <c r="K2" s="467"/>
      <c r="L2" s="467"/>
      <c r="M2" s="467"/>
      <c r="N2" s="467"/>
      <c r="O2" s="467"/>
      <c r="P2" s="467"/>
      <c r="Q2" s="467"/>
      <c r="R2" s="467"/>
      <c r="S2" s="467"/>
      <c r="T2" s="467"/>
      <c r="U2" s="467"/>
      <c r="V2" s="467"/>
      <c r="W2" s="467"/>
      <c r="X2" s="467"/>
      <c r="Y2" s="467"/>
      <c r="Z2" s="467"/>
      <c r="AA2" s="467"/>
      <c r="AB2" s="467"/>
      <c r="AC2" s="467"/>
      <c r="AD2" s="467"/>
    </row>
    <row r="3">
      <c r="A3" s="466" t="s">
        <v>7766</v>
      </c>
      <c r="B3" s="466" t="s">
        <v>7768</v>
      </c>
      <c r="C3" s="466" t="s">
        <v>7769</v>
      </c>
      <c r="D3" s="466" t="s">
        <v>7770</v>
      </c>
      <c r="E3" s="466" t="s">
        <v>6373</v>
      </c>
      <c r="F3" s="466"/>
      <c r="G3" s="466" t="s">
        <v>6373</v>
      </c>
      <c r="H3" s="466"/>
      <c r="I3" s="467"/>
      <c r="J3" s="467"/>
      <c r="K3" s="467"/>
      <c r="L3" s="467"/>
      <c r="M3" s="467"/>
      <c r="N3" s="467"/>
      <c r="O3" s="467"/>
      <c r="P3" s="467"/>
      <c r="Q3" s="467"/>
      <c r="R3" s="467"/>
      <c r="S3" s="467"/>
      <c r="T3" s="467"/>
      <c r="U3" s="467"/>
      <c r="V3" s="467"/>
      <c r="W3" s="467"/>
      <c r="X3" s="467"/>
      <c r="Y3" s="467"/>
      <c r="Z3" s="467"/>
      <c r="AA3" s="467"/>
      <c r="AB3" s="467"/>
      <c r="AC3" s="467"/>
      <c r="AD3" s="467"/>
    </row>
    <row r="4">
      <c r="A4" s="466" t="s">
        <v>7766</v>
      </c>
      <c r="B4" s="466" t="s">
        <v>7771</v>
      </c>
      <c r="C4" s="466" t="s">
        <v>7772</v>
      </c>
      <c r="D4" s="466" t="s">
        <v>7773</v>
      </c>
      <c r="E4" s="466" t="s">
        <v>11</v>
      </c>
      <c r="F4" s="466"/>
      <c r="G4" s="466" t="s">
        <v>6373</v>
      </c>
      <c r="H4" s="466"/>
      <c r="I4" s="467"/>
      <c r="J4" s="467"/>
      <c r="K4" s="467"/>
      <c r="L4" s="467"/>
      <c r="M4" s="467"/>
      <c r="N4" s="467"/>
      <c r="O4" s="467"/>
      <c r="P4" s="467"/>
      <c r="Q4" s="467"/>
      <c r="R4" s="467"/>
      <c r="S4" s="467"/>
      <c r="T4" s="467"/>
      <c r="U4" s="467"/>
      <c r="V4" s="467"/>
      <c r="W4" s="467"/>
      <c r="X4" s="467"/>
      <c r="Y4" s="467"/>
      <c r="Z4" s="467"/>
      <c r="AA4" s="467"/>
      <c r="AB4" s="467"/>
      <c r="AC4" s="467"/>
      <c r="AD4" s="467"/>
    </row>
    <row r="5">
      <c r="A5" s="466"/>
      <c r="B5" s="466"/>
      <c r="C5" s="466"/>
      <c r="D5" s="466"/>
      <c r="E5" s="466"/>
      <c r="F5" s="466"/>
      <c r="G5" s="466"/>
      <c r="H5" s="466"/>
      <c r="I5" s="467"/>
      <c r="J5" s="467"/>
      <c r="K5" s="467"/>
      <c r="L5" s="467"/>
      <c r="M5" s="467"/>
      <c r="N5" s="467"/>
      <c r="O5" s="467"/>
      <c r="P5" s="467"/>
      <c r="Q5" s="467"/>
      <c r="R5" s="467"/>
      <c r="S5" s="467"/>
      <c r="T5" s="467"/>
      <c r="U5" s="467"/>
      <c r="V5" s="467"/>
      <c r="W5" s="467"/>
      <c r="X5" s="467"/>
      <c r="Y5" s="467"/>
      <c r="Z5" s="467"/>
      <c r="AA5" s="467"/>
      <c r="AB5" s="467"/>
      <c r="AC5" s="467"/>
      <c r="AD5" s="467"/>
    </row>
    <row r="6">
      <c r="A6" s="466" t="s">
        <v>7774</v>
      </c>
      <c r="B6" s="466" t="s">
        <v>141</v>
      </c>
      <c r="C6" s="466" t="s">
        <v>146</v>
      </c>
      <c r="D6" s="466" t="s">
        <v>7767</v>
      </c>
      <c r="E6" s="466" t="s">
        <v>6334</v>
      </c>
      <c r="F6" s="466" t="s">
        <v>7775</v>
      </c>
      <c r="G6" s="466" t="s">
        <v>6373</v>
      </c>
      <c r="H6" s="466"/>
      <c r="I6" s="467"/>
      <c r="J6" s="467"/>
      <c r="K6" s="467"/>
      <c r="L6" s="467"/>
      <c r="M6" s="467"/>
      <c r="N6" s="467"/>
      <c r="O6" s="467"/>
      <c r="P6" s="467"/>
      <c r="Q6" s="467"/>
      <c r="R6" s="467"/>
      <c r="S6" s="467"/>
      <c r="T6" s="467"/>
      <c r="U6" s="467"/>
      <c r="V6" s="467"/>
      <c r="W6" s="467"/>
      <c r="X6" s="467"/>
      <c r="Y6" s="467"/>
      <c r="Z6" s="467"/>
      <c r="AA6" s="467"/>
      <c r="AB6" s="467"/>
      <c r="AC6" s="467"/>
      <c r="AD6" s="467"/>
    </row>
    <row r="7">
      <c r="A7" s="466" t="s">
        <v>7774</v>
      </c>
      <c r="B7" s="466" t="s">
        <v>141</v>
      </c>
      <c r="C7" s="466" t="s">
        <v>146</v>
      </c>
      <c r="D7" s="466" t="s">
        <v>7770</v>
      </c>
      <c r="E7" s="466" t="s">
        <v>7776</v>
      </c>
      <c r="F7" s="466"/>
      <c r="G7" s="466" t="s">
        <v>6373</v>
      </c>
      <c r="H7" s="466"/>
      <c r="I7" s="467"/>
      <c r="J7" s="467"/>
      <c r="K7" s="467"/>
      <c r="L7" s="467"/>
      <c r="M7" s="467"/>
      <c r="N7" s="467"/>
      <c r="O7" s="467"/>
      <c r="P7" s="467"/>
      <c r="Q7" s="467"/>
      <c r="R7" s="467"/>
      <c r="S7" s="467"/>
      <c r="T7" s="467"/>
      <c r="U7" s="467"/>
      <c r="V7" s="467"/>
      <c r="W7" s="467"/>
      <c r="X7" s="467"/>
      <c r="Y7" s="467"/>
      <c r="Z7" s="467"/>
      <c r="AA7" s="467"/>
      <c r="AB7" s="467"/>
      <c r="AC7" s="467"/>
      <c r="AD7" s="467"/>
    </row>
    <row r="8">
      <c r="A8" s="466" t="s">
        <v>7774</v>
      </c>
      <c r="B8" s="466" t="s">
        <v>141</v>
      </c>
      <c r="C8" s="466" t="s">
        <v>146</v>
      </c>
      <c r="D8" s="466" t="s">
        <v>7773</v>
      </c>
      <c r="E8" s="466" t="s">
        <v>7776</v>
      </c>
      <c r="F8" s="466"/>
      <c r="G8" s="466" t="s">
        <v>6373</v>
      </c>
      <c r="H8" s="466"/>
      <c r="I8" s="467"/>
      <c r="J8" s="467"/>
      <c r="K8" s="467"/>
      <c r="L8" s="467"/>
      <c r="M8" s="467"/>
      <c r="N8" s="467"/>
      <c r="O8" s="467"/>
      <c r="P8" s="467"/>
      <c r="Q8" s="467"/>
      <c r="R8" s="467"/>
      <c r="S8" s="467"/>
      <c r="T8" s="467"/>
      <c r="U8" s="467"/>
      <c r="V8" s="467"/>
      <c r="W8" s="467"/>
      <c r="X8" s="467"/>
      <c r="Y8" s="467"/>
      <c r="Z8" s="467"/>
      <c r="AA8" s="467"/>
      <c r="AB8" s="467"/>
      <c r="AC8" s="467"/>
      <c r="AD8" s="467"/>
    </row>
    <row r="9">
      <c r="A9" s="466"/>
      <c r="B9" s="466"/>
      <c r="C9" s="466"/>
      <c r="D9" s="466"/>
      <c r="E9" s="466"/>
      <c r="F9" s="466"/>
      <c r="G9" s="466"/>
      <c r="H9" s="466"/>
      <c r="I9" s="467"/>
      <c r="J9" s="467"/>
      <c r="K9" s="467"/>
      <c r="L9" s="467"/>
      <c r="M9" s="467"/>
      <c r="N9" s="467"/>
      <c r="O9" s="467"/>
      <c r="P9" s="467"/>
      <c r="Q9" s="467"/>
      <c r="R9" s="467"/>
      <c r="S9" s="467"/>
      <c r="T9" s="467"/>
      <c r="U9" s="467"/>
      <c r="V9" s="467"/>
      <c r="W9" s="467"/>
      <c r="X9" s="467"/>
      <c r="Y9" s="467"/>
      <c r="Z9" s="467"/>
      <c r="AA9" s="467"/>
      <c r="AB9" s="467"/>
      <c r="AC9" s="467"/>
      <c r="AD9" s="467"/>
    </row>
    <row r="10">
      <c r="A10" s="466" t="s">
        <v>7777</v>
      </c>
      <c r="B10" s="466" t="s">
        <v>143</v>
      </c>
      <c r="C10" s="466" t="s">
        <v>146</v>
      </c>
      <c r="D10" s="466" t="s">
        <v>7767</v>
      </c>
      <c r="E10" s="466" t="s">
        <v>7776</v>
      </c>
      <c r="F10" s="466"/>
      <c r="G10" s="466" t="s">
        <v>6373</v>
      </c>
      <c r="H10" s="466"/>
      <c r="I10" s="467"/>
      <c r="J10" s="467"/>
      <c r="K10" s="467"/>
      <c r="L10" s="467"/>
      <c r="M10" s="467"/>
      <c r="N10" s="467"/>
      <c r="O10" s="467"/>
      <c r="P10" s="467"/>
      <c r="Q10" s="467"/>
      <c r="R10" s="467"/>
      <c r="S10" s="467"/>
      <c r="T10" s="467"/>
      <c r="U10" s="467"/>
      <c r="V10" s="467"/>
      <c r="W10" s="467"/>
      <c r="X10" s="467"/>
      <c r="Y10" s="467"/>
      <c r="Z10" s="467"/>
      <c r="AA10" s="467"/>
      <c r="AB10" s="467"/>
      <c r="AC10" s="467"/>
      <c r="AD10" s="467"/>
    </row>
    <row r="11">
      <c r="A11" s="466" t="s">
        <v>7777</v>
      </c>
      <c r="B11" s="466" t="s">
        <v>143</v>
      </c>
      <c r="C11" s="466" t="s">
        <v>146</v>
      </c>
      <c r="D11" s="466" t="s">
        <v>7770</v>
      </c>
      <c r="E11" s="466" t="s">
        <v>7776</v>
      </c>
      <c r="F11" s="466"/>
      <c r="G11" s="466" t="s">
        <v>6373</v>
      </c>
      <c r="H11" s="466"/>
      <c r="I11" s="467"/>
      <c r="J11" s="467"/>
      <c r="K11" s="467"/>
      <c r="L11" s="467"/>
      <c r="M11" s="467"/>
      <c r="N11" s="467"/>
      <c r="O11" s="467"/>
      <c r="P11" s="467"/>
      <c r="Q11" s="467"/>
      <c r="R11" s="467"/>
      <c r="S11" s="467"/>
      <c r="T11" s="467"/>
      <c r="U11" s="467"/>
      <c r="V11" s="467"/>
      <c r="W11" s="467"/>
      <c r="X11" s="467"/>
      <c r="Y11" s="467"/>
      <c r="Z11" s="467"/>
      <c r="AA11" s="467"/>
      <c r="AB11" s="467"/>
      <c r="AC11" s="467"/>
      <c r="AD11" s="467"/>
    </row>
    <row r="12">
      <c r="A12" s="466" t="s">
        <v>7777</v>
      </c>
      <c r="B12" s="466" t="s">
        <v>143</v>
      </c>
      <c r="C12" s="466" t="s">
        <v>146</v>
      </c>
      <c r="D12" s="466" t="s">
        <v>7773</v>
      </c>
      <c r="E12" s="466" t="s">
        <v>7776</v>
      </c>
      <c r="F12" s="466"/>
      <c r="G12" s="466" t="s">
        <v>6373</v>
      </c>
      <c r="H12" s="466"/>
      <c r="I12" s="467"/>
      <c r="J12" s="467"/>
      <c r="K12" s="467"/>
      <c r="L12" s="467"/>
      <c r="M12" s="467"/>
      <c r="N12" s="467"/>
      <c r="O12" s="467"/>
      <c r="P12" s="468" t="s">
        <v>7778</v>
      </c>
      <c r="Q12" s="464" t="s">
        <v>7758</v>
      </c>
      <c r="R12" s="464" t="s">
        <v>7759</v>
      </c>
      <c r="S12" s="467"/>
      <c r="T12" s="467"/>
      <c r="U12" s="467"/>
      <c r="V12" s="467"/>
      <c r="W12" s="467"/>
      <c r="X12" s="467"/>
      <c r="Y12" s="467"/>
      <c r="Z12" s="467"/>
      <c r="AA12" s="467"/>
      <c r="AB12" s="467"/>
      <c r="AC12" s="467"/>
      <c r="AD12" s="467"/>
    </row>
    <row r="13">
      <c r="A13" s="466"/>
      <c r="B13" s="466"/>
      <c r="C13" s="466"/>
      <c r="D13" s="466"/>
      <c r="E13" s="466"/>
      <c r="F13" s="466"/>
      <c r="G13" s="466"/>
      <c r="H13" s="466"/>
      <c r="I13" s="467"/>
      <c r="J13" s="467"/>
      <c r="K13" s="467"/>
      <c r="L13" s="467"/>
      <c r="M13" s="467"/>
      <c r="N13" s="467"/>
      <c r="O13" s="467"/>
      <c r="P13" s="466" t="s">
        <v>7766</v>
      </c>
      <c r="Q13" s="466" t="s">
        <v>141</v>
      </c>
      <c r="R13" s="466" t="s">
        <v>143</v>
      </c>
      <c r="S13" s="467"/>
      <c r="T13" s="467"/>
      <c r="U13" s="467"/>
      <c r="V13" s="467"/>
      <c r="W13" s="467"/>
      <c r="X13" s="467"/>
      <c r="Y13" s="467"/>
      <c r="Z13" s="467"/>
      <c r="AA13" s="467"/>
      <c r="AB13" s="467"/>
      <c r="AC13" s="467"/>
      <c r="AD13" s="467"/>
    </row>
    <row r="14">
      <c r="A14" s="466" t="s">
        <v>7779</v>
      </c>
      <c r="B14" s="466" t="s">
        <v>143</v>
      </c>
      <c r="C14" s="466" t="s">
        <v>148</v>
      </c>
      <c r="D14" s="466" t="s">
        <v>7767</v>
      </c>
      <c r="E14" s="466" t="s">
        <v>11</v>
      </c>
      <c r="F14" s="466"/>
      <c r="G14" s="466" t="s">
        <v>6373</v>
      </c>
      <c r="H14" s="466"/>
      <c r="I14" s="467"/>
      <c r="J14" s="467"/>
      <c r="K14" s="467"/>
      <c r="L14" s="467"/>
      <c r="M14" s="467"/>
      <c r="N14" s="467"/>
      <c r="O14" s="467"/>
      <c r="P14" s="466" t="s">
        <v>7774</v>
      </c>
      <c r="Q14" s="466" t="s">
        <v>141</v>
      </c>
      <c r="R14" s="466" t="s">
        <v>146</v>
      </c>
      <c r="S14" s="466"/>
      <c r="T14" s="467"/>
      <c r="U14" s="467"/>
      <c r="V14" s="467"/>
      <c r="W14" s="467"/>
      <c r="X14" s="467"/>
      <c r="Y14" s="467"/>
      <c r="Z14" s="467"/>
      <c r="AA14" s="467"/>
      <c r="AB14" s="467"/>
      <c r="AC14" s="467"/>
      <c r="AD14" s="467"/>
    </row>
    <row r="15">
      <c r="A15" s="466" t="s">
        <v>7780</v>
      </c>
      <c r="B15" s="466" t="s">
        <v>143</v>
      </c>
      <c r="C15" s="466" t="s">
        <v>148</v>
      </c>
      <c r="D15" s="466" t="s">
        <v>7770</v>
      </c>
      <c r="E15" s="466" t="s">
        <v>6373</v>
      </c>
      <c r="F15" s="466"/>
      <c r="G15" s="466" t="s">
        <v>6373</v>
      </c>
      <c r="H15" s="466"/>
      <c r="I15" s="467"/>
      <c r="J15" s="467"/>
      <c r="K15" s="467"/>
      <c r="L15" s="467"/>
      <c r="M15" s="467"/>
      <c r="N15" s="467"/>
      <c r="O15" s="467"/>
      <c r="P15" s="466" t="s">
        <v>7777</v>
      </c>
      <c r="Q15" s="466" t="s">
        <v>143</v>
      </c>
      <c r="R15" s="466" t="s">
        <v>146</v>
      </c>
      <c r="S15" s="467"/>
      <c r="T15" s="467"/>
      <c r="U15" s="467"/>
      <c r="V15" s="467"/>
      <c r="W15" s="467"/>
      <c r="X15" s="467"/>
      <c r="Y15" s="467"/>
      <c r="Z15" s="467"/>
      <c r="AA15" s="467"/>
      <c r="AB15" s="467"/>
      <c r="AC15" s="467"/>
      <c r="AD15" s="467"/>
    </row>
    <row r="16">
      <c r="A16" s="466" t="s">
        <v>7781</v>
      </c>
      <c r="B16" s="466" t="s">
        <v>143</v>
      </c>
      <c r="C16" s="466" t="s">
        <v>148</v>
      </c>
      <c r="D16" s="466" t="s">
        <v>7773</v>
      </c>
      <c r="E16" s="466" t="s">
        <v>11</v>
      </c>
      <c r="F16" s="466"/>
      <c r="G16" s="466" t="s">
        <v>6373</v>
      </c>
      <c r="H16" s="466"/>
      <c r="I16" s="467"/>
      <c r="J16" s="467"/>
      <c r="K16" s="467"/>
      <c r="L16" s="467"/>
      <c r="M16" s="467"/>
      <c r="N16" s="467"/>
      <c r="O16" s="467"/>
      <c r="P16" s="466" t="s">
        <v>7779</v>
      </c>
      <c r="Q16" s="466" t="s">
        <v>143</v>
      </c>
      <c r="R16" s="466" t="s">
        <v>148</v>
      </c>
      <c r="S16" s="467"/>
      <c r="T16" s="467"/>
      <c r="U16" s="467"/>
      <c r="V16" s="467"/>
      <c r="W16" s="467"/>
      <c r="X16" s="467"/>
      <c r="Y16" s="467"/>
      <c r="Z16" s="467"/>
      <c r="AA16" s="467"/>
      <c r="AB16" s="467"/>
      <c r="AC16" s="467"/>
      <c r="AD16" s="467"/>
    </row>
    <row r="17">
      <c r="A17" s="466"/>
      <c r="B17" s="466"/>
      <c r="C17" s="466"/>
      <c r="D17" s="466"/>
      <c r="E17" s="466"/>
      <c r="F17" s="466"/>
      <c r="G17" s="466"/>
      <c r="H17" s="466"/>
      <c r="I17" s="467"/>
      <c r="J17" s="467"/>
      <c r="K17" s="467"/>
      <c r="L17" s="467"/>
      <c r="M17" s="467"/>
      <c r="N17" s="467"/>
      <c r="O17" s="467"/>
      <c r="P17" s="466" t="s">
        <v>7782</v>
      </c>
      <c r="Q17" s="466" t="s">
        <v>146</v>
      </c>
      <c r="R17" s="466" t="s">
        <v>150</v>
      </c>
      <c r="S17" s="467"/>
      <c r="T17" s="467"/>
      <c r="U17" s="467"/>
      <c r="V17" s="467"/>
      <c r="W17" s="467"/>
      <c r="X17" s="467"/>
      <c r="Y17" s="467"/>
      <c r="Z17" s="467"/>
      <c r="AA17" s="467"/>
      <c r="AB17" s="467"/>
      <c r="AC17" s="467"/>
      <c r="AD17" s="467"/>
    </row>
    <row r="18">
      <c r="A18" s="466" t="s">
        <v>7782</v>
      </c>
      <c r="B18" s="466" t="s">
        <v>146</v>
      </c>
      <c r="C18" s="466" t="s">
        <v>150</v>
      </c>
      <c r="D18" s="466" t="s">
        <v>7767</v>
      </c>
      <c r="E18" s="466" t="s">
        <v>7776</v>
      </c>
      <c r="F18" s="466"/>
      <c r="G18" s="467" t="s">
        <v>6373</v>
      </c>
      <c r="H18" s="466"/>
      <c r="I18" s="467"/>
      <c r="J18" s="467"/>
      <c r="K18" s="467"/>
      <c r="L18" s="467"/>
      <c r="M18" s="467"/>
      <c r="N18" s="467"/>
      <c r="O18" s="467"/>
      <c r="P18" s="466" t="s">
        <v>7783</v>
      </c>
      <c r="Q18" s="466" t="s">
        <v>150</v>
      </c>
      <c r="R18" s="466" t="s">
        <v>146</v>
      </c>
      <c r="S18" s="467"/>
      <c r="T18" s="467"/>
      <c r="U18" s="467"/>
      <c r="V18" s="467"/>
      <c r="W18" s="467"/>
      <c r="X18" s="467"/>
      <c r="Y18" s="467"/>
      <c r="Z18" s="467"/>
      <c r="AA18" s="467"/>
      <c r="AB18" s="467"/>
      <c r="AC18" s="467"/>
      <c r="AD18" s="467"/>
    </row>
    <row r="19">
      <c r="A19" s="466" t="s">
        <v>7782</v>
      </c>
      <c r="B19" s="466" t="s">
        <v>146</v>
      </c>
      <c r="C19" s="466" t="s">
        <v>150</v>
      </c>
      <c r="D19" s="466" t="s">
        <v>7770</v>
      </c>
      <c r="E19" s="466" t="s">
        <v>7776</v>
      </c>
      <c r="F19" s="466"/>
      <c r="G19" s="467" t="s">
        <v>6373</v>
      </c>
      <c r="H19" s="466"/>
      <c r="I19" s="467"/>
      <c r="J19" s="467"/>
      <c r="K19" s="467"/>
      <c r="L19" s="467"/>
      <c r="M19" s="467"/>
      <c r="N19" s="467"/>
      <c r="O19" s="467"/>
      <c r="P19" s="466" t="s">
        <v>7784</v>
      </c>
      <c r="Q19" s="466" t="s">
        <v>146</v>
      </c>
      <c r="R19" s="466" t="s">
        <v>152</v>
      </c>
      <c r="S19" s="467"/>
      <c r="T19" s="467"/>
      <c r="U19" s="467"/>
      <c r="V19" s="467"/>
      <c r="W19" s="467"/>
      <c r="X19" s="467"/>
      <c r="Y19" s="467"/>
      <c r="Z19" s="467"/>
      <c r="AA19" s="467"/>
      <c r="AB19" s="467"/>
      <c r="AC19" s="467"/>
      <c r="AD19" s="467"/>
    </row>
    <row r="20">
      <c r="A20" s="466" t="s">
        <v>7782</v>
      </c>
      <c r="B20" s="466" t="s">
        <v>146</v>
      </c>
      <c r="C20" s="466" t="s">
        <v>150</v>
      </c>
      <c r="D20" s="466" t="s">
        <v>7773</v>
      </c>
      <c r="E20" s="466" t="s">
        <v>7776</v>
      </c>
      <c r="F20" s="466"/>
      <c r="G20" s="467" t="s">
        <v>6373</v>
      </c>
      <c r="H20" s="466"/>
      <c r="I20" s="467"/>
      <c r="J20" s="467"/>
      <c r="K20" s="467"/>
      <c r="L20" s="467"/>
      <c r="M20" s="467"/>
      <c r="N20" s="467"/>
      <c r="O20" s="467"/>
      <c r="P20" s="466" t="s">
        <v>7785</v>
      </c>
      <c r="Q20" s="466" t="s">
        <v>152</v>
      </c>
      <c r="R20" s="466" t="s">
        <v>146</v>
      </c>
      <c r="S20" s="467"/>
      <c r="T20" s="467"/>
      <c r="U20" s="467"/>
      <c r="V20" s="467"/>
      <c r="W20" s="467"/>
      <c r="X20" s="467"/>
      <c r="Y20" s="467"/>
      <c r="Z20" s="467"/>
      <c r="AA20" s="467"/>
      <c r="AB20" s="467"/>
      <c r="AC20" s="467"/>
      <c r="AD20" s="467"/>
    </row>
    <row r="21" ht="15.75" customHeight="1">
      <c r="A21" s="466"/>
      <c r="B21" s="466"/>
      <c r="C21" s="466"/>
      <c r="D21" s="466"/>
      <c r="E21" s="466"/>
      <c r="F21" s="466"/>
      <c r="G21" s="466"/>
      <c r="H21" s="466"/>
      <c r="I21" s="467"/>
      <c r="J21" s="467"/>
      <c r="K21" s="467"/>
      <c r="L21" s="467"/>
      <c r="M21" s="467"/>
      <c r="N21" s="467"/>
      <c r="O21" s="467"/>
      <c r="P21" s="466" t="s">
        <v>7786</v>
      </c>
      <c r="Q21" s="466" t="s">
        <v>146</v>
      </c>
      <c r="R21" s="466" t="s">
        <v>148</v>
      </c>
      <c r="S21" s="467"/>
      <c r="T21" s="467"/>
      <c r="U21" s="467"/>
      <c r="V21" s="467"/>
      <c r="W21" s="467"/>
      <c r="X21" s="467"/>
      <c r="Y21" s="467"/>
      <c r="Z21" s="467"/>
      <c r="AA21" s="467"/>
      <c r="AB21" s="467"/>
      <c r="AC21" s="467"/>
      <c r="AD21" s="467"/>
    </row>
    <row r="22" ht="15.75" customHeight="1">
      <c r="A22" s="466" t="s">
        <v>7783</v>
      </c>
      <c r="B22" s="466" t="s">
        <v>150</v>
      </c>
      <c r="C22" s="466" t="s">
        <v>146</v>
      </c>
      <c r="D22" s="466" t="s">
        <v>7767</v>
      </c>
      <c r="E22" s="466" t="s">
        <v>7776</v>
      </c>
      <c r="F22" s="466"/>
      <c r="G22" s="467" t="s">
        <v>6373</v>
      </c>
      <c r="H22" s="466"/>
      <c r="I22" s="467"/>
      <c r="J22" s="467"/>
      <c r="K22" s="467"/>
      <c r="L22" s="467"/>
      <c r="M22" s="467"/>
      <c r="N22" s="467"/>
      <c r="O22" s="467"/>
      <c r="P22" s="466" t="s">
        <v>7787</v>
      </c>
      <c r="Q22" s="466" t="s">
        <v>143</v>
      </c>
      <c r="R22" s="466" t="s">
        <v>141</v>
      </c>
      <c r="S22" s="467"/>
      <c r="T22" s="467"/>
      <c r="U22" s="467"/>
      <c r="V22" s="467"/>
      <c r="W22" s="467"/>
      <c r="X22" s="467"/>
      <c r="Y22" s="467"/>
      <c r="Z22" s="467"/>
      <c r="AA22" s="467"/>
      <c r="AB22" s="467"/>
      <c r="AC22" s="467"/>
      <c r="AD22" s="467"/>
    </row>
    <row r="23" ht="15.75" customHeight="1">
      <c r="A23" s="466" t="s">
        <v>7783</v>
      </c>
      <c r="B23" s="466" t="s">
        <v>150</v>
      </c>
      <c r="C23" s="466" t="s">
        <v>146</v>
      </c>
      <c r="D23" s="466" t="s">
        <v>7770</v>
      </c>
      <c r="E23" s="466" t="s">
        <v>7776</v>
      </c>
      <c r="F23" s="466"/>
      <c r="G23" s="467" t="s">
        <v>6373</v>
      </c>
      <c r="H23" s="466"/>
      <c r="I23" s="467"/>
      <c r="J23" s="467"/>
      <c r="K23" s="467"/>
      <c r="L23" s="467"/>
      <c r="M23" s="467"/>
      <c r="N23" s="467"/>
      <c r="O23" s="467"/>
      <c r="P23" s="466" t="s">
        <v>7788</v>
      </c>
      <c r="Q23" s="466" t="s">
        <v>143</v>
      </c>
      <c r="R23" s="466" t="s">
        <v>141</v>
      </c>
      <c r="S23" s="467"/>
      <c r="T23" s="467"/>
      <c r="U23" s="467"/>
      <c r="V23" s="467"/>
      <c r="W23" s="467"/>
      <c r="X23" s="467"/>
      <c r="Y23" s="467"/>
      <c r="Z23" s="467"/>
      <c r="AA23" s="467"/>
      <c r="AB23" s="467"/>
      <c r="AC23" s="467"/>
      <c r="AD23" s="467"/>
    </row>
    <row r="24" ht="15.75" customHeight="1">
      <c r="A24" s="466" t="s">
        <v>7783</v>
      </c>
      <c r="B24" s="466" t="s">
        <v>150</v>
      </c>
      <c r="C24" s="466" t="s">
        <v>146</v>
      </c>
      <c r="D24" s="466" t="s">
        <v>7773</v>
      </c>
      <c r="E24" s="466" t="s">
        <v>7776</v>
      </c>
      <c r="F24" s="466"/>
      <c r="G24" s="467" t="s">
        <v>6373</v>
      </c>
      <c r="H24" s="466"/>
      <c r="I24" s="467"/>
      <c r="J24" s="467"/>
      <c r="K24" s="467"/>
      <c r="L24" s="467"/>
      <c r="M24" s="467"/>
      <c r="N24" s="467"/>
      <c r="O24" s="467"/>
      <c r="P24" s="469" t="s">
        <v>7789</v>
      </c>
      <c r="Q24" s="466" t="s">
        <v>146</v>
      </c>
      <c r="R24" s="466" t="s">
        <v>141</v>
      </c>
      <c r="S24" s="467"/>
      <c r="T24" s="467"/>
      <c r="U24" s="467"/>
      <c r="V24" s="467"/>
      <c r="W24" s="467"/>
      <c r="X24" s="467"/>
      <c r="Y24" s="467"/>
      <c r="Z24" s="467"/>
      <c r="AA24" s="467"/>
      <c r="AB24" s="467"/>
      <c r="AC24" s="467"/>
      <c r="AD24" s="467"/>
    </row>
    <row r="25" ht="15.75" customHeight="1">
      <c r="A25" s="466"/>
      <c r="B25" s="466"/>
      <c r="C25" s="466"/>
      <c r="D25" s="466"/>
      <c r="E25" s="466"/>
      <c r="F25" s="466"/>
      <c r="G25" s="466"/>
      <c r="H25" s="466"/>
      <c r="I25" s="467"/>
      <c r="J25" s="467"/>
      <c r="K25" s="467"/>
      <c r="L25" s="467"/>
      <c r="M25" s="467"/>
      <c r="N25" s="467"/>
      <c r="O25" s="467"/>
      <c r="P25" s="466" t="s">
        <v>7790</v>
      </c>
      <c r="Q25" s="466" t="s">
        <v>152</v>
      </c>
      <c r="R25" s="466" t="s">
        <v>143</v>
      </c>
      <c r="S25" s="467"/>
      <c r="T25" s="467"/>
      <c r="U25" s="467"/>
      <c r="V25" s="467"/>
      <c r="W25" s="467"/>
      <c r="X25" s="467"/>
      <c r="Y25" s="467"/>
      <c r="Z25" s="467"/>
      <c r="AA25" s="467"/>
      <c r="AB25" s="467"/>
      <c r="AC25" s="467"/>
      <c r="AD25" s="467"/>
    </row>
    <row r="26" ht="15.75" customHeight="1">
      <c r="A26" s="466" t="s">
        <v>7784</v>
      </c>
      <c r="B26" s="466" t="s">
        <v>146</v>
      </c>
      <c r="C26" s="466" t="s">
        <v>152</v>
      </c>
      <c r="D26" s="466" t="s">
        <v>7767</v>
      </c>
      <c r="E26" s="466" t="s">
        <v>7776</v>
      </c>
      <c r="F26" s="466"/>
      <c r="G26" s="467" t="s">
        <v>6373</v>
      </c>
      <c r="H26" s="466"/>
      <c r="I26" s="467"/>
      <c r="J26" s="467"/>
      <c r="K26" s="467"/>
      <c r="L26" s="467"/>
      <c r="M26" s="467"/>
      <c r="N26" s="467"/>
      <c r="O26" s="467"/>
      <c r="P26" s="466" t="s">
        <v>7791</v>
      </c>
      <c r="Q26" s="466" t="s">
        <v>148</v>
      </c>
      <c r="R26" s="466" t="s">
        <v>143</v>
      </c>
      <c r="S26" s="467"/>
      <c r="T26" s="467"/>
      <c r="U26" s="467"/>
      <c r="V26" s="467"/>
      <c r="W26" s="467"/>
      <c r="X26" s="467"/>
      <c r="Y26" s="467"/>
      <c r="Z26" s="467"/>
      <c r="AA26" s="467"/>
      <c r="AB26" s="467"/>
      <c r="AC26" s="467"/>
      <c r="AD26" s="467"/>
    </row>
    <row r="27" ht="15.75" customHeight="1">
      <c r="A27" s="466" t="s">
        <v>7784</v>
      </c>
      <c r="B27" s="466" t="s">
        <v>146</v>
      </c>
      <c r="C27" s="466" t="s">
        <v>152</v>
      </c>
      <c r="D27" s="466" t="s">
        <v>7770</v>
      </c>
      <c r="E27" s="466" t="s">
        <v>7776</v>
      </c>
      <c r="F27" s="466"/>
      <c r="G27" s="467" t="s">
        <v>6373</v>
      </c>
      <c r="H27" s="466"/>
      <c r="I27" s="467"/>
      <c r="J27" s="467"/>
      <c r="K27" s="467"/>
      <c r="L27" s="467"/>
      <c r="M27" s="467"/>
      <c r="N27" s="467"/>
      <c r="O27" s="467"/>
      <c r="P27" s="466" t="s">
        <v>7792</v>
      </c>
      <c r="Q27" s="466" t="s">
        <v>148</v>
      </c>
      <c r="R27" s="466" t="s">
        <v>146</v>
      </c>
      <c r="S27" s="467"/>
      <c r="T27" s="467"/>
      <c r="U27" s="467"/>
      <c r="V27" s="467"/>
      <c r="W27" s="467"/>
      <c r="X27" s="467"/>
      <c r="Y27" s="467"/>
      <c r="Z27" s="467"/>
      <c r="AA27" s="467"/>
      <c r="AB27" s="467"/>
      <c r="AC27" s="467"/>
      <c r="AD27" s="467"/>
    </row>
    <row r="28" ht="15.75" customHeight="1">
      <c r="A28" s="466" t="s">
        <v>7784</v>
      </c>
      <c r="B28" s="466" t="s">
        <v>146</v>
      </c>
      <c r="C28" s="466" t="s">
        <v>152</v>
      </c>
      <c r="D28" s="466" t="s">
        <v>7773</v>
      </c>
      <c r="E28" s="466" t="s">
        <v>7776</v>
      </c>
      <c r="F28" s="466"/>
      <c r="G28" s="467" t="s">
        <v>6373</v>
      </c>
      <c r="H28" s="466"/>
      <c r="I28" s="467"/>
      <c r="J28" s="467"/>
      <c r="K28" s="467"/>
      <c r="L28" s="467"/>
      <c r="M28" s="467"/>
      <c r="N28" s="467"/>
      <c r="O28" s="467"/>
      <c r="P28" s="466" t="s">
        <v>7793</v>
      </c>
      <c r="Q28" s="466" t="s">
        <v>152</v>
      </c>
      <c r="R28" s="466" t="s">
        <v>146</v>
      </c>
      <c r="S28" s="467"/>
      <c r="T28" s="467"/>
      <c r="U28" s="467"/>
      <c r="V28" s="467"/>
      <c r="W28" s="467"/>
      <c r="X28" s="467"/>
      <c r="Y28" s="467"/>
      <c r="Z28" s="467"/>
      <c r="AA28" s="467"/>
      <c r="AB28" s="467"/>
      <c r="AC28" s="467"/>
      <c r="AD28" s="467"/>
    </row>
    <row r="29" ht="15.75" customHeight="1">
      <c r="A29" s="466"/>
      <c r="B29" s="466"/>
      <c r="C29" s="466"/>
      <c r="D29" s="466"/>
      <c r="E29" s="466"/>
      <c r="F29" s="466"/>
      <c r="G29" s="466"/>
      <c r="H29" s="466"/>
      <c r="I29" s="467"/>
      <c r="J29" s="467"/>
      <c r="K29" s="467"/>
      <c r="L29" s="467"/>
      <c r="M29" s="467"/>
      <c r="N29" s="467"/>
      <c r="O29" s="467"/>
      <c r="P29" s="466" t="s">
        <v>7794</v>
      </c>
      <c r="Q29" s="466" t="s">
        <v>146</v>
      </c>
      <c r="R29" s="466" t="s">
        <v>152</v>
      </c>
      <c r="S29" s="467"/>
      <c r="T29" s="467"/>
      <c r="U29" s="467"/>
      <c r="V29" s="467"/>
      <c r="W29" s="467"/>
      <c r="X29" s="467"/>
      <c r="Y29" s="467"/>
      <c r="Z29" s="467"/>
      <c r="AA29" s="467"/>
      <c r="AB29" s="467"/>
      <c r="AC29" s="467"/>
      <c r="AD29" s="467"/>
    </row>
    <row r="30" ht="15.75" customHeight="1">
      <c r="A30" s="466" t="s">
        <v>7785</v>
      </c>
      <c r="B30" s="466" t="s">
        <v>152</v>
      </c>
      <c r="C30" s="466" t="s">
        <v>146</v>
      </c>
      <c r="D30" s="466" t="s">
        <v>7767</v>
      </c>
      <c r="E30" s="466" t="s">
        <v>7776</v>
      </c>
      <c r="F30" s="466"/>
      <c r="G30" s="467" t="s">
        <v>6373</v>
      </c>
      <c r="H30" s="466"/>
      <c r="I30" s="467"/>
      <c r="J30" s="467"/>
      <c r="K30" s="467"/>
      <c r="L30" s="467"/>
      <c r="M30" s="467"/>
      <c r="N30" s="467"/>
      <c r="O30" s="467"/>
      <c r="S30" s="467"/>
      <c r="T30" s="467"/>
      <c r="U30" s="467"/>
      <c r="V30" s="467"/>
      <c r="W30" s="467"/>
      <c r="X30" s="467"/>
      <c r="Y30" s="467"/>
      <c r="Z30" s="467"/>
      <c r="AA30" s="467"/>
      <c r="AB30" s="467"/>
      <c r="AC30" s="467"/>
      <c r="AD30" s="467"/>
    </row>
    <row r="31" ht="15.75" customHeight="1">
      <c r="A31" s="466" t="s">
        <v>7785</v>
      </c>
      <c r="B31" s="466" t="s">
        <v>152</v>
      </c>
      <c r="C31" s="466" t="s">
        <v>146</v>
      </c>
      <c r="D31" s="466" t="s">
        <v>7770</v>
      </c>
      <c r="E31" s="466" t="s">
        <v>7776</v>
      </c>
      <c r="F31" s="466"/>
      <c r="G31" s="467" t="s">
        <v>6373</v>
      </c>
      <c r="H31" s="466"/>
      <c r="I31" s="467"/>
      <c r="J31" s="467"/>
      <c r="K31" s="467"/>
      <c r="L31" s="467"/>
      <c r="M31" s="467"/>
      <c r="N31" s="467"/>
      <c r="O31" s="467"/>
      <c r="P31" s="467"/>
      <c r="Q31" s="467"/>
      <c r="R31" s="467"/>
      <c r="S31" s="467"/>
      <c r="T31" s="467"/>
      <c r="U31" s="467"/>
      <c r="V31" s="467"/>
      <c r="W31" s="467"/>
      <c r="X31" s="467"/>
      <c r="Y31" s="467"/>
      <c r="Z31" s="467"/>
      <c r="AA31" s="467"/>
      <c r="AB31" s="467"/>
      <c r="AC31" s="467"/>
      <c r="AD31" s="467"/>
    </row>
    <row r="32" ht="15.75" customHeight="1">
      <c r="A32" s="466" t="s">
        <v>7785</v>
      </c>
      <c r="B32" s="466" t="s">
        <v>152</v>
      </c>
      <c r="C32" s="466" t="s">
        <v>146</v>
      </c>
      <c r="D32" s="466" t="s">
        <v>7773</v>
      </c>
      <c r="E32" s="466" t="s">
        <v>7776</v>
      </c>
      <c r="F32" s="466"/>
      <c r="G32" s="467" t="s">
        <v>6373</v>
      </c>
      <c r="H32" s="466"/>
      <c r="I32" s="467"/>
      <c r="J32" s="467"/>
      <c r="K32" s="467"/>
      <c r="L32" s="467"/>
      <c r="M32" s="467"/>
      <c r="N32" s="467"/>
      <c r="O32" s="467"/>
      <c r="P32" s="467"/>
      <c r="Q32" s="467"/>
      <c r="R32" s="467"/>
      <c r="S32" s="467"/>
      <c r="T32" s="467"/>
      <c r="U32" s="467"/>
      <c r="V32" s="467"/>
      <c r="W32" s="467"/>
      <c r="X32" s="467"/>
      <c r="Y32" s="467"/>
      <c r="Z32" s="467"/>
      <c r="AA32" s="467"/>
      <c r="AB32" s="467"/>
      <c r="AC32" s="467"/>
      <c r="AD32" s="467"/>
    </row>
    <row r="33" ht="15.75" customHeight="1">
      <c r="A33" s="466"/>
      <c r="B33" s="466"/>
      <c r="C33" s="466"/>
      <c r="D33" s="466"/>
      <c r="E33" s="466"/>
      <c r="F33" s="466"/>
      <c r="G33" s="466"/>
      <c r="H33" s="466"/>
      <c r="I33" s="467"/>
      <c r="J33" s="467"/>
      <c r="K33" s="467"/>
      <c r="L33" s="467"/>
      <c r="M33" s="467"/>
      <c r="N33" s="467"/>
      <c r="O33" s="467"/>
      <c r="P33" s="467"/>
      <c r="Q33" s="467"/>
      <c r="R33" s="467"/>
      <c r="S33" s="467"/>
      <c r="T33" s="467"/>
      <c r="U33" s="467"/>
      <c r="V33" s="467"/>
      <c r="W33" s="467"/>
      <c r="X33" s="467"/>
      <c r="Y33" s="467"/>
      <c r="Z33" s="467"/>
      <c r="AA33" s="467"/>
      <c r="AB33" s="467"/>
      <c r="AC33" s="467"/>
      <c r="AD33" s="467"/>
    </row>
    <row r="34" ht="15.75" customHeight="1">
      <c r="A34" s="466" t="s">
        <v>7786</v>
      </c>
      <c r="B34" s="466" t="s">
        <v>146</v>
      </c>
      <c r="C34" s="466" t="s">
        <v>148</v>
      </c>
      <c r="D34" s="466" t="s">
        <v>7767</v>
      </c>
      <c r="E34" s="467" t="s">
        <v>6334</v>
      </c>
      <c r="F34" s="466" t="s">
        <v>7775</v>
      </c>
      <c r="G34" s="467" t="s">
        <v>6373</v>
      </c>
      <c r="H34" s="466"/>
      <c r="I34" s="467"/>
      <c r="J34" s="467"/>
      <c r="K34" s="467"/>
      <c r="L34" s="467"/>
      <c r="M34" s="467"/>
      <c r="N34" s="467"/>
      <c r="O34" s="467"/>
      <c r="P34" s="467"/>
      <c r="Q34" s="467"/>
      <c r="R34" s="467"/>
      <c r="S34" s="467"/>
      <c r="T34" s="467"/>
      <c r="U34" s="467"/>
      <c r="V34" s="467"/>
      <c r="W34" s="467"/>
      <c r="X34" s="467"/>
      <c r="Y34" s="467"/>
      <c r="Z34" s="467"/>
      <c r="AA34" s="467"/>
      <c r="AB34" s="467"/>
      <c r="AC34" s="467"/>
      <c r="AD34" s="467"/>
    </row>
    <row r="35" ht="15.75" customHeight="1">
      <c r="A35" s="466" t="s">
        <v>7786</v>
      </c>
      <c r="B35" s="466" t="s">
        <v>146</v>
      </c>
      <c r="C35" s="466" t="s">
        <v>148</v>
      </c>
      <c r="D35" s="466" t="s">
        <v>7770</v>
      </c>
      <c r="E35" s="467" t="s">
        <v>11</v>
      </c>
      <c r="F35" s="467"/>
      <c r="G35" s="467" t="s">
        <v>6373</v>
      </c>
      <c r="H35" s="466"/>
      <c r="I35" s="467"/>
      <c r="J35" s="467"/>
      <c r="K35" s="467"/>
      <c r="L35" s="467"/>
      <c r="M35" s="467"/>
      <c r="N35" s="467"/>
      <c r="O35" s="467"/>
      <c r="P35" s="467"/>
      <c r="Q35" s="467"/>
      <c r="R35" s="467"/>
      <c r="S35" s="467"/>
      <c r="T35" s="467"/>
      <c r="U35" s="467"/>
      <c r="V35" s="467"/>
      <c r="W35" s="467"/>
      <c r="X35" s="467"/>
      <c r="Y35" s="467"/>
      <c r="Z35" s="467"/>
      <c r="AA35" s="467"/>
      <c r="AB35" s="467"/>
      <c r="AC35" s="467"/>
      <c r="AD35" s="467"/>
    </row>
    <row r="36" ht="15.75" customHeight="1">
      <c r="A36" s="466" t="s">
        <v>7786</v>
      </c>
      <c r="B36" s="466" t="s">
        <v>146</v>
      </c>
      <c r="C36" s="466" t="s">
        <v>148</v>
      </c>
      <c r="D36" s="466" t="s">
        <v>7773</v>
      </c>
      <c r="E36" s="467" t="s">
        <v>11</v>
      </c>
      <c r="F36" s="467"/>
      <c r="G36" s="467" t="s">
        <v>6373</v>
      </c>
      <c r="H36" s="466"/>
      <c r="I36" s="467"/>
      <c r="J36" s="467"/>
      <c r="K36" s="467"/>
      <c r="L36" s="467"/>
      <c r="M36" s="467"/>
      <c r="N36" s="467"/>
      <c r="O36" s="467"/>
      <c r="P36" s="467"/>
      <c r="Q36" s="467"/>
      <c r="R36" s="467"/>
      <c r="S36" s="467"/>
      <c r="T36" s="467"/>
      <c r="U36" s="467"/>
      <c r="V36" s="467"/>
      <c r="W36" s="467"/>
      <c r="X36" s="467"/>
      <c r="Y36" s="467"/>
      <c r="Z36" s="467"/>
      <c r="AA36" s="467"/>
      <c r="AB36" s="467"/>
      <c r="AC36" s="467"/>
      <c r="AD36" s="467"/>
    </row>
    <row r="37" ht="15.75" customHeight="1">
      <c r="A37" s="467"/>
      <c r="B37" s="467"/>
      <c r="C37" s="467"/>
      <c r="D37" s="467"/>
      <c r="E37" s="467"/>
      <c r="F37" s="467"/>
      <c r="G37" s="467"/>
      <c r="H37" s="467"/>
      <c r="I37" s="467"/>
      <c r="J37" s="467"/>
      <c r="K37" s="467"/>
      <c r="L37" s="467"/>
      <c r="M37" s="467"/>
      <c r="N37" s="467"/>
      <c r="O37" s="467"/>
      <c r="P37" s="467"/>
      <c r="Q37" s="467"/>
      <c r="R37" s="467"/>
      <c r="S37" s="467"/>
      <c r="T37" s="467"/>
      <c r="U37" s="467"/>
      <c r="V37" s="467"/>
      <c r="W37" s="467"/>
      <c r="X37" s="467"/>
      <c r="Y37" s="467"/>
      <c r="Z37" s="467"/>
      <c r="AA37" s="467"/>
      <c r="AB37" s="467"/>
      <c r="AC37" s="467"/>
      <c r="AD37" s="467"/>
    </row>
    <row r="38" ht="15.75" customHeight="1">
      <c r="A38" s="466" t="s">
        <v>7787</v>
      </c>
      <c r="B38" s="466" t="s">
        <v>143</v>
      </c>
      <c r="C38" s="466" t="s">
        <v>141</v>
      </c>
      <c r="D38" s="466" t="s">
        <v>7767</v>
      </c>
      <c r="E38" s="467" t="s">
        <v>6373</v>
      </c>
      <c r="F38" s="467"/>
      <c r="G38" s="466" t="s">
        <v>6373</v>
      </c>
      <c r="H38" s="467"/>
      <c r="I38" s="467"/>
      <c r="J38" s="467"/>
      <c r="K38" s="467"/>
      <c r="L38" s="467"/>
      <c r="M38" s="467"/>
      <c r="N38" s="467"/>
      <c r="O38" s="467"/>
      <c r="P38" s="467"/>
      <c r="Q38" s="467"/>
      <c r="R38" s="467"/>
      <c r="S38" s="467"/>
      <c r="T38" s="467"/>
      <c r="U38" s="467"/>
      <c r="V38" s="467"/>
      <c r="W38" s="467"/>
      <c r="X38" s="467"/>
      <c r="Y38" s="467"/>
      <c r="Z38" s="467"/>
      <c r="AA38" s="467"/>
      <c r="AB38" s="467"/>
      <c r="AC38" s="467"/>
      <c r="AD38" s="467"/>
    </row>
    <row r="39" ht="15.75" customHeight="1">
      <c r="A39" s="466" t="s">
        <v>7787</v>
      </c>
      <c r="B39" s="466" t="s">
        <v>143</v>
      </c>
      <c r="C39" s="466" t="s">
        <v>141</v>
      </c>
      <c r="D39" s="466" t="s">
        <v>7770</v>
      </c>
      <c r="E39" s="467" t="s">
        <v>6373</v>
      </c>
      <c r="F39" s="467"/>
      <c r="G39" s="466" t="s">
        <v>6373</v>
      </c>
      <c r="H39" s="467"/>
      <c r="I39" s="467"/>
      <c r="J39" s="467"/>
      <c r="K39" s="467"/>
      <c r="L39" s="467"/>
      <c r="M39" s="467"/>
      <c r="N39" s="467"/>
      <c r="O39" s="467"/>
      <c r="P39" s="467"/>
      <c r="Q39" s="467"/>
      <c r="R39" s="467"/>
      <c r="S39" s="467"/>
      <c r="T39" s="467"/>
      <c r="U39" s="467"/>
      <c r="V39" s="467"/>
      <c r="W39" s="467"/>
      <c r="X39" s="467"/>
      <c r="Y39" s="467"/>
      <c r="Z39" s="467"/>
      <c r="AA39" s="467"/>
      <c r="AB39" s="467"/>
      <c r="AC39" s="467"/>
      <c r="AD39" s="467"/>
    </row>
    <row r="40" ht="15.75" customHeight="1">
      <c r="A40" s="466" t="s">
        <v>7787</v>
      </c>
      <c r="B40" s="466" t="s">
        <v>143</v>
      </c>
      <c r="C40" s="466" t="s">
        <v>141</v>
      </c>
      <c r="D40" s="466" t="s">
        <v>7773</v>
      </c>
      <c r="E40" s="467" t="s">
        <v>6373</v>
      </c>
      <c r="F40" s="467"/>
      <c r="G40" s="466" t="s">
        <v>6373</v>
      </c>
      <c r="H40" s="467"/>
      <c r="I40" s="467"/>
      <c r="J40" s="467"/>
      <c r="K40" s="467"/>
      <c r="L40" s="467"/>
      <c r="M40" s="467"/>
      <c r="N40" s="467"/>
      <c r="O40" s="467"/>
      <c r="P40" s="467"/>
      <c r="Q40" s="467"/>
      <c r="R40" s="467"/>
      <c r="S40" s="467"/>
      <c r="T40" s="467"/>
      <c r="U40" s="467"/>
      <c r="V40" s="467"/>
      <c r="W40" s="467"/>
      <c r="X40" s="467"/>
      <c r="Y40" s="467"/>
      <c r="Z40" s="467"/>
      <c r="AA40" s="467"/>
      <c r="AB40" s="467"/>
      <c r="AC40" s="467"/>
      <c r="AD40" s="467"/>
    </row>
    <row r="41" ht="15.75" customHeight="1">
      <c r="A41" s="466"/>
      <c r="B41" s="466"/>
      <c r="C41" s="466"/>
      <c r="D41" s="467"/>
      <c r="E41" s="467"/>
      <c r="F41" s="467"/>
      <c r="G41" s="467"/>
      <c r="H41" s="467"/>
      <c r="I41" s="467"/>
      <c r="J41" s="467"/>
      <c r="K41" s="467"/>
      <c r="L41" s="467"/>
      <c r="M41" s="467"/>
      <c r="N41" s="467"/>
      <c r="O41" s="467"/>
      <c r="P41" s="467"/>
      <c r="Q41" s="467"/>
      <c r="R41" s="467"/>
      <c r="S41" s="467"/>
      <c r="T41" s="467"/>
      <c r="U41" s="467"/>
      <c r="V41" s="467"/>
      <c r="W41" s="467"/>
      <c r="X41" s="467"/>
      <c r="Y41" s="467"/>
      <c r="Z41" s="467"/>
      <c r="AA41" s="467"/>
      <c r="AB41" s="467"/>
      <c r="AC41" s="467"/>
      <c r="AD41" s="467"/>
    </row>
    <row r="42" ht="15.75" customHeight="1">
      <c r="A42" s="466" t="s">
        <v>7788</v>
      </c>
      <c r="B42" s="466" t="s">
        <v>146</v>
      </c>
      <c r="C42" s="466" t="s">
        <v>143</v>
      </c>
      <c r="D42" s="466" t="s">
        <v>7767</v>
      </c>
      <c r="E42" s="467" t="s">
        <v>6373</v>
      </c>
      <c r="F42" s="467"/>
      <c r="G42" s="466" t="s">
        <v>6373</v>
      </c>
      <c r="H42" s="467"/>
      <c r="I42" s="467"/>
      <c r="J42" s="467"/>
      <c r="K42" s="467"/>
      <c r="L42" s="467"/>
      <c r="M42" s="467"/>
      <c r="N42" s="467"/>
      <c r="O42" s="467"/>
      <c r="P42" s="467"/>
      <c r="Q42" s="467"/>
      <c r="R42" s="467"/>
      <c r="S42" s="467"/>
      <c r="T42" s="467"/>
      <c r="U42" s="467"/>
      <c r="V42" s="467"/>
      <c r="W42" s="467"/>
      <c r="X42" s="467"/>
      <c r="Y42" s="467"/>
      <c r="Z42" s="467"/>
      <c r="AA42" s="467"/>
      <c r="AB42" s="467"/>
      <c r="AC42" s="467"/>
      <c r="AD42" s="467"/>
    </row>
    <row r="43" ht="15.75" customHeight="1">
      <c r="A43" s="466" t="s">
        <v>7788</v>
      </c>
      <c r="B43" s="466" t="s">
        <v>146</v>
      </c>
      <c r="C43" s="466" t="s">
        <v>143</v>
      </c>
      <c r="D43" s="466" t="s">
        <v>7770</v>
      </c>
      <c r="E43" s="467" t="s">
        <v>6373</v>
      </c>
      <c r="F43" s="467"/>
      <c r="G43" s="466" t="s">
        <v>6373</v>
      </c>
      <c r="H43" s="467"/>
      <c r="I43" s="467"/>
      <c r="J43" s="467"/>
      <c r="K43" s="467"/>
      <c r="L43" s="467"/>
      <c r="M43" s="467"/>
      <c r="N43" s="467"/>
      <c r="O43" s="467"/>
      <c r="P43" s="467"/>
      <c r="Q43" s="467"/>
      <c r="R43" s="467"/>
      <c r="S43" s="467"/>
      <c r="T43" s="467"/>
      <c r="U43" s="467"/>
      <c r="V43" s="467"/>
      <c r="W43" s="467"/>
      <c r="X43" s="467"/>
      <c r="Y43" s="467"/>
      <c r="Z43" s="467"/>
      <c r="AA43" s="467"/>
      <c r="AB43" s="467"/>
      <c r="AC43" s="467"/>
      <c r="AD43" s="467"/>
    </row>
    <row r="44" ht="15.75" customHeight="1">
      <c r="A44" s="466" t="s">
        <v>7788</v>
      </c>
      <c r="B44" s="466" t="s">
        <v>146</v>
      </c>
      <c r="C44" s="466" t="s">
        <v>143</v>
      </c>
      <c r="D44" s="466" t="s">
        <v>7773</v>
      </c>
      <c r="E44" s="467" t="s">
        <v>6373</v>
      </c>
      <c r="F44" s="467"/>
      <c r="G44" s="466" t="s">
        <v>6373</v>
      </c>
      <c r="H44" s="467"/>
      <c r="I44" s="467"/>
      <c r="J44" s="467"/>
      <c r="K44" s="467"/>
      <c r="L44" s="467"/>
      <c r="M44" s="467"/>
      <c r="N44" s="467"/>
      <c r="O44" s="467"/>
      <c r="P44" s="467"/>
      <c r="Q44" s="467"/>
      <c r="R44" s="467"/>
      <c r="S44" s="467"/>
      <c r="T44" s="467"/>
      <c r="U44" s="467"/>
      <c r="V44" s="467"/>
      <c r="W44" s="467"/>
      <c r="X44" s="467"/>
      <c r="Y44" s="467"/>
      <c r="Z44" s="467"/>
      <c r="AA44" s="467"/>
      <c r="AB44" s="467"/>
      <c r="AC44" s="467"/>
      <c r="AD44" s="467"/>
    </row>
    <row r="45" ht="15.75" customHeight="1">
      <c r="A45" s="466"/>
      <c r="B45" s="466"/>
      <c r="C45" s="466"/>
      <c r="D45" s="467"/>
      <c r="E45" s="467"/>
      <c r="F45" s="467"/>
      <c r="G45" s="467"/>
      <c r="H45" s="467"/>
      <c r="I45" s="467"/>
      <c r="J45" s="467"/>
      <c r="K45" s="467"/>
      <c r="L45" s="467"/>
      <c r="M45" s="467"/>
      <c r="N45" s="467"/>
      <c r="O45" s="467"/>
      <c r="P45" s="467"/>
      <c r="Q45" s="467"/>
      <c r="R45" s="467"/>
      <c r="S45" s="467"/>
      <c r="T45" s="467"/>
      <c r="U45" s="467"/>
      <c r="V45" s="467"/>
      <c r="W45" s="467"/>
      <c r="X45" s="467"/>
      <c r="Y45" s="467"/>
      <c r="Z45" s="467"/>
      <c r="AA45" s="467"/>
      <c r="AB45" s="467"/>
      <c r="AC45" s="467"/>
      <c r="AD45" s="467"/>
    </row>
    <row r="46" ht="15.75" customHeight="1">
      <c r="A46" s="466"/>
      <c r="B46" s="466"/>
      <c r="C46" s="466"/>
      <c r="D46" s="467"/>
      <c r="E46" s="467"/>
      <c r="F46" s="467"/>
      <c r="G46" s="467"/>
      <c r="H46" s="467"/>
      <c r="I46" s="467"/>
      <c r="J46" s="467"/>
      <c r="K46" s="467"/>
      <c r="L46" s="467"/>
      <c r="M46" s="467"/>
      <c r="N46" s="467"/>
      <c r="O46" s="467"/>
      <c r="P46" s="467"/>
      <c r="Q46" s="467"/>
      <c r="R46" s="467"/>
      <c r="S46" s="467"/>
      <c r="T46" s="467"/>
      <c r="U46" s="467"/>
      <c r="V46" s="467"/>
      <c r="W46" s="467"/>
      <c r="X46" s="467"/>
      <c r="Y46" s="467"/>
      <c r="Z46" s="467"/>
      <c r="AA46" s="467"/>
      <c r="AB46" s="467"/>
      <c r="AC46" s="467"/>
      <c r="AD46" s="467"/>
    </row>
    <row r="47" ht="15.75" customHeight="1">
      <c r="A47" s="469" t="s">
        <v>7789</v>
      </c>
      <c r="B47" s="466" t="s">
        <v>146</v>
      </c>
      <c r="C47" s="466" t="s">
        <v>141</v>
      </c>
      <c r="D47" s="466" t="s">
        <v>7767</v>
      </c>
      <c r="E47" s="467" t="s">
        <v>6334</v>
      </c>
      <c r="F47" s="466" t="s">
        <v>7775</v>
      </c>
      <c r="G47" s="466" t="s">
        <v>6373</v>
      </c>
      <c r="H47" s="467"/>
      <c r="I47" s="467"/>
      <c r="J47" s="467"/>
      <c r="K47" s="467"/>
      <c r="L47" s="467"/>
      <c r="M47" s="467"/>
      <c r="N47" s="467"/>
      <c r="O47" s="467"/>
      <c r="P47" s="467"/>
      <c r="Q47" s="467"/>
      <c r="R47" s="467"/>
      <c r="S47" s="467"/>
      <c r="T47" s="467"/>
      <c r="U47" s="467"/>
      <c r="V47" s="467"/>
      <c r="W47" s="467"/>
      <c r="X47" s="467"/>
      <c r="Y47" s="467"/>
      <c r="Z47" s="467"/>
      <c r="AA47" s="467"/>
      <c r="AB47" s="467"/>
      <c r="AC47" s="467"/>
      <c r="AD47" s="467"/>
    </row>
    <row r="48" ht="15.75" customHeight="1">
      <c r="A48" s="469" t="s">
        <v>7789</v>
      </c>
      <c r="B48" s="466" t="s">
        <v>146</v>
      </c>
      <c r="C48" s="466" t="s">
        <v>141</v>
      </c>
      <c r="D48" s="466" t="s">
        <v>7770</v>
      </c>
      <c r="E48" s="467" t="s">
        <v>6373</v>
      </c>
      <c r="F48" s="467"/>
      <c r="G48" s="466" t="s">
        <v>6373</v>
      </c>
      <c r="H48" s="467"/>
      <c r="I48" s="467"/>
      <c r="J48" s="467"/>
      <c r="K48" s="467"/>
      <c r="L48" s="467"/>
      <c r="M48" s="467"/>
      <c r="N48" s="467"/>
      <c r="O48" s="467"/>
      <c r="P48" s="467"/>
      <c r="Q48" s="467"/>
      <c r="R48" s="467"/>
      <c r="S48" s="467"/>
      <c r="T48" s="467"/>
      <c r="U48" s="467"/>
      <c r="V48" s="467"/>
      <c r="W48" s="467"/>
      <c r="X48" s="467"/>
      <c r="Y48" s="467"/>
      <c r="Z48" s="467"/>
      <c r="AA48" s="467"/>
      <c r="AB48" s="467"/>
      <c r="AC48" s="467"/>
      <c r="AD48" s="467"/>
    </row>
    <row r="49" ht="15.75" customHeight="1">
      <c r="A49" s="469" t="s">
        <v>7789</v>
      </c>
      <c r="B49" s="466" t="s">
        <v>146</v>
      </c>
      <c r="C49" s="466" t="s">
        <v>141</v>
      </c>
      <c r="D49" s="466" t="s">
        <v>7773</v>
      </c>
      <c r="E49" s="467" t="s">
        <v>6373</v>
      </c>
      <c r="F49" s="467"/>
      <c r="G49" s="466" t="s">
        <v>6373</v>
      </c>
      <c r="H49" s="467"/>
      <c r="I49" s="467"/>
      <c r="J49" s="467"/>
      <c r="K49" s="467"/>
      <c r="L49" s="467"/>
      <c r="M49" s="467"/>
      <c r="N49" s="467"/>
      <c r="O49" s="467"/>
      <c r="P49" s="467"/>
      <c r="Q49" s="467"/>
      <c r="R49" s="467"/>
      <c r="S49" s="467"/>
      <c r="T49" s="467"/>
      <c r="U49" s="467"/>
      <c r="V49" s="467"/>
      <c r="W49" s="467"/>
      <c r="X49" s="467"/>
      <c r="Y49" s="467"/>
      <c r="Z49" s="467"/>
      <c r="AA49" s="467"/>
      <c r="AB49" s="467"/>
      <c r="AC49" s="467"/>
      <c r="AD49" s="467"/>
    </row>
    <row r="50" ht="15.75" customHeight="1">
      <c r="A50" s="466"/>
      <c r="B50" s="466"/>
      <c r="C50" s="466"/>
      <c r="D50" s="467"/>
      <c r="E50" s="467"/>
      <c r="F50" s="467"/>
      <c r="G50" s="467"/>
      <c r="H50" s="467"/>
      <c r="I50" s="467"/>
      <c r="J50" s="467"/>
      <c r="K50" s="467"/>
      <c r="L50" s="467"/>
      <c r="M50" s="467"/>
      <c r="N50" s="467"/>
      <c r="O50" s="467"/>
      <c r="P50" s="467"/>
      <c r="Q50" s="467"/>
      <c r="R50" s="467"/>
      <c r="S50" s="467"/>
      <c r="T50" s="467"/>
      <c r="U50" s="467"/>
      <c r="V50" s="467"/>
      <c r="W50" s="467"/>
      <c r="X50" s="467"/>
      <c r="Y50" s="467"/>
      <c r="Z50" s="467"/>
      <c r="AA50" s="467"/>
      <c r="AB50" s="467"/>
      <c r="AC50" s="467"/>
      <c r="AD50" s="467"/>
    </row>
    <row r="51" ht="15.75" customHeight="1">
      <c r="A51" s="466" t="s">
        <v>7790</v>
      </c>
      <c r="B51" s="466" t="s">
        <v>152</v>
      </c>
      <c r="C51" s="466" t="s">
        <v>143</v>
      </c>
      <c r="D51" s="466" t="s">
        <v>7767</v>
      </c>
      <c r="E51" s="467" t="s">
        <v>6373</v>
      </c>
      <c r="F51" s="467"/>
      <c r="G51" s="467" t="s">
        <v>6373</v>
      </c>
      <c r="H51" s="467"/>
      <c r="I51" s="467"/>
      <c r="J51" s="467"/>
      <c r="K51" s="467"/>
      <c r="L51" s="467"/>
      <c r="M51" s="467"/>
      <c r="N51" s="467"/>
      <c r="O51" s="467"/>
      <c r="P51" s="467"/>
      <c r="Q51" s="467"/>
      <c r="R51" s="467"/>
      <c r="S51" s="467"/>
      <c r="T51" s="467"/>
      <c r="U51" s="467"/>
      <c r="V51" s="467"/>
      <c r="W51" s="467"/>
      <c r="X51" s="467"/>
      <c r="Y51" s="467"/>
      <c r="Z51" s="467"/>
      <c r="AA51" s="467"/>
      <c r="AB51" s="467"/>
      <c r="AC51" s="467"/>
      <c r="AD51" s="467"/>
    </row>
    <row r="52" ht="15.75" customHeight="1">
      <c r="A52" s="466" t="s">
        <v>7790</v>
      </c>
      <c r="B52" s="466" t="s">
        <v>152</v>
      </c>
      <c r="C52" s="466" t="s">
        <v>143</v>
      </c>
      <c r="D52" s="466" t="s">
        <v>7770</v>
      </c>
      <c r="E52" s="467" t="s">
        <v>6373</v>
      </c>
      <c r="F52" s="467"/>
      <c r="G52" s="467" t="s">
        <v>6373</v>
      </c>
      <c r="H52" s="467"/>
      <c r="I52" s="467"/>
      <c r="J52" s="467"/>
      <c r="K52" s="467"/>
      <c r="L52" s="467"/>
      <c r="M52" s="467"/>
      <c r="N52" s="467"/>
      <c r="O52" s="467"/>
      <c r="P52" s="467"/>
      <c r="Q52" s="467"/>
      <c r="R52" s="467"/>
      <c r="S52" s="467"/>
      <c r="T52" s="467"/>
      <c r="U52" s="467"/>
      <c r="V52" s="467"/>
      <c r="W52" s="467"/>
      <c r="X52" s="467"/>
      <c r="Y52" s="467"/>
      <c r="Z52" s="467"/>
      <c r="AA52" s="467"/>
      <c r="AB52" s="467"/>
      <c r="AC52" s="467"/>
      <c r="AD52" s="467"/>
    </row>
    <row r="53" ht="15.75" customHeight="1">
      <c r="A53" s="466" t="s">
        <v>7790</v>
      </c>
      <c r="B53" s="466" t="s">
        <v>152</v>
      </c>
      <c r="C53" s="466" t="s">
        <v>143</v>
      </c>
      <c r="D53" s="466" t="s">
        <v>7773</v>
      </c>
      <c r="E53" s="467" t="s">
        <v>6373</v>
      </c>
      <c r="F53" s="467"/>
      <c r="G53" s="467" t="s">
        <v>6373</v>
      </c>
      <c r="H53" s="467"/>
      <c r="I53" s="467"/>
      <c r="J53" s="467"/>
      <c r="K53" s="467"/>
      <c r="L53" s="467"/>
      <c r="M53" s="467"/>
      <c r="N53" s="467"/>
      <c r="O53" s="467"/>
      <c r="P53" s="467"/>
      <c r="Q53" s="467"/>
      <c r="R53" s="467"/>
      <c r="S53" s="467"/>
      <c r="T53" s="467"/>
      <c r="U53" s="467"/>
      <c r="V53" s="467"/>
      <c r="W53" s="467"/>
      <c r="X53" s="467"/>
      <c r="Y53" s="467"/>
      <c r="Z53" s="467"/>
      <c r="AA53" s="467"/>
      <c r="AB53" s="467"/>
      <c r="AC53" s="467"/>
      <c r="AD53" s="467"/>
    </row>
    <row r="54" ht="15.75" customHeight="1">
      <c r="A54" s="467"/>
      <c r="B54" s="467"/>
      <c r="C54" s="467"/>
      <c r="D54" s="467"/>
      <c r="E54" s="467"/>
      <c r="F54" s="467"/>
      <c r="G54" s="467"/>
      <c r="H54" s="467"/>
      <c r="I54" s="467"/>
      <c r="J54" s="467"/>
      <c r="K54" s="467"/>
      <c r="L54" s="467"/>
      <c r="M54" s="467"/>
      <c r="N54" s="467"/>
      <c r="O54" s="467"/>
      <c r="P54" s="467"/>
      <c r="Q54" s="467"/>
      <c r="R54" s="467"/>
      <c r="S54" s="467"/>
      <c r="T54" s="467"/>
      <c r="U54" s="467"/>
      <c r="V54" s="467"/>
      <c r="W54" s="467"/>
      <c r="X54" s="467"/>
      <c r="Y54" s="467"/>
      <c r="Z54" s="467"/>
      <c r="AA54" s="467"/>
      <c r="AB54" s="467"/>
      <c r="AC54" s="467"/>
      <c r="AD54" s="467"/>
    </row>
    <row r="55" ht="15.75" customHeight="1">
      <c r="A55" s="467"/>
      <c r="B55" s="467"/>
      <c r="C55" s="467"/>
      <c r="D55" s="467"/>
      <c r="E55" s="467"/>
      <c r="F55" s="467"/>
      <c r="G55" s="467"/>
      <c r="H55" s="467"/>
      <c r="I55" s="467"/>
      <c r="J55" s="467"/>
      <c r="K55" s="467"/>
      <c r="L55" s="467"/>
      <c r="M55" s="467"/>
      <c r="N55" s="467"/>
      <c r="O55" s="467"/>
      <c r="P55" s="467"/>
      <c r="Q55" s="467"/>
      <c r="R55" s="467"/>
      <c r="S55" s="467"/>
      <c r="T55" s="467"/>
      <c r="U55" s="467"/>
      <c r="V55" s="467"/>
      <c r="W55" s="467"/>
      <c r="X55" s="467"/>
      <c r="Y55" s="467"/>
      <c r="Z55" s="467"/>
      <c r="AA55" s="467"/>
      <c r="AB55" s="467"/>
      <c r="AC55" s="467"/>
      <c r="AD55" s="467"/>
    </row>
    <row r="56" ht="15.75" customHeight="1">
      <c r="A56" s="466" t="s">
        <v>7791</v>
      </c>
      <c r="B56" s="466" t="s">
        <v>148</v>
      </c>
      <c r="C56" s="466" t="s">
        <v>143</v>
      </c>
      <c r="D56" s="466" t="s">
        <v>7767</v>
      </c>
      <c r="E56" s="467" t="s">
        <v>6334</v>
      </c>
      <c r="F56" s="466" t="s">
        <v>7775</v>
      </c>
      <c r="G56" s="467" t="s">
        <v>6373</v>
      </c>
      <c r="H56" s="467"/>
      <c r="I56" s="467"/>
      <c r="J56" s="467"/>
      <c r="K56" s="467"/>
      <c r="L56" s="467"/>
      <c r="M56" s="467"/>
      <c r="N56" s="467"/>
      <c r="O56" s="467"/>
      <c r="P56" s="467"/>
      <c r="Q56" s="467"/>
      <c r="R56" s="467"/>
      <c r="S56" s="467"/>
      <c r="T56" s="467"/>
      <c r="U56" s="467"/>
      <c r="V56" s="467"/>
      <c r="W56" s="467"/>
      <c r="X56" s="467"/>
      <c r="Y56" s="467"/>
      <c r="Z56" s="467"/>
      <c r="AA56" s="467"/>
      <c r="AB56" s="467"/>
      <c r="AC56" s="467"/>
      <c r="AD56" s="467"/>
    </row>
    <row r="57" ht="15.75" customHeight="1">
      <c r="A57" s="466" t="s">
        <v>7791</v>
      </c>
      <c r="B57" s="466" t="s">
        <v>148</v>
      </c>
      <c r="C57" s="466" t="s">
        <v>143</v>
      </c>
      <c r="D57" s="466" t="s">
        <v>7770</v>
      </c>
      <c r="E57" s="467" t="s">
        <v>6373</v>
      </c>
      <c r="F57" s="467"/>
      <c r="G57" s="467" t="s">
        <v>6373</v>
      </c>
      <c r="H57" s="467"/>
      <c r="I57" s="467"/>
      <c r="J57" s="467"/>
      <c r="K57" s="467"/>
      <c r="L57" s="467"/>
      <c r="M57" s="467"/>
      <c r="N57" s="467"/>
      <c r="O57" s="467"/>
      <c r="P57" s="467"/>
      <c r="Q57" s="467"/>
      <c r="R57" s="467"/>
      <c r="S57" s="467"/>
      <c r="T57" s="467"/>
      <c r="U57" s="467"/>
      <c r="V57" s="467"/>
      <c r="W57" s="467"/>
      <c r="X57" s="467"/>
      <c r="Y57" s="467"/>
      <c r="Z57" s="467"/>
      <c r="AA57" s="467"/>
      <c r="AB57" s="467"/>
      <c r="AC57" s="467"/>
      <c r="AD57" s="467"/>
    </row>
    <row r="58" ht="15.75" customHeight="1">
      <c r="A58" s="466" t="s">
        <v>7791</v>
      </c>
      <c r="B58" s="466" t="s">
        <v>148</v>
      </c>
      <c r="C58" s="466" t="s">
        <v>143</v>
      </c>
      <c r="D58" s="466" t="s">
        <v>7773</v>
      </c>
      <c r="E58" s="467" t="s">
        <v>6373</v>
      </c>
      <c r="F58" s="467"/>
      <c r="G58" s="467" t="s">
        <v>6373</v>
      </c>
      <c r="H58" s="467"/>
      <c r="I58" s="467"/>
      <c r="J58" s="467"/>
      <c r="K58" s="467"/>
      <c r="L58" s="467"/>
      <c r="M58" s="467"/>
      <c r="N58" s="467"/>
      <c r="O58" s="467"/>
      <c r="P58" s="467"/>
      <c r="Q58" s="467"/>
      <c r="R58" s="467"/>
      <c r="S58" s="467"/>
      <c r="T58" s="467"/>
      <c r="U58" s="467"/>
      <c r="V58" s="467"/>
      <c r="W58" s="467"/>
      <c r="X58" s="467"/>
      <c r="Y58" s="467"/>
      <c r="Z58" s="467"/>
      <c r="AA58" s="467"/>
      <c r="AB58" s="467"/>
      <c r="AC58" s="467"/>
      <c r="AD58" s="467"/>
    </row>
    <row r="59" ht="15.75" customHeight="1">
      <c r="A59" s="466"/>
      <c r="B59" s="466"/>
      <c r="C59" s="466"/>
      <c r="D59" s="467"/>
      <c r="E59" s="467"/>
      <c r="F59" s="467"/>
      <c r="G59" s="467"/>
      <c r="H59" s="467"/>
      <c r="I59" s="467"/>
      <c r="J59" s="467"/>
      <c r="K59" s="467"/>
      <c r="L59" s="467"/>
      <c r="M59" s="467"/>
      <c r="N59" s="467"/>
      <c r="O59" s="467"/>
      <c r="P59" s="467"/>
      <c r="Q59" s="467"/>
      <c r="R59" s="467"/>
      <c r="S59" s="467"/>
      <c r="T59" s="467"/>
      <c r="U59" s="467"/>
      <c r="V59" s="467"/>
      <c r="W59" s="467"/>
      <c r="X59" s="467"/>
      <c r="Y59" s="467"/>
      <c r="Z59" s="467"/>
      <c r="AA59" s="467"/>
      <c r="AB59" s="467"/>
      <c r="AC59" s="467"/>
      <c r="AD59" s="467"/>
    </row>
    <row r="60" ht="15.75" customHeight="1">
      <c r="A60" s="466" t="s">
        <v>7792</v>
      </c>
      <c r="B60" s="466" t="s">
        <v>148</v>
      </c>
      <c r="C60" s="466" t="s">
        <v>146</v>
      </c>
      <c r="D60" s="466" t="s">
        <v>7767</v>
      </c>
      <c r="E60" s="466" t="s">
        <v>6334</v>
      </c>
      <c r="F60" s="466" t="s">
        <v>7795</v>
      </c>
      <c r="G60" s="467" t="s">
        <v>6373</v>
      </c>
      <c r="H60" s="467"/>
      <c r="I60" s="467"/>
      <c r="J60" s="467"/>
      <c r="K60" s="467"/>
      <c r="L60" s="467"/>
      <c r="M60" s="467"/>
      <c r="N60" s="467"/>
      <c r="O60" s="467"/>
      <c r="P60" s="467"/>
      <c r="Q60" s="467"/>
      <c r="R60" s="467"/>
      <c r="S60" s="467"/>
      <c r="T60" s="467"/>
      <c r="U60" s="467"/>
      <c r="V60" s="467"/>
      <c r="W60" s="467"/>
      <c r="X60" s="467"/>
      <c r="Y60" s="467"/>
      <c r="Z60" s="467"/>
      <c r="AA60" s="467"/>
      <c r="AB60" s="467"/>
      <c r="AC60" s="467"/>
      <c r="AD60" s="467"/>
    </row>
    <row r="61" ht="15.75" customHeight="1">
      <c r="A61" s="466" t="s">
        <v>7792</v>
      </c>
      <c r="B61" s="466" t="s">
        <v>148</v>
      </c>
      <c r="C61" s="466" t="s">
        <v>146</v>
      </c>
      <c r="D61" s="466" t="s">
        <v>7770</v>
      </c>
      <c r="E61" s="466" t="s">
        <v>6373</v>
      </c>
      <c r="F61" s="466"/>
      <c r="G61" s="467" t="s">
        <v>6373</v>
      </c>
      <c r="H61" s="467"/>
      <c r="I61" s="467"/>
      <c r="J61" s="467"/>
      <c r="K61" s="467"/>
      <c r="L61" s="467"/>
      <c r="M61" s="467"/>
      <c r="N61" s="467"/>
      <c r="O61" s="467"/>
      <c r="P61" s="467"/>
      <c r="Q61" s="467"/>
      <c r="R61" s="467"/>
      <c r="S61" s="467"/>
      <c r="T61" s="467"/>
      <c r="U61" s="467"/>
      <c r="V61" s="467"/>
      <c r="W61" s="467"/>
      <c r="X61" s="467"/>
      <c r="Y61" s="467"/>
      <c r="Z61" s="467"/>
      <c r="AA61" s="467"/>
      <c r="AB61" s="467"/>
      <c r="AC61" s="467"/>
      <c r="AD61" s="467"/>
    </row>
    <row r="62" ht="15.75" customHeight="1">
      <c r="A62" s="466" t="s">
        <v>7792</v>
      </c>
      <c r="B62" s="466" t="s">
        <v>148</v>
      </c>
      <c r="C62" s="466" t="s">
        <v>146</v>
      </c>
      <c r="D62" s="466" t="s">
        <v>7773</v>
      </c>
      <c r="E62" s="466" t="s">
        <v>6373</v>
      </c>
      <c r="F62" s="466"/>
      <c r="G62" s="467" t="s">
        <v>6373</v>
      </c>
      <c r="H62" s="467"/>
      <c r="I62" s="467"/>
      <c r="J62" s="467"/>
      <c r="K62" s="467"/>
      <c r="L62" s="467"/>
      <c r="M62" s="467"/>
      <c r="N62" s="467"/>
      <c r="O62" s="467"/>
      <c r="P62" s="467"/>
      <c r="Q62" s="467"/>
      <c r="R62" s="467"/>
      <c r="S62" s="467"/>
      <c r="T62" s="467"/>
      <c r="U62" s="467"/>
      <c r="V62" s="467"/>
      <c r="W62" s="467"/>
      <c r="X62" s="467"/>
      <c r="Y62" s="467"/>
      <c r="Z62" s="467"/>
      <c r="AA62" s="467"/>
      <c r="AB62" s="467"/>
      <c r="AC62" s="467"/>
      <c r="AD62" s="467"/>
    </row>
    <row r="63" ht="15.75" customHeight="1">
      <c r="A63" s="466"/>
      <c r="B63" s="466"/>
      <c r="C63" s="466"/>
      <c r="D63" s="467"/>
      <c r="E63" s="467"/>
      <c r="F63" s="467"/>
      <c r="G63" s="467"/>
      <c r="H63" s="467"/>
      <c r="I63" s="467"/>
      <c r="J63" s="467"/>
      <c r="K63" s="467"/>
      <c r="L63" s="467"/>
      <c r="M63" s="467"/>
      <c r="N63" s="467"/>
      <c r="O63" s="467"/>
      <c r="P63" s="467"/>
      <c r="Q63" s="467"/>
      <c r="R63" s="467"/>
      <c r="S63" s="467"/>
      <c r="T63" s="467"/>
      <c r="U63" s="467"/>
      <c r="V63" s="467"/>
      <c r="W63" s="467"/>
      <c r="X63" s="467"/>
      <c r="Y63" s="467"/>
      <c r="Z63" s="467"/>
      <c r="AA63" s="467"/>
      <c r="AB63" s="467"/>
      <c r="AC63" s="467"/>
      <c r="AD63" s="467"/>
    </row>
    <row r="64" ht="15.75" customHeight="1">
      <c r="A64" s="466" t="s">
        <v>7796</v>
      </c>
      <c r="B64" s="466" t="s">
        <v>148</v>
      </c>
      <c r="C64" s="466" t="s">
        <v>152</v>
      </c>
      <c r="D64" s="466" t="s">
        <v>7767</v>
      </c>
      <c r="E64" s="467" t="s">
        <v>6334</v>
      </c>
      <c r="F64" s="466" t="s">
        <v>7795</v>
      </c>
      <c r="G64" s="467" t="s">
        <v>6373</v>
      </c>
      <c r="H64" s="467"/>
      <c r="I64" s="467"/>
      <c r="J64" s="467"/>
      <c r="K64" s="467"/>
      <c r="L64" s="467"/>
      <c r="M64" s="467"/>
      <c r="N64" s="467"/>
      <c r="O64" s="467"/>
      <c r="P64" s="467"/>
      <c r="Q64" s="467"/>
      <c r="R64" s="467"/>
      <c r="S64" s="467"/>
      <c r="T64" s="467"/>
      <c r="U64" s="467"/>
      <c r="V64" s="467"/>
      <c r="W64" s="467"/>
      <c r="X64" s="467"/>
      <c r="Y64" s="467"/>
      <c r="Z64" s="467"/>
      <c r="AA64" s="467"/>
      <c r="AB64" s="467"/>
      <c r="AC64" s="467"/>
      <c r="AD64" s="467"/>
    </row>
    <row r="65" ht="15.75" customHeight="1">
      <c r="A65" s="466" t="s">
        <v>7796</v>
      </c>
      <c r="B65" s="466" t="s">
        <v>148</v>
      </c>
      <c r="C65" s="466" t="s">
        <v>152</v>
      </c>
      <c r="D65" s="466" t="s">
        <v>7770</v>
      </c>
      <c r="E65" s="467" t="s">
        <v>6334</v>
      </c>
      <c r="F65" s="467"/>
      <c r="G65" s="467" t="s">
        <v>6373</v>
      </c>
      <c r="H65" s="467"/>
      <c r="I65" s="467"/>
      <c r="J65" s="467"/>
      <c r="K65" s="467"/>
      <c r="L65" s="467"/>
      <c r="M65" s="467"/>
      <c r="N65" s="467"/>
      <c r="O65" s="467"/>
      <c r="P65" s="467"/>
      <c r="Q65" s="467"/>
      <c r="R65" s="467"/>
      <c r="S65" s="467"/>
      <c r="T65" s="467"/>
      <c r="U65" s="467"/>
      <c r="V65" s="467"/>
      <c r="W65" s="467"/>
      <c r="X65" s="467"/>
      <c r="Y65" s="467"/>
      <c r="Z65" s="467"/>
      <c r="AA65" s="467"/>
      <c r="AB65" s="467"/>
      <c r="AC65" s="467"/>
      <c r="AD65" s="467"/>
    </row>
    <row r="66" ht="15.75" customHeight="1">
      <c r="A66" s="466" t="s">
        <v>7796</v>
      </c>
      <c r="B66" s="466" t="s">
        <v>148</v>
      </c>
      <c r="C66" s="466" t="s">
        <v>152</v>
      </c>
      <c r="D66" s="466" t="s">
        <v>7773</v>
      </c>
      <c r="E66" s="467" t="s">
        <v>6373</v>
      </c>
      <c r="F66" s="467"/>
      <c r="G66" s="467" t="s">
        <v>6373</v>
      </c>
      <c r="H66" s="467"/>
      <c r="I66" s="467"/>
      <c r="J66" s="467"/>
      <c r="K66" s="467"/>
      <c r="L66" s="467"/>
      <c r="M66" s="467"/>
      <c r="N66" s="467"/>
      <c r="O66" s="467"/>
      <c r="P66" s="467"/>
      <c r="Q66" s="467"/>
      <c r="R66" s="467"/>
      <c r="S66" s="467"/>
      <c r="T66" s="467"/>
      <c r="U66" s="467"/>
      <c r="V66" s="467"/>
      <c r="W66" s="467"/>
      <c r="X66" s="467"/>
      <c r="Y66" s="467"/>
      <c r="Z66" s="467"/>
      <c r="AA66" s="467"/>
      <c r="AB66" s="467"/>
      <c r="AC66" s="467"/>
      <c r="AD66" s="467"/>
    </row>
    <row r="67" ht="15.75" customHeight="1">
      <c r="A67" s="467"/>
      <c r="B67" s="467"/>
      <c r="C67" s="467"/>
      <c r="D67" s="467"/>
      <c r="E67" s="467"/>
      <c r="F67" s="467"/>
      <c r="G67" s="467"/>
      <c r="H67" s="467"/>
      <c r="I67" s="467"/>
      <c r="J67" s="467"/>
      <c r="K67" s="467"/>
      <c r="L67" s="467"/>
      <c r="M67" s="467"/>
      <c r="N67" s="467"/>
      <c r="O67" s="467"/>
      <c r="P67" s="467"/>
      <c r="Q67" s="467"/>
      <c r="R67" s="467"/>
      <c r="S67" s="467"/>
      <c r="T67" s="467"/>
      <c r="U67" s="467"/>
      <c r="V67" s="467"/>
      <c r="W67" s="467"/>
      <c r="X67" s="467"/>
      <c r="Y67" s="467"/>
      <c r="Z67" s="467"/>
      <c r="AA67" s="467"/>
      <c r="AB67" s="467"/>
      <c r="AC67" s="467"/>
      <c r="AD67" s="467"/>
    </row>
    <row r="68" ht="15.75" customHeight="1">
      <c r="A68" s="466" t="s">
        <v>7797</v>
      </c>
      <c r="B68" s="466" t="s">
        <v>152</v>
      </c>
      <c r="C68" s="466" t="s">
        <v>148</v>
      </c>
      <c r="D68" s="466" t="s">
        <v>7767</v>
      </c>
      <c r="E68" s="467" t="s">
        <v>6334</v>
      </c>
      <c r="F68" s="467" t="s">
        <v>7798</v>
      </c>
      <c r="G68" s="467" t="s">
        <v>7799</v>
      </c>
      <c r="H68" s="467"/>
      <c r="I68" s="467"/>
      <c r="J68" s="467"/>
      <c r="K68" s="467"/>
      <c r="L68" s="467"/>
      <c r="M68" s="467"/>
      <c r="N68" s="467"/>
      <c r="O68" s="467"/>
      <c r="P68" s="467"/>
      <c r="Q68" s="467"/>
      <c r="R68" s="467"/>
      <c r="S68" s="467"/>
      <c r="T68" s="467"/>
      <c r="U68" s="467"/>
      <c r="V68" s="467"/>
      <c r="W68" s="467"/>
      <c r="X68" s="467"/>
      <c r="Y68" s="467"/>
      <c r="Z68" s="467"/>
      <c r="AA68" s="467"/>
      <c r="AB68" s="467"/>
      <c r="AC68" s="467"/>
      <c r="AD68" s="467"/>
    </row>
    <row r="69" ht="15.75" customHeight="1">
      <c r="A69" s="466" t="s">
        <v>7797</v>
      </c>
      <c r="B69" s="466" t="s">
        <v>152</v>
      </c>
      <c r="C69" s="466" t="s">
        <v>148</v>
      </c>
      <c r="D69" s="466" t="s">
        <v>7770</v>
      </c>
      <c r="E69" s="467" t="s">
        <v>7799</v>
      </c>
      <c r="F69" s="467"/>
      <c r="G69" s="467" t="s">
        <v>7799</v>
      </c>
      <c r="H69" s="467"/>
      <c r="I69" s="467"/>
      <c r="J69" s="467"/>
      <c r="K69" s="467"/>
      <c r="L69" s="467"/>
      <c r="M69" s="467"/>
      <c r="N69" s="467"/>
      <c r="O69" s="467"/>
      <c r="P69" s="467"/>
      <c r="Q69" s="467"/>
      <c r="R69" s="467"/>
      <c r="S69" s="467"/>
      <c r="T69" s="467"/>
      <c r="U69" s="467"/>
      <c r="V69" s="467"/>
      <c r="W69" s="467"/>
      <c r="X69" s="467"/>
      <c r="Y69" s="467"/>
      <c r="Z69" s="467"/>
      <c r="AA69" s="467"/>
      <c r="AB69" s="467"/>
      <c r="AC69" s="467"/>
      <c r="AD69" s="467"/>
    </row>
    <row r="70" ht="15.75" customHeight="1">
      <c r="A70" s="466" t="s">
        <v>7797</v>
      </c>
      <c r="B70" s="466" t="s">
        <v>152</v>
      </c>
      <c r="C70" s="466" t="s">
        <v>148</v>
      </c>
      <c r="D70" s="466" t="s">
        <v>7773</v>
      </c>
      <c r="E70" s="467" t="s">
        <v>7799</v>
      </c>
      <c r="F70" s="467"/>
      <c r="G70" s="467" t="s">
        <v>7799</v>
      </c>
      <c r="H70" s="467"/>
      <c r="I70" s="467"/>
      <c r="J70" s="467"/>
      <c r="K70" s="467"/>
      <c r="L70" s="467"/>
      <c r="M70" s="467"/>
      <c r="N70" s="467"/>
      <c r="O70" s="467"/>
      <c r="P70" s="467"/>
      <c r="Q70" s="467"/>
      <c r="R70" s="467"/>
      <c r="S70" s="467"/>
      <c r="T70" s="467"/>
      <c r="U70" s="467"/>
      <c r="V70" s="467"/>
      <c r="W70" s="467"/>
      <c r="X70" s="467"/>
      <c r="Y70" s="467"/>
      <c r="Z70" s="467"/>
      <c r="AA70" s="467"/>
      <c r="AB70" s="467"/>
      <c r="AC70" s="467"/>
      <c r="AD70" s="467"/>
    </row>
    <row r="71" ht="15.75" customHeight="1">
      <c r="A71" s="467"/>
      <c r="B71" s="467"/>
      <c r="C71" s="467"/>
      <c r="D71" s="467"/>
      <c r="E71" s="467"/>
      <c r="F71" s="467"/>
      <c r="G71" s="467"/>
      <c r="H71" s="467"/>
      <c r="I71" s="467"/>
      <c r="J71" s="467"/>
      <c r="K71" s="467"/>
      <c r="L71" s="467"/>
      <c r="M71" s="467"/>
      <c r="N71" s="467"/>
      <c r="O71" s="467"/>
      <c r="P71" s="467"/>
      <c r="Q71" s="467"/>
      <c r="R71" s="467"/>
      <c r="S71" s="467"/>
      <c r="T71" s="467"/>
      <c r="U71" s="467"/>
      <c r="V71" s="467"/>
      <c r="W71" s="467"/>
      <c r="X71" s="467"/>
      <c r="Y71" s="467"/>
      <c r="Z71" s="467"/>
      <c r="AA71" s="467"/>
      <c r="AB71" s="467"/>
      <c r="AC71" s="467"/>
      <c r="AD71" s="467"/>
    </row>
    <row r="72" ht="15.75" customHeight="1">
      <c r="A72" s="466" t="s">
        <v>7793</v>
      </c>
      <c r="B72" s="466" t="s">
        <v>152</v>
      </c>
      <c r="C72" s="466" t="s">
        <v>146</v>
      </c>
      <c r="D72" s="466" t="s">
        <v>7767</v>
      </c>
      <c r="E72" s="467" t="s">
        <v>6373</v>
      </c>
      <c r="F72" s="467"/>
      <c r="G72" s="467" t="s">
        <v>6373</v>
      </c>
      <c r="H72" s="467"/>
      <c r="I72" s="467"/>
      <c r="J72" s="467"/>
      <c r="K72" s="467"/>
      <c r="L72" s="467"/>
      <c r="M72" s="467"/>
      <c r="N72" s="467"/>
      <c r="O72" s="467"/>
      <c r="P72" s="467"/>
      <c r="Q72" s="467"/>
      <c r="R72" s="467"/>
      <c r="S72" s="467"/>
      <c r="T72" s="467"/>
      <c r="U72" s="467"/>
      <c r="V72" s="467"/>
      <c r="W72" s="467"/>
      <c r="X72" s="467"/>
      <c r="Y72" s="467"/>
      <c r="Z72" s="467"/>
      <c r="AA72" s="467"/>
      <c r="AB72" s="467"/>
      <c r="AC72" s="467"/>
      <c r="AD72" s="467"/>
    </row>
    <row r="73" ht="15.75" customHeight="1">
      <c r="A73" s="466" t="s">
        <v>7793</v>
      </c>
      <c r="B73" s="466" t="s">
        <v>152</v>
      </c>
      <c r="C73" s="466" t="s">
        <v>146</v>
      </c>
      <c r="D73" s="466" t="s">
        <v>7770</v>
      </c>
      <c r="E73" s="467" t="s">
        <v>6373</v>
      </c>
      <c r="F73" s="467"/>
      <c r="G73" s="467" t="s">
        <v>6373</v>
      </c>
      <c r="H73" s="467"/>
      <c r="I73" s="467"/>
      <c r="J73" s="467"/>
      <c r="K73" s="467"/>
      <c r="L73" s="467"/>
      <c r="M73" s="467"/>
      <c r="N73" s="467"/>
      <c r="O73" s="467"/>
      <c r="P73" s="467"/>
      <c r="Q73" s="467"/>
      <c r="R73" s="467"/>
      <c r="S73" s="467"/>
      <c r="T73" s="467"/>
      <c r="U73" s="467"/>
      <c r="V73" s="467"/>
      <c r="W73" s="467"/>
      <c r="X73" s="467"/>
      <c r="Y73" s="467"/>
      <c r="Z73" s="467"/>
      <c r="AA73" s="467"/>
      <c r="AB73" s="467"/>
      <c r="AC73" s="467"/>
      <c r="AD73" s="467"/>
    </row>
    <row r="74" ht="15.75" customHeight="1">
      <c r="A74" s="466" t="s">
        <v>7793</v>
      </c>
      <c r="B74" s="466" t="s">
        <v>152</v>
      </c>
      <c r="C74" s="466" t="s">
        <v>146</v>
      </c>
      <c r="D74" s="466" t="s">
        <v>7773</v>
      </c>
      <c r="E74" s="467" t="s">
        <v>6334</v>
      </c>
      <c r="F74" s="467" t="s">
        <v>7800</v>
      </c>
      <c r="G74" s="467" t="s">
        <v>6373</v>
      </c>
      <c r="H74" s="467"/>
      <c r="I74" s="467"/>
      <c r="J74" s="467"/>
      <c r="K74" s="467"/>
      <c r="L74" s="467"/>
      <c r="M74" s="467"/>
      <c r="N74" s="467"/>
      <c r="O74" s="467"/>
      <c r="P74" s="467"/>
      <c r="Q74" s="467"/>
      <c r="R74" s="467"/>
      <c r="S74" s="467"/>
      <c r="T74" s="467"/>
      <c r="U74" s="467"/>
      <c r="V74" s="467"/>
      <c r="W74" s="467"/>
      <c r="X74" s="467"/>
      <c r="Y74" s="467"/>
      <c r="Z74" s="467"/>
      <c r="AA74" s="467"/>
      <c r="AB74" s="467"/>
      <c r="AC74" s="467"/>
      <c r="AD74" s="467"/>
    </row>
    <row r="75" ht="15.75" customHeight="1">
      <c r="A75" s="467"/>
      <c r="B75" s="467"/>
      <c r="C75" s="467"/>
      <c r="D75" s="467"/>
      <c r="E75" s="467"/>
      <c r="F75" s="467"/>
      <c r="G75" s="467"/>
      <c r="H75" s="467"/>
      <c r="I75" s="467"/>
      <c r="J75" s="467"/>
      <c r="K75" s="467"/>
      <c r="L75" s="467"/>
      <c r="M75" s="467"/>
      <c r="N75" s="467"/>
      <c r="O75" s="467"/>
      <c r="P75" s="467"/>
      <c r="Q75" s="467"/>
      <c r="R75" s="467"/>
      <c r="S75" s="467"/>
      <c r="T75" s="467"/>
      <c r="U75" s="467"/>
      <c r="V75" s="467"/>
      <c r="W75" s="467"/>
      <c r="X75" s="467"/>
      <c r="Y75" s="467"/>
      <c r="Z75" s="467"/>
      <c r="AA75" s="467"/>
      <c r="AB75" s="467"/>
      <c r="AC75" s="467"/>
      <c r="AD75" s="467"/>
    </row>
    <row r="76" ht="15.75" customHeight="1">
      <c r="A76" s="466" t="s">
        <v>7794</v>
      </c>
      <c r="B76" s="466" t="s">
        <v>146</v>
      </c>
      <c r="C76" s="466" t="s">
        <v>152</v>
      </c>
      <c r="D76" s="466" t="s">
        <v>7767</v>
      </c>
      <c r="E76" s="467" t="s">
        <v>6373</v>
      </c>
      <c r="F76" s="467"/>
      <c r="G76" s="467" t="s">
        <v>6373</v>
      </c>
      <c r="H76" s="467"/>
      <c r="I76" s="467"/>
      <c r="J76" s="467"/>
      <c r="K76" s="467"/>
      <c r="L76" s="467"/>
      <c r="M76" s="467"/>
      <c r="N76" s="467"/>
      <c r="O76" s="467"/>
      <c r="P76" s="467"/>
      <c r="Q76" s="467"/>
      <c r="R76" s="467"/>
      <c r="S76" s="467"/>
      <c r="T76" s="467"/>
      <c r="U76" s="467"/>
      <c r="V76" s="467"/>
      <c r="W76" s="467"/>
      <c r="X76" s="467"/>
      <c r="Y76" s="467"/>
      <c r="Z76" s="467"/>
      <c r="AA76" s="467"/>
      <c r="AB76" s="467"/>
      <c r="AC76" s="467"/>
      <c r="AD76" s="467"/>
    </row>
    <row r="77" ht="15.75" customHeight="1">
      <c r="A77" s="466" t="s">
        <v>7794</v>
      </c>
      <c r="B77" s="466" t="s">
        <v>146</v>
      </c>
      <c r="C77" s="466" t="s">
        <v>152</v>
      </c>
      <c r="D77" s="466" t="s">
        <v>7770</v>
      </c>
      <c r="E77" s="467" t="s">
        <v>6334</v>
      </c>
      <c r="F77" s="467" t="s">
        <v>7800</v>
      </c>
      <c r="G77" s="467" t="s">
        <v>6373</v>
      </c>
      <c r="H77" s="467"/>
      <c r="I77" s="467"/>
      <c r="J77" s="467"/>
      <c r="K77" s="467"/>
      <c r="L77" s="467"/>
      <c r="M77" s="467"/>
      <c r="N77" s="467"/>
      <c r="O77" s="467"/>
      <c r="P77" s="467"/>
      <c r="Q77" s="467"/>
      <c r="R77" s="467"/>
      <c r="S77" s="467"/>
      <c r="T77" s="467"/>
      <c r="U77" s="467"/>
      <c r="V77" s="467"/>
      <c r="W77" s="467"/>
      <c r="X77" s="467"/>
      <c r="Y77" s="467"/>
      <c r="Z77" s="467"/>
      <c r="AA77" s="467"/>
      <c r="AB77" s="467"/>
      <c r="AC77" s="467"/>
      <c r="AD77" s="467"/>
    </row>
    <row r="78" ht="15.75" customHeight="1">
      <c r="A78" s="466" t="s">
        <v>7794</v>
      </c>
      <c r="B78" s="466" t="s">
        <v>146</v>
      </c>
      <c r="C78" s="466" t="s">
        <v>152</v>
      </c>
      <c r="D78" s="466" t="s">
        <v>7773</v>
      </c>
      <c r="E78" s="467" t="s">
        <v>6373</v>
      </c>
      <c r="F78" s="467"/>
      <c r="G78" s="467" t="s">
        <v>6373</v>
      </c>
      <c r="H78" s="467"/>
      <c r="I78" s="467"/>
      <c r="J78" s="467"/>
      <c r="K78" s="467"/>
      <c r="L78" s="467"/>
      <c r="M78" s="467"/>
      <c r="N78" s="467"/>
      <c r="O78" s="467"/>
      <c r="P78" s="467"/>
      <c r="Q78" s="467"/>
      <c r="R78" s="467"/>
      <c r="S78" s="467"/>
      <c r="T78" s="467"/>
      <c r="U78" s="467"/>
      <c r="V78" s="467"/>
      <c r="W78" s="467"/>
      <c r="X78" s="467"/>
      <c r="Y78" s="467"/>
      <c r="Z78" s="467"/>
      <c r="AA78" s="467"/>
      <c r="AB78" s="467"/>
      <c r="AC78" s="467"/>
      <c r="AD78" s="467"/>
    </row>
    <row r="79" ht="15.75" customHeight="1">
      <c r="A79" s="467"/>
      <c r="B79" s="467"/>
      <c r="C79" s="467"/>
      <c r="D79" s="467"/>
      <c r="E79" s="467"/>
      <c r="F79" s="467"/>
      <c r="G79" s="467"/>
      <c r="H79" s="467"/>
      <c r="I79" s="467"/>
      <c r="J79" s="467"/>
      <c r="K79" s="467"/>
      <c r="L79" s="467"/>
      <c r="M79" s="467"/>
      <c r="N79" s="467"/>
      <c r="O79" s="467"/>
      <c r="P79" s="467"/>
      <c r="Q79" s="467"/>
      <c r="R79" s="467"/>
      <c r="S79" s="467"/>
      <c r="T79" s="467"/>
      <c r="U79" s="467"/>
      <c r="V79" s="467"/>
      <c r="W79" s="467"/>
      <c r="X79" s="467"/>
      <c r="Y79" s="467"/>
      <c r="Z79" s="467"/>
      <c r="AA79" s="467"/>
      <c r="AB79" s="467"/>
      <c r="AC79" s="467"/>
      <c r="AD79" s="467"/>
    </row>
    <row r="80" ht="15.75" customHeight="1">
      <c r="A80" s="470" t="s">
        <v>7801</v>
      </c>
      <c r="B80" s="470" t="s">
        <v>148</v>
      </c>
      <c r="C80" s="470" t="s">
        <v>157</v>
      </c>
      <c r="D80" s="466" t="s">
        <v>7767</v>
      </c>
      <c r="E80" s="467" t="s">
        <v>6334</v>
      </c>
      <c r="F80" s="467" t="s">
        <v>7802</v>
      </c>
      <c r="G80" s="467" t="s">
        <v>7803</v>
      </c>
      <c r="H80" s="467" t="s">
        <v>7804</v>
      </c>
      <c r="I80" s="467"/>
      <c r="J80" s="467"/>
      <c r="K80" s="467"/>
      <c r="L80" s="467"/>
      <c r="M80" s="467"/>
      <c r="N80" s="467"/>
      <c r="O80" s="467"/>
      <c r="P80" s="467"/>
      <c r="Q80" s="467"/>
      <c r="R80" s="467"/>
      <c r="S80" s="467"/>
      <c r="T80" s="467"/>
      <c r="U80" s="467"/>
      <c r="V80" s="467"/>
      <c r="W80" s="467"/>
      <c r="X80" s="467"/>
      <c r="Y80" s="467"/>
      <c r="Z80" s="467"/>
      <c r="AA80" s="467"/>
      <c r="AB80" s="467"/>
      <c r="AC80" s="467"/>
      <c r="AD80" s="467"/>
    </row>
    <row r="81" ht="15.75" customHeight="1">
      <c r="A81" s="470" t="s">
        <v>7801</v>
      </c>
      <c r="B81" s="470" t="s">
        <v>148</v>
      </c>
      <c r="C81" s="470" t="s">
        <v>157</v>
      </c>
      <c r="D81" s="466" t="s">
        <v>7770</v>
      </c>
      <c r="E81" s="467" t="s">
        <v>6334</v>
      </c>
      <c r="F81" s="467" t="s">
        <v>7802</v>
      </c>
      <c r="G81" s="467" t="s">
        <v>7803</v>
      </c>
      <c r="H81" s="467" t="s">
        <v>7805</v>
      </c>
      <c r="I81" s="467"/>
      <c r="J81" s="467"/>
      <c r="K81" s="467"/>
      <c r="L81" s="467"/>
      <c r="M81" s="467"/>
      <c r="N81" s="467"/>
      <c r="O81" s="467"/>
      <c r="P81" s="467"/>
      <c r="Q81" s="467"/>
      <c r="R81" s="467"/>
      <c r="S81" s="467"/>
      <c r="T81" s="467"/>
      <c r="U81" s="467"/>
      <c r="V81" s="467"/>
      <c r="W81" s="467"/>
      <c r="X81" s="467"/>
      <c r="Y81" s="467"/>
      <c r="Z81" s="467"/>
      <c r="AA81" s="467"/>
      <c r="AB81" s="467"/>
      <c r="AC81" s="467"/>
      <c r="AD81" s="467"/>
    </row>
    <row r="82" ht="15.75" customHeight="1">
      <c r="A82" s="470" t="s">
        <v>7801</v>
      </c>
      <c r="B82" s="470" t="s">
        <v>148</v>
      </c>
      <c r="C82" s="470" t="s">
        <v>157</v>
      </c>
      <c r="D82" s="466" t="s">
        <v>7773</v>
      </c>
      <c r="E82" s="467" t="s">
        <v>6334</v>
      </c>
      <c r="F82" s="467" t="s">
        <v>7802</v>
      </c>
      <c r="G82" s="467" t="s">
        <v>7803</v>
      </c>
      <c r="H82" s="467"/>
      <c r="I82" s="467"/>
      <c r="J82" s="467"/>
      <c r="K82" s="467"/>
      <c r="L82" s="467"/>
      <c r="M82" s="467"/>
      <c r="N82" s="467"/>
      <c r="O82" s="467"/>
      <c r="P82" s="467"/>
      <c r="Q82" s="467"/>
      <c r="R82" s="467"/>
      <c r="S82" s="467"/>
      <c r="T82" s="467"/>
      <c r="U82" s="467"/>
      <c r="V82" s="467"/>
      <c r="W82" s="467"/>
      <c r="X82" s="467"/>
      <c r="Y82" s="467"/>
      <c r="Z82" s="467"/>
      <c r="AA82" s="467"/>
      <c r="AB82" s="467"/>
      <c r="AC82" s="467"/>
      <c r="AD82" s="467"/>
    </row>
    <row r="83" ht="15.75" customHeight="1">
      <c r="A83" s="470"/>
      <c r="B83" s="470"/>
      <c r="C83" s="470"/>
      <c r="D83" s="467"/>
      <c r="E83" s="467"/>
      <c r="F83" s="467"/>
      <c r="G83" s="467"/>
      <c r="H83" s="467"/>
      <c r="I83" s="467"/>
      <c r="J83" s="467"/>
      <c r="K83" s="467"/>
      <c r="L83" s="467"/>
      <c r="M83" s="467"/>
      <c r="N83" s="467"/>
      <c r="O83" s="467"/>
      <c r="P83" s="467"/>
      <c r="Q83" s="467"/>
      <c r="R83" s="467"/>
      <c r="S83" s="467"/>
      <c r="T83" s="467"/>
      <c r="U83" s="467"/>
      <c r="V83" s="467"/>
      <c r="W83" s="467"/>
      <c r="X83" s="467"/>
      <c r="Y83" s="467"/>
      <c r="Z83" s="467"/>
      <c r="AA83" s="467"/>
      <c r="AB83" s="467"/>
      <c r="AC83" s="467"/>
      <c r="AD83" s="467"/>
    </row>
    <row r="84" ht="15.75" customHeight="1">
      <c r="A84" s="467" t="s">
        <v>7806</v>
      </c>
      <c r="B84" s="470" t="s">
        <v>152</v>
      </c>
      <c r="C84" s="470" t="s">
        <v>160</v>
      </c>
      <c r="D84" s="466" t="s">
        <v>7767</v>
      </c>
      <c r="E84" s="467" t="s">
        <v>7807</v>
      </c>
      <c r="F84" s="467"/>
      <c r="G84" s="467" t="s">
        <v>7803</v>
      </c>
      <c r="H84" s="467"/>
      <c r="I84" s="467"/>
      <c r="J84" s="467"/>
      <c r="K84" s="467"/>
      <c r="L84" s="467"/>
      <c r="M84" s="467"/>
      <c r="N84" s="467"/>
      <c r="O84" s="467"/>
      <c r="P84" s="467"/>
      <c r="Q84" s="467"/>
      <c r="R84" s="467"/>
      <c r="S84" s="467"/>
      <c r="T84" s="467"/>
      <c r="U84" s="467"/>
      <c r="V84" s="467"/>
      <c r="W84" s="467"/>
      <c r="X84" s="467"/>
      <c r="Y84" s="467"/>
      <c r="Z84" s="467"/>
      <c r="AA84" s="467"/>
      <c r="AB84" s="467"/>
      <c r="AC84" s="467"/>
      <c r="AD84" s="467"/>
    </row>
    <row r="85" ht="15.75" customHeight="1">
      <c r="A85" s="467" t="s">
        <v>7806</v>
      </c>
      <c r="B85" s="470" t="s">
        <v>152</v>
      </c>
      <c r="C85" s="470" t="s">
        <v>160</v>
      </c>
      <c r="D85" s="466" t="s">
        <v>7770</v>
      </c>
      <c r="E85" s="467" t="s">
        <v>7807</v>
      </c>
      <c r="F85" s="467"/>
      <c r="G85" s="467" t="s">
        <v>7803</v>
      </c>
      <c r="H85" s="467"/>
      <c r="I85" s="467"/>
      <c r="J85" s="467"/>
      <c r="K85" s="467"/>
      <c r="L85" s="467"/>
      <c r="M85" s="467"/>
      <c r="N85" s="467"/>
      <c r="O85" s="467"/>
      <c r="P85" s="467"/>
      <c r="Q85" s="467"/>
      <c r="R85" s="467"/>
      <c r="S85" s="467"/>
      <c r="T85" s="467"/>
      <c r="U85" s="467"/>
      <c r="V85" s="467"/>
      <c r="W85" s="467"/>
      <c r="X85" s="467"/>
      <c r="Y85" s="467"/>
      <c r="Z85" s="467"/>
      <c r="AA85" s="467"/>
      <c r="AB85" s="467"/>
      <c r="AC85" s="467"/>
      <c r="AD85" s="467"/>
    </row>
    <row r="86" ht="15.75" customHeight="1">
      <c r="A86" s="467" t="s">
        <v>7806</v>
      </c>
      <c r="B86" s="470" t="s">
        <v>152</v>
      </c>
      <c r="C86" s="470" t="s">
        <v>160</v>
      </c>
      <c r="D86" s="466" t="s">
        <v>7773</v>
      </c>
      <c r="E86" s="467" t="s">
        <v>7807</v>
      </c>
      <c r="F86" s="467"/>
      <c r="G86" s="467" t="s">
        <v>7803</v>
      </c>
      <c r="H86" s="467"/>
      <c r="I86" s="467"/>
      <c r="J86" s="467"/>
      <c r="K86" s="467"/>
      <c r="L86" s="467"/>
      <c r="M86" s="467"/>
      <c r="N86" s="467"/>
      <c r="O86" s="467"/>
      <c r="P86" s="467"/>
      <c r="Q86" s="467"/>
      <c r="R86" s="467"/>
      <c r="S86" s="467"/>
      <c r="T86" s="467"/>
      <c r="U86" s="467"/>
      <c r="V86" s="467"/>
      <c r="W86" s="467"/>
      <c r="X86" s="467"/>
      <c r="Y86" s="467"/>
      <c r="Z86" s="467"/>
      <c r="AA86" s="467"/>
      <c r="AB86" s="467"/>
      <c r="AC86" s="467"/>
      <c r="AD86" s="467"/>
    </row>
    <row r="87" ht="15.75" customHeight="1">
      <c r="A87" s="470"/>
      <c r="B87" s="470"/>
      <c r="C87" s="470"/>
      <c r="D87" s="467"/>
      <c r="E87" s="467"/>
      <c r="F87" s="467"/>
      <c r="G87" s="467"/>
      <c r="H87" s="467"/>
      <c r="I87" s="467"/>
      <c r="J87" s="467"/>
      <c r="K87" s="467"/>
      <c r="L87" s="467"/>
      <c r="M87" s="467"/>
      <c r="N87" s="467"/>
      <c r="O87" s="467"/>
      <c r="P87" s="467"/>
      <c r="Q87" s="467"/>
      <c r="R87" s="467"/>
      <c r="S87" s="467"/>
      <c r="T87" s="467"/>
      <c r="U87" s="467"/>
      <c r="V87" s="467"/>
      <c r="W87" s="467"/>
      <c r="X87" s="467"/>
      <c r="Y87" s="467"/>
      <c r="Z87" s="467"/>
      <c r="AA87" s="467"/>
      <c r="AB87" s="467"/>
      <c r="AC87" s="467"/>
      <c r="AD87" s="467"/>
    </row>
    <row r="88" ht="15.75" customHeight="1">
      <c r="A88" s="467" t="s">
        <v>7808</v>
      </c>
      <c r="B88" s="470" t="s">
        <v>152</v>
      </c>
      <c r="C88" s="470" t="s">
        <v>157</v>
      </c>
      <c r="D88" s="466" t="s">
        <v>7767</v>
      </c>
      <c r="E88" s="467" t="s">
        <v>7809</v>
      </c>
      <c r="F88" s="467"/>
      <c r="G88" s="467" t="s">
        <v>7803</v>
      </c>
      <c r="H88" s="467"/>
      <c r="I88" s="467"/>
      <c r="J88" s="467"/>
      <c r="K88" s="467"/>
      <c r="L88" s="467"/>
      <c r="M88" s="467"/>
      <c r="N88" s="467"/>
      <c r="O88" s="467"/>
      <c r="P88" s="467"/>
      <c r="Q88" s="467"/>
      <c r="R88" s="467"/>
      <c r="S88" s="467"/>
      <c r="T88" s="467"/>
      <c r="U88" s="467"/>
      <c r="V88" s="467"/>
      <c r="W88" s="467"/>
      <c r="X88" s="467"/>
      <c r="Y88" s="467"/>
      <c r="Z88" s="467"/>
      <c r="AA88" s="467"/>
      <c r="AB88" s="467"/>
      <c r="AC88" s="467"/>
      <c r="AD88" s="467"/>
    </row>
    <row r="89" ht="15.75" customHeight="1">
      <c r="A89" s="467" t="s">
        <v>7808</v>
      </c>
      <c r="B89" s="470" t="s">
        <v>152</v>
      </c>
      <c r="C89" s="470" t="s">
        <v>157</v>
      </c>
      <c r="D89" s="466" t="s">
        <v>7770</v>
      </c>
      <c r="E89" s="467" t="s">
        <v>7809</v>
      </c>
      <c r="F89" s="467"/>
      <c r="G89" s="467" t="s">
        <v>7803</v>
      </c>
      <c r="H89" s="467"/>
      <c r="I89" s="467"/>
      <c r="J89" s="467"/>
      <c r="K89" s="467"/>
      <c r="L89" s="467"/>
      <c r="M89" s="467"/>
      <c r="N89" s="467"/>
      <c r="O89" s="467"/>
      <c r="P89" s="467"/>
      <c r="Q89" s="467"/>
      <c r="R89" s="467"/>
      <c r="S89" s="467"/>
      <c r="T89" s="467"/>
      <c r="U89" s="467"/>
      <c r="V89" s="467"/>
      <c r="W89" s="467"/>
      <c r="X89" s="467"/>
      <c r="Y89" s="467"/>
      <c r="Z89" s="467"/>
      <c r="AA89" s="467"/>
      <c r="AB89" s="467"/>
      <c r="AC89" s="467"/>
      <c r="AD89" s="467"/>
    </row>
    <row r="90" ht="15.75" customHeight="1">
      <c r="A90" s="467" t="s">
        <v>7808</v>
      </c>
      <c r="B90" s="470" t="s">
        <v>152</v>
      </c>
      <c r="C90" s="470" t="s">
        <v>157</v>
      </c>
      <c r="D90" s="466" t="s">
        <v>7773</v>
      </c>
      <c r="E90" s="467" t="s">
        <v>7809</v>
      </c>
      <c r="F90" s="467"/>
      <c r="G90" s="467" t="s">
        <v>7803</v>
      </c>
      <c r="H90" s="467"/>
      <c r="I90" s="467"/>
      <c r="J90" s="467"/>
      <c r="K90" s="467"/>
      <c r="L90" s="467"/>
      <c r="M90" s="467"/>
      <c r="N90" s="467"/>
      <c r="O90" s="467"/>
      <c r="P90" s="467"/>
      <c r="Q90" s="467"/>
      <c r="R90" s="467"/>
      <c r="S90" s="467"/>
      <c r="T90" s="467"/>
      <c r="U90" s="467"/>
      <c r="V90" s="467"/>
      <c r="W90" s="467"/>
      <c r="X90" s="467"/>
      <c r="Y90" s="467"/>
      <c r="Z90" s="467"/>
      <c r="AA90" s="467"/>
      <c r="AB90" s="467"/>
      <c r="AC90" s="467"/>
      <c r="AD90" s="467"/>
    </row>
    <row r="91" ht="15.75" customHeight="1">
      <c r="A91" s="470"/>
      <c r="B91" s="470"/>
      <c r="C91" s="470"/>
      <c r="D91" s="467"/>
      <c r="E91" s="467"/>
      <c r="F91" s="467"/>
      <c r="G91" s="467"/>
      <c r="H91" s="467"/>
      <c r="I91" s="467"/>
      <c r="J91" s="467"/>
      <c r="K91" s="467"/>
      <c r="L91" s="467"/>
      <c r="M91" s="467"/>
      <c r="N91" s="467"/>
      <c r="O91" s="467"/>
      <c r="P91" s="467"/>
      <c r="Q91" s="467"/>
      <c r="R91" s="467"/>
      <c r="S91" s="467"/>
      <c r="T91" s="467"/>
      <c r="U91" s="467"/>
      <c r="V91" s="467"/>
      <c r="W91" s="467"/>
      <c r="X91" s="467"/>
      <c r="Y91" s="467"/>
      <c r="Z91" s="467"/>
      <c r="AA91" s="467"/>
      <c r="AB91" s="467"/>
      <c r="AC91" s="467"/>
      <c r="AD91" s="467"/>
    </row>
    <row r="92" ht="15.75" customHeight="1">
      <c r="A92" s="470" t="s">
        <v>7810</v>
      </c>
      <c r="B92" s="470" t="s">
        <v>143</v>
      </c>
      <c r="C92" s="470" t="s">
        <v>160</v>
      </c>
      <c r="D92" s="466" t="s">
        <v>7767</v>
      </c>
      <c r="E92" s="467"/>
      <c r="F92" s="467"/>
      <c r="G92" s="467" t="s">
        <v>7807</v>
      </c>
      <c r="H92" s="467"/>
      <c r="I92" s="467"/>
      <c r="J92" s="467"/>
      <c r="K92" s="467"/>
      <c r="L92" s="467"/>
      <c r="M92" s="467"/>
      <c r="N92" s="467"/>
      <c r="O92" s="467"/>
      <c r="P92" s="467"/>
      <c r="Q92" s="467"/>
      <c r="R92" s="467"/>
      <c r="S92" s="467"/>
      <c r="T92" s="467"/>
      <c r="U92" s="467"/>
      <c r="V92" s="467"/>
      <c r="W92" s="467"/>
      <c r="X92" s="467"/>
      <c r="Y92" s="467"/>
      <c r="Z92" s="467"/>
      <c r="AA92" s="467"/>
      <c r="AB92" s="467"/>
      <c r="AC92" s="467"/>
      <c r="AD92" s="467"/>
    </row>
    <row r="93" ht="15.75" customHeight="1">
      <c r="A93" s="470" t="s">
        <v>7810</v>
      </c>
      <c r="B93" s="470" t="s">
        <v>143</v>
      </c>
      <c r="C93" s="470" t="s">
        <v>160</v>
      </c>
      <c r="D93" s="466" t="s">
        <v>7770</v>
      </c>
      <c r="E93" s="467"/>
      <c r="F93" s="467"/>
      <c r="G93" s="467" t="s">
        <v>7807</v>
      </c>
      <c r="H93" s="467"/>
      <c r="I93" s="467"/>
      <c r="J93" s="467"/>
      <c r="K93" s="467"/>
      <c r="L93" s="467"/>
      <c r="M93" s="467"/>
      <c r="N93" s="467"/>
      <c r="O93" s="467"/>
      <c r="P93" s="467"/>
      <c r="Q93" s="467"/>
      <c r="R93" s="467"/>
      <c r="S93" s="467"/>
      <c r="T93" s="467"/>
      <c r="U93" s="467"/>
      <c r="V93" s="467"/>
      <c r="W93" s="467"/>
      <c r="X93" s="467"/>
      <c r="Y93" s="467"/>
      <c r="Z93" s="467"/>
      <c r="AA93" s="467"/>
      <c r="AB93" s="467"/>
      <c r="AC93" s="467"/>
      <c r="AD93" s="467"/>
    </row>
    <row r="94" ht="15.75" customHeight="1">
      <c r="A94" s="470" t="s">
        <v>7810</v>
      </c>
      <c r="B94" s="470" t="s">
        <v>143</v>
      </c>
      <c r="C94" s="470" t="s">
        <v>160</v>
      </c>
      <c r="D94" s="466" t="s">
        <v>7773</v>
      </c>
      <c r="E94" s="467"/>
      <c r="F94" s="467"/>
      <c r="G94" s="467" t="s">
        <v>7807</v>
      </c>
      <c r="H94" s="467"/>
      <c r="I94" s="467"/>
      <c r="J94" s="467"/>
      <c r="K94" s="467"/>
      <c r="L94" s="467"/>
      <c r="M94" s="467"/>
      <c r="N94" s="467"/>
      <c r="O94" s="467"/>
      <c r="P94" s="467"/>
      <c r="Q94" s="467"/>
      <c r="R94" s="467"/>
      <c r="S94" s="467"/>
      <c r="T94" s="467"/>
      <c r="U94" s="467"/>
      <c r="V94" s="467"/>
      <c r="W94" s="467"/>
      <c r="X94" s="467"/>
      <c r="Y94" s="467"/>
      <c r="Z94" s="467"/>
      <c r="AA94" s="467"/>
      <c r="AB94" s="467"/>
      <c r="AC94" s="467"/>
      <c r="AD94" s="467"/>
    </row>
    <row r="95" ht="15.75" customHeight="1">
      <c r="A95" s="470"/>
      <c r="B95" s="470"/>
      <c r="C95" s="470"/>
      <c r="D95" s="467"/>
      <c r="E95" s="467"/>
      <c r="F95" s="467"/>
      <c r="G95" s="467"/>
      <c r="H95" s="467"/>
      <c r="I95" s="467"/>
      <c r="J95" s="467"/>
      <c r="K95" s="467"/>
      <c r="L95" s="467"/>
      <c r="M95" s="467"/>
      <c r="N95" s="467"/>
      <c r="O95" s="467"/>
      <c r="P95" s="467"/>
      <c r="Q95" s="467"/>
      <c r="R95" s="467"/>
      <c r="S95" s="467"/>
      <c r="T95" s="467"/>
      <c r="U95" s="467"/>
      <c r="V95" s="467"/>
      <c r="W95" s="467"/>
      <c r="X95" s="467"/>
      <c r="Y95" s="467"/>
      <c r="Z95" s="467"/>
      <c r="AA95" s="467"/>
      <c r="AB95" s="467"/>
      <c r="AC95" s="467"/>
      <c r="AD95" s="467"/>
    </row>
    <row r="96" ht="15.75" customHeight="1">
      <c r="A96" s="470"/>
      <c r="B96" s="470"/>
      <c r="C96" s="470"/>
      <c r="D96" s="467"/>
      <c r="E96" s="467"/>
      <c r="F96" s="467"/>
      <c r="G96" s="467"/>
      <c r="H96" s="467"/>
      <c r="I96" s="467"/>
      <c r="J96" s="467"/>
      <c r="K96" s="467"/>
      <c r="L96" s="467"/>
      <c r="M96" s="467"/>
      <c r="N96" s="467"/>
      <c r="O96" s="467"/>
      <c r="P96" s="467"/>
      <c r="Q96" s="467"/>
      <c r="R96" s="467"/>
      <c r="S96" s="467"/>
      <c r="T96" s="467"/>
      <c r="U96" s="467"/>
      <c r="V96" s="467"/>
      <c r="W96" s="467"/>
      <c r="X96" s="467"/>
      <c r="Y96" s="467"/>
      <c r="Z96" s="467"/>
      <c r="AA96" s="467"/>
      <c r="AB96" s="467"/>
      <c r="AC96" s="467"/>
      <c r="AD96" s="467"/>
    </row>
    <row r="97" ht="15.75" customHeight="1">
      <c r="A97" s="470" t="s">
        <v>7811</v>
      </c>
      <c r="B97" s="470" t="s">
        <v>141</v>
      </c>
      <c r="C97" s="470" t="s">
        <v>163</v>
      </c>
      <c r="D97" s="466" t="s">
        <v>7767</v>
      </c>
      <c r="E97" s="467"/>
      <c r="F97" s="467"/>
      <c r="G97" s="467" t="s">
        <v>7807</v>
      </c>
      <c r="H97" s="467"/>
      <c r="I97" s="467"/>
      <c r="J97" s="467"/>
      <c r="K97" s="467"/>
      <c r="L97" s="467"/>
      <c r="M97" s="467"/>
      <c r="N97" s="467"/>
      <c r="O97" s="467"/>
      <c r="P97" s="467"/>
      <c r="Q97" s="467"/>
      <c r="R97" s="467"/>
      <c r="S97" s="467"/>
      <c r="T97" s="467"/>
      <c r="U97" s="467"/>
      <c r="V97" s="467"/>
      <c r="W97" s="467"/>
      <c r="X97" s="467"/>
      <c r="Y97" s="467"/>
      <c r="Z97" s="467"/>
      <c r="AA97" s="467"/>
      <c r="AB97" s="467"/>
      <c r="AC97" s="467"/>
      <c r="AD97" s="467"/>
    </row>
    <row r="98" ht="15.75" customHeight="1">
      <c r="A98" s="470" t="s">
        <v>7811</v>
      </c>
      <c r="B98" s="470" t="s">
        <v>141</v>
      </c>
      <c r="C98" s="470" t="s">
        <v>163</v>
      </c>
      <c r="D98" s="466" t="s">
        <v>7770</v>
      </c>
      <c r="E98" s="467"/>
      <c r="F98" s="467"/>
      <c r="G98" s="467" t="s">
        <v>7807</v>
      </c>
      <c r="H98" s="467"/>
      <c r="I98" s="467"/>
      <c r="J98" s="467"/>
      <c r="K98" s="467"/>
      <c r="L98" s="467"/>
      <c r="M98" s="467"/>
      <c r="N98" s="467"/>
      <c r="O98" s="467"/>
      <c r="P98" s="467"/>
      <c r="Q98" s="467"/>
      <c r="R98" s="467"/>
      <c r="S98" s="467"/>
      <c r="T98" s="467"/>
      <c r="U98" s="467"/>
      <c r="V98" s="467"/>
      <c r="W98" s="467"/>
      <c r="X98" s="467"/>
      <c r="Y98" s="467"/>
      <c r="Z98" s="467"/>
      <c r="AA98" s="467"/>
      <c r="AB98" s="467"/>
      <c r="AC98" s="467"/>
      <c r="AD98" s="467"/>
    </row>
    <row r="99" ht="15.75" customHeight="1">
      <c r="A99" s="470" t="s">
        <v>7811</v>
      </c>
      <c r="B99" s="470" t="s">
        <v>141</v>
      </c>
      <c r="C99" s="470" t="s">
        <v>163</v>
      </c>
      <c r="D99" s="466" t="s">
        <v>7773</v>
      </c>
      <c r="E99" s="467"/>
      <c r="F99" s="467"/>
      <c r="G99" s="467" t="s">
        <v>7807</v>
      </c>
      <c r="H99" s="467"/>
      <c r="I99" s="467"/>
      <c r="J99" s="467"/>
      <c r="K99" s="467"/>
      <c r="L99" s="467"/>
      <c r="M99" s="467"/>
      <c r="N99" s="467"/>
      <c r="O99" s="467"/>
      <c r="P99" s="467"/>
      <c r="Q99" s="467"/>
      <c r="R99" s="467"/>
      <c r="S99" s="467"/>
      <c r="T99" s="467"/>
      <c r="U99" s="467"/>
      <c r="V99" s="467"/>
      <c r="W99" s="467"/>
      <c r="X99" s="467"/>
      <c r="Y99" s="467"/>
      <c r="Z99" s="467"/>
      <c r="AA99" s="467"/>
      <c r="AB99" s="467"/>
      <c r="AC99" s="467"/>
      <c r="AD99" s="467"/>
    </row>
    <row r="100" ht="15.75" customHeight="1">
      <c r="A100" s="470"/>
      <c r="B100" s="470"/>
      <c r="C100" s="470"/>
      <c r="D100" s="467"/>
      <c r="E100" s="467"/>
      <c r="F100" s="467"/>
      <c r="G100" s="467"/>
      <c r="H100" s="467"/>
      <c r="I100" s="467"/>
      <c r="J100" s="467"/>
      <c r="K100" s="467"/>
      <c r="L100" s="467"/>
      <c r="M100" s="467"/>
      <c r="N100" s="467"/>
      <c r="O100" s="467"/>
      <c r="P100" s="467"/>
      <c r="Q100" s="467"/>
      <c r="R100" s="467"/>
      <c r="S100" s="467"/>
      <c r="T100" s="467"/>
      <c r="U100" s="467"/>
      <c r="V100" s="467"/>
      <c r="W100" s="467"/>
      <c r="X100" s="467"/>
      <c r="Y100" s="467"/>
      <c r="Z100" s="467"/>
      <c r="AA100" s="467"/>
      <c r="AB100" s="467"/>
      <c r="AC100" s="467"/>
      <c r="AD100" s="467"/>
    </row>
    <row r="101" ht="15.75" customHeight="1">
      <c r="A101" s="470"/>
      <c r="B101" s="470"/>
      <c r="C101" s="470"/>
      <c r="D101" s="467"/>
      <c r="E101" s="467"/>
      <c r="F101" s="467"/>
      <c r="G101" s="467"/>
      <c r="H101" s="467"/>
      <c r="I101" s="467"/>
      <c r="J101" s="467"/>
      <c r="K101" s="467"/>
      <c r="L101" s="467"/>
      <c r="M101" s="467"/>
      <c r="N101" s="467"/>
      <c r="O101" s="467"/>
      <c r="P101" s="467"/>
      <c r="Q101" s="467"/>
      <c r="R101" s="467"/>
      <c r="S101" s="467"/>
      <c r="T101" s="467"/>
      <c r="U101" s="467"/>
      <c r="V101" s="467"/>
      <c r="W101" s="467"/>
      <c r="X101" s="467"/>
      <c r="Y101" s="467"/>
      <c r="Z101" s="467"/>
      <c r="AA101" s="467"/>
      <c r="AB101" s="467"/>
      <c r="AC101" s="467"/>
      <c r="AD101" s="467"/>
    </row>
    <row r="102" ht="15.75" customHeight="1">
      <c r="A102" s="470" t="s">
        <v>7812</v>
      </c>
      <c r="B102" s="470" t="s">
        <v>143</v>
      </c>
      <c r="C102" s="470" t="s">
        <v>163</v>
      </c>
      <c r="D102" s="466" t="s">
        <v>7767</v>
      </c>
      <c r="E102" s="467" t="s">
        <v>7807</v>
      </c>
      <c r="F102" s="467"/>
      <c r="G102" s="467"/>
      <c r="H102" s="467"/>
      <c r="I102" s="467"/>
      <c r="J102" s="467"/>
      <c r="K102" s="467"/>
      <c r="L102" s="467"/>
      <c r="M102" s="467"/>
      <c r="N102" s="467"/>
      <c r="O102" s="467"/>
      <c r="P102" s="467"/>
      <c r="Q102" s="467"/>
      <c r="R102" s="467"/>
      <c r="S102" s="467"/>
      <c r="T102" s="467"/>
      <c r="U102" s="467"/>
      <c r="V102" s="467"/>
      <c r="W102" s="467"/>
      <c r="X102" s="467"/>
      <c r="Y102" s="467"/>
      <c r="Z102" s="467"/>
      <c r="AA102" s="467"/>
      <c r="AB102" s="467"/>
      <c r="AC102" s="467"/>
      <c r="AD102" s="467"/>
    </row>
    <row r="103" ht="15.75" customHeight="1">
      <c r="A103" s="470" t="s">
        <v>7812</v>
      </c>
      <c r="B103" s="470" t="s">
        <v>143</v>
      </c>
      <c r="C103" s="470" t="s">
        <v>163</v>
      </c>
      <c r="D103" s="466" t="s">
        <v>7770</v>
      </c>
      <c r="E103" s="467" t="s">
        <v>7807</v>
      </c>
      <c r="F103" s="467"/>
      <c r="G103" s="467"/>
      <c r="H103" s="467"/>
      <c r="I103" s="467"/>
      <c r="J103" s="467"/>
      <c r="K103" s="467"/>
      <c r="L103" s="467"/>
      <c r="M103" s="467"/>
      <c r="N103" s="467"/>
      <c r="O103" s="467"/>
      <c r="P103" s="467"/>
      <c r="Q103" s="467"/>
      <c r="R103" s="467"/>
      <c r="S103" s="467"/>
      <c r="T103" s="467"/>
      <c r="U103" s="467"/>
      <c r="V103" s="467"/>
      <c r="W103" s="467"/>
      <c r="X103" s="467"/>
      <c r="Y103" s="467"/>
      <c r="Z103" s="467"/>
      <c r="AA103" s="467"/>
      <c r="AB103" s="467"/>
      <c r="AC103" s="467"/>
      <c r="AD103" s="467"/>
    </row>
    <row r="104" ht="15.75" customHeight="1">
      <c r="A104" s="470" t="s">
        <v>7812</v>
      </c>
      <c r="B104" s="470" t="s">
        <v>143</v>
      </c>
      <c r="C104" s="470" t="s">
        <v>163</v>
      </c>
      <c r="D104" s="466" t="s">
        <v>7773</v>
      </c>
      <c r="E104" s="467" t="s">
        <v>7807</v>
      </c>
      <c r="F104" s="467"/>
      <c r="G104" s="467"/>
      <c r="H104" s="467"/>
      <c r="I104" s="467"/>
      <c r="J104" s="467"/>
      <c r="K104" s="467"/>
      <c r="L104" s="467"/>
      <c r="M104" s="467"/>
      <c r="N104" s="467"/>
      <c r="O104" s="467"/>
      <c r="P104" s="467"/>
      <c r="Q104" s="467"/>
      <c r="R104" s="467"/>
      <c r="S104" s="467"/>
      <c r="T104" s="467"/>
      <c r="U104" s="467"/>
      <c r="V104" s="467"/>
      <c r="W104" s="467"/>
      <c r="X104" s="467"/>
      <c r="Y104" s="467"/>
      <c r="Z104" s="467"/>
      <c r="AA104" s="467"/>
      <c r="AB104" s="467"/>
      <c r="AC104" s="467"/>
      <c r="AD104" s="467"/>
    </row>
    <row r="105" ht="15.75" customHeight="1">
      <c r="A105" s="467"/>
      <c r="B105" s="467"/>
      <c r="C105" s="467"/>
      <c r="D105" s="467"/>
      <c r="E105" s="467"/>
      <c r="F105" s="467"/>
      <c r="G105" s="467"/>
      <c r="H105" s="467"/>
      <c r="I105" s="467"/>
      <c r="J105" s="467"/>
      <c r="K105" s="467"/>
      <c r="L105" s="467"/>
      <c r="M105" s="467"/>
      <c r="N105" s="467"/>
      <c r="O105" s="467"/>
      <c r="P105" s="467"/>
      <c r="Q105" s="467"/>
      <c r="R105" s="467"/>
      <c r="S105" s="467"/>
      <c r="T105" s="467"/>
      <c r="U105" s="467"/>
      <c r="V105" s="467"/>
      <c r="W105" s="467"/>
      <c r="X105" s="467"/>
      <c r="Y105" s="467"/>
      <c r="Z105" s="467"/>
      <c r="AA105" s="467"/>
      <c r="AB105" s="467"/>
      <c r="AC105" s="467"/>
      <c r="AD105" s="467"/>
    </row>
    <row r="106" ht="15.75" customHeight="1">
      <c r="A106" s="467"/>
      <c r="B106" s="467"/>
      <c r="C106" s="467"/>
      <c r="D106" s="467"/>
      <c r="E106" s="467"/>
      <c r="F106" s="467"/>
      <c r="G106" s="467"/>
      <c r="H106" s="467"/>
      <c r="I106" s="467"/>
      <c r="J106" s="467"/>
      <c r="K106" s="467"/>
      <c r="L106" s="467"/>
      <c r="M106" s="467"/>
      <c r="N106" s="467"/>
      <c r="O106" s="467"/>
      <c r="P106" s="467"/>
      <c r="Q106" s="467"/>
      <c r="R106" s="467"/>
      <c r="S106" s="467"/>
      <c r="T106" s="467"/>
      <c r="U106" s="467"/>
      <c r="V106" s="467"/>
      <c r="W106" s="467"/>
      <c r="X106" s="467"/>
      <c r="Y106" s="467"/>
      <c r="Z106" s="467"/>
      <c r="AA106" s="467"/>
      <c r="AB106" s="467"/>
      <c r="AC106" s="467"/>
      <c r="AD106" s="467"/>
    </row>
    <row r="107" ht="15.75" customHeight="1">
      <c r="A107" s="467"/>
      <c r="B107" s="467"/>
      <c r="C107" s="467"/>
      <c r="D107" s="467"/>
      <c r="E107" s="467"/>
      <c r="F107" s="467"/>
      <c r="G107" s="467"/>
      <c r="H107" s="467"/>
      <c r="I107" s="467"/>
      <c r="J107" s="467"/>
      <c r="K107" s="467"/>
      <c r="L107" s="467"/>
      <c r="M107" s="467"/>
      <c r="N107" s="467"/>
      <c r="O107" s="467"/>
      <c r="P107" s="467"/>
      <c r="Q107" s="467"/>
      <c r="R107" s="467"/>
      <c r="S107" s="467"/>
      <c r="T107" s="467"/>
      <c r="U107" s="467"/>
      <c r="V107" s="467"/>
      <c r="W107" s="467"/>
      <c r="X107" s="467"/>
      <c r="Y107" s="467"/>
      <c r="Z107" s="467"/>
      <c r="AA107" s="467"/>
      <c r="AB107" s="467"/>
      <c r="AC107" s="467"/>
      <c r="AD107" s="467"/>
    </row>
    <row r="108" ht="15.75" customHeight="1">
      <c r="A108" s="467"/>
      <c r="B108" s="467"/>
      <c r="C108" s="467"/>
      <c r="D108" s="467"/>
      <c r="E108" s="467"/>
      <c r="F108" s="467"/>
      <c r="G108" s="467"/>
      <c r="H108" s="467"/>
      <c r="I108" s="467"/>
      <c r="J108" s="467"/>
      <c r="K108" s="467"/>
      <c r="L108" s="467"/>
      <c r="M108" s="467"/>
      <c r="N108" s="467"/>
      <c r="O108" s="467"/>
      <c r="P108" s="467"/>
      <c r="Q108" s="467"/>
      <c r="R108" s="467"/>
      <c r="S108" s="467"/>
      <c r="T108" s="467"/>
      <c r="U108" s="467"/>
      <c r="V108" s="467"/>
      <c r="W108" s="467"/>
      <c r="X108" s="467"/>
      <c r="Y108" s="467"/>
      <c r="Z108" s="467"/>
      <c r="AA108" s="467"/>
      <c r="AB108" s="467"/>
      <c r="AC108" s="467"/>
      <c r="AD108" s="467"/>
    </row>
    <row r="109" ht="15.75" customHeight="1">
      <c r="A109" s="467"/>
      <c r="B109" s="467"/>
      <c r="C109" s="467"/>
      <c r="D109" s="467"/>
      <c r="E109" s="467"/>
      <c r="F109" s="467"/>
      <c r="G109" s="467"/>
      <c r="H109" s="467"/>
      <c r="I109" s="467"/>
      <c r="J109" s="467"/>
      <c r="K109" s="467"/>
      <c r="L109" s="467"/>
      <c r="M109" s="467"/>
      <c r="N109" s="467"/>
      <c r="O109" s="467"/>
      <c r="P109" s="467"/>
      <c r="Q109" s="467"/>
      <c r="R109" s="467"/>
      <c r="S109" s="467"/>
      <c r="T109" s="467"/>
      <c r="U109" s="467"/>
      <c r="V109" s="467"/>
      <c r="W109" s="467"/>
      <c r="X109" s="467"/>
      <c r="Y109" s="467"/>
      <c r="Z109" s="467"/>
      <c r="AA109" s="467"/>
      <c r="AB109" s="467"/>
      <c r="AC109" s="467"/>
      <c r="AD109" s="467"/>
    </row>
    <row r="110" ht="15.75" customHeight="1">
      <c r="A110" s="467"/>
      <c r="B110" s="467"/>
      <c r="C110" s="467"/>
      <c r="D110" s="467"/>
      <c r="E110" s="467"/>
      <c r="F110" s="467"/>
      <c r="G110" s="467"/>
      <c r="H110" s="467"/>
      <c r="I110" s="467"/>
      <c r="J110" s="467"/>
      <c r="K110" s="467"/>
      <c r="L110" s="467"/>
      <c r="M110" s="467"/>
      <c r="N110" s="467"/>
      <c r="O110" s="467"/>
      <c r="P110" s="467"/>
      <c r="Q110" s="467"/>
      <c r="R110" s="467"/>
      <c r="S110" s="467"/>
      <c r="T110" s="467"/>
      <c r="U110" s="467"/>
      <c r="V110" s="467"/>
      <c r="W110" s="467"/>
      <c r="X110" s="467"/>
      <c r="Y110" s="467"/>
      <c r="Z110" s="467"/>
      <c r="AA110" s="467"/>
      <c r="AB110" s="467"/>
      <c r="AC110" s="467"/>
      <c r="AD110" s="467"/>
    </row>
    <row r="111" ht="15.75" customHeight="1">
      <c r="A111" s="467"/>
      <c r="B111" s="467"/>
      <c r="C111" s="467"/>
      <c r="D111" s="467"/>
      <c r="E111" s="467"/>
      <c r="F111" s="467"/>
      <c r="G111" s="467"/>
      <c r="H111" s="467"/>
      <c r="I111" s="467"/>
      <c r="J111" s="467"/>
      <c r="K111" s="467"/>
      <c r="L111" s="467"/>
      <c r="M111" s="467"/>
      <c r="N111" s="467"/>
      <c r="O111" s="467"/>
      <c r="P111" s="467"/>
      <c r="Q111" s="467"/>
      <c r="R111" s="467"/>
      <c r="S111" s="467"/>
      <c r="T111" s="467"/>
      <c r="U111" s="467"/>
      <c r="V111" s="467"/>
      <c r="W111" s="467"/>
      <c r="X111" s="467"/>
      <c r="Y111" s="467"/>
      <c r="Z111" s="467"/>
      <c r="AA111" s="467"/>
      <c r="AB111" s="467"/>
      <c r="AC111" s="467"/>
      <c r="AD111" s="467"/>
    </row>
    <row r="112" ht="15.75" customHeight="1">
      <c r="A112" s="467"/>
      <c r="B112" s="467"/>
      <c r="C112" s="467"/>
      <c r="D112" s="467"/>
      <c r="E112" s="467"/>
      <c r="F112" s="467"/>
      <c r="G112" s="467"/>
      <c r="H112" s="467"/>
      <c r="I112" s="467"/>
      <c r="J112" s="467"/>
      <c r="K112" s="467"/>
      <c r="L112" s="467"/>
      <c r="M112" s="467"/>
      <c r="N112" s="467"/>
      <c r="O112" s="467"/>
      <c r="P112" s="467"/>
      <c r="Q112" s="467"/>
      <c r="R112" s="467"/>
      <c r="S112" s="467"/>
      <c r="T112" s="467"/>
      <c r="U112" s="467"/>
      <c r="V112" s="467"/>
      <c r="W112" s="467"/>
      <c r="X112" s="467"/>
      <c r="Y112" s="467"/>
      <c r="Z112" s="467"/>
      <c r="AA112" s="467"/>
      <c r="AB112" s="467"/>
      <c r="AC112" s="467"/>
      <c r="AD112" s="467"/>
    </row>
    <row r="113" ht="15.75" customHeight="1">
      <c r="A113" s="467"/>
      <c r="B113" s="467"/>
      <c r="C113" s="467"/>
      <c r="D113" s="467"/>
      <c r="E113" s="467"/>
      <c r="F113" s="467"/>
      <c r="G113" s="467"/>
      <c r="H113" s="467"/>
      <c r="I113" s="467"/>
      <c r="J113" s="467"/>
      <c r="K113" s="467"/>
      <c r="L113" s="467"/>
      <c r="M113" s="467"/>
      <c r="N113" s="467"/>
      <c r="O113" s="467"/>
      <c r="P113" s="467"/>
      <c r="Q113" s="467"/>
      <c r="R113" s="467"/>
      <c r="S113" s="467"/>
      <c r="T113" s="467"/>
      <c r="U113" s="467"/>
      <c r="V113" s="467"/>
      <c r="W113" s="467"/>
      <c r="X113" s="467"/>
      <c r="Y113" s="467"/>
      <c r="Z113" s="467"/>
      <c r="AA113" s="467"/>
      <c r="AB113" s="467"/>
      <c r="AC113" s="467"/>
      <c r="AD113" s="467"/>
    </row>
    <row r="114" ht="15.75" customHeight="1">
      <c r="A114" s="467"/>
      <c r="B114" s="467"/>
      <c r="C114" s="467"/>
      <c r="D114" s="467"/>
      <c r="E114" s="467"/>
      <c r="F114" s="467"/>
      <c r="G114" s="467"/>
      <c r="H114" s="467"/>
      <c r="I114" s="467"/>
      <c r="J114" s="467"/>
      <c r="K114" s="467"/>
      <c r="L114" s="467"/>
      <c r="M114" s="467"/>
      <c r="N114" s="467"/>
      <c r="O114" s="467"/>
      <c r="P114" s="467"/>
      <c r="Q114" s="467"/>
      <c r="R114" s="467"/>
      <c r="S114" s="467"/>
      <c r="T114" s="467"/>
      <c r="U114" s="467"/>
      <c r="V114" s="467"/>
      <c r="W114" s="467"/>
      <c r="X114" s="467"/>
      <c r="Y114" s="467"/>
      <c r="Z114" s="467"/>
      <c r="AA114" s="467"/>
      <c r="AB114" s="467"/>
      <c r="AC114" s="467"/>
      <c r="AD114" s="467"/>
    </row>
    <row r="115" ht="15.75" customHeight="1">
      <c r="A115" s="467"/>
      <c r="B115" s="467"/>
      <c r="C115" s="467"/>
      <c r="D115" s="467"/>
      <c r="E115" s="467"/>
      <c r="F115" s="467"/>
      <c r="G115" s="467"/>
      <c r="H115" s="467"/>
      <c r="I115" s="467"/>
      <c r="J115" s="467"/>
      <c r="K115" s="467"/>
      <c r="L115" s="467"/>
      <c r="M115" s="467"/>
      <c r="N115" s="467"/>
      <c r="O115" s="467"/>
      <c r="P115" s="467"/>
      <c r="Q115" s="467"/>
      <c r="R115" s="467"/>
      <c r="S115" s="467"/>
      <c r="T115" s="467"/>
      <c r="U115" s="467"/>
      <c r="V115" s="467"/>
      <c r="W115" s="467"/>
      <c r="X115" s="467"/>
      <c r="Y115" s="467"/>
      <c r="Z115" s="467"/>
      <c r="AA115" s="467"/>
      <c r="AB115" s="467"/>
      <c r="AC115" s="467"/>
      <c r="AD115" s="467"/>
    </row>
    <row r="116" ht="15.75" customHeight="1">
      <c r="A116" s="467"/>
      <c r="B116" s="467"/>
      <c r="C116" s="467"/>
      <c r="D116" s="467"/>
      <c r="E116" s="467"/>
      <c r="F116" s="467"/>
      <c r="G116" s="467"/>
      <c r="H116" s="467"/>
      <c r="I116" s="467"/>
      <c r="J116" s="467"/>
      <c r="K116" s="467"/>
      <c r="L116" s="467"/>
      <c r="M116" s="467"/>
      <c r="N116" s="467"/>
      <c r="O116" s="467"/>
      <c r="P116" s="467"/>
      <c r="Q116" s="467"/>
      <c r="R116" s="467"/>
      <c r="S116" s="467"/>
      <c r="T116" s="467"/>
      <c r="U116" s="467"/>
      <c r="V116" s="467"/>
      <c r="W116" s="467"/>
      <c r="X116" s="467"/>
      <c r="Y116" s="467"/>
      <c r="Z116" s="467"/>
      <c r="AA116" s="467"/>
      <c r="AB116" s="467"/>
      <c r="AC116" s="467"/>
      <c r="AD116" s="467"/>
    </row>
    <row r="117" ht="15.75" customHeight="1">
      <c r="A117" s="467"/>
      <c r="B117" s="467"/>
      <c r="C117" s="467"/>
      <c r="D117" s="467"/>
      <c r="E117" s="467"/>
      <c r="F117" s="467"/>
      <c r="G117" s="467"/>
      <c r="H117" s="467"/>
      <c r="I117" s="467"/>
      <c r="J117" s="467"/>
      <c r="K117" s="467"/>
      <c r="L117" s="467"/>
      <c r="M117" s="467"/>
      <c r="N117" s="467"/>
      <c r="O117" s="467"/>
      <c r="P117" s="467"/>
      <c r="Q117" s="467"/>
      <c r="R117" s="467"/>
      <c r="S117" s="467"/>
      <c r="T117" s="467"/>
      <c r="U117" s="467"/>
      <c r="V117" s="467"/>
      <c r="W117" s="467"/>
      <c r="X117" s="467"/>
      <c r="Y117" s="467"/>
      <c r="Z117" s="467"/>
      <c r="AA117" s="467"/>
      <c r="AB117" s="467"/>
      <c r="AC117" s="467"/>
      <c r="AD117" s="467"/>
    </row>
    <row r="118" ht="15.75" customHeight="1">
      <c r="A118" s="467"/>
      <c r="B118" s="467"/>
      <c r="C118" s="467"/>
      <c r="D118" s="467"/>
      <c r="E118" s="467"/>
      <c r="F118" s="467"/>
      <c r="G118" s="467"/>
      <c r="H118" s="467"/>
      <c r="I118" s="467"/>
      <c r="J118" s="467"/>
      <c r="K118" s="467"/>
      <c r="L118" s="467"/>
      <c r="M118" s="467"/>
      <c r="N118" s="467"/>
      <c r="O118" s="467"/>
      <c r="P118" s="467"/>
      <c r="Q118" s="467"/>
      <c r="R118" s="467"/>
      <c r="S118" s="467"/>
      <c r="T118" s="467"/>
      <c r="U118" s="467"/>
      <c r="V118" s="467"/>
      <c r="W118" s="467"/>
      <c r="X118" s="467"/>
      <c r="Y118" s="467"/>
      <c r="Z118" s="467"/>
      <c r="AA118" s="467"/>
      <c r="AB118" s="467"/>
      <c r="AC118" s="467"/>
      <c r="AD118" s="467"/>
    </row>
    <row r="119" ht="15.75" customHeight="1">
      <c r="A119" s="467"/>
      <c r="B119" s="467"/>
      <c r="C119" s="467"/>
      <c r="D119" s="467"/>
      <c r="E119" s="467"/>
      <c r="F119" s="467"/>
      <c r="G119" s="467"/>
      <c r="H119" s="467"/>
      <c r="I119" s="467"/>
      <c r="J119" s="467"/>
      <c r="K119" s="467"/>
      <c r="L119" s="467"/>
      <c r="M119" s="467"/>
      <c r="N119" s="467"/>
      <c r="O119" s="467"/>
      <c r="P119" s="467"/>
      <c r="Q119" s="467"/>
      <c r="R119" s="467"/>
      <c r="S119" s="467"/>
      <c r="T119" s="467"/>
      <c r="U119" s="467"/>
      <c r="V119" s="467"/>
      <c r="W119" s="467"/>
      <c r="X119" s="467"/>
      <c r="Y119" s="467"/>
      <c r="Z119" s="467"/>
      <c r="AA119" s="467"/>
      <c r="AB119" s="467"/>
      <c r="AC119" s="467"/>
      <c r="AD119" s="467"/>
    </row>
    <row r="120" ht="15.75" customHeight="1">
      <c r="A120" s="467"/>
      <c r="B120" s="467"/>
      <c r="C120" s="467"/>
      <c r="D120" s="467"/>
      <c r="E120" s="467"/>
      <c r="F120" s="467"/>
      <c r="G120" s="467"/>
      <c r="H120" s="467"/>
      <c r="I120" s="467"/>
      <c r="J120" s="467"/>
      <c r="K120" s="467"/>
      <c r="L120" s="467"/>
      <c r="M120" s="467"/>
      <c r="N120" s="467"/>
      <c r="O120" s="467"/>
      <c r="P120" s="467"/>
      <c r="Q120" s="467"/>
      <c r="R120" s="467"/>
      <c r="S120" s="467"/>
      <c r="T120" s="467"/>
      <c r="U120" s="467"/>
      <c r="V120" s="467"/>
      <c r="W120" s="467"/>
      <c r="X120" s="467"/>
      <c r="Y120" s="467"/>
      <c r="Z120" s="467"/>
      <c r="AA120" s="467"/>
      <c r="AB120" s="467"/>
      <c r="AC120" s="467"/>
      <c r="AD120" s="467"/>
    </row>
    <row r="121" ht="15.75" customHeight="1">
      <c r="A121" s="467"/>
      <c r="B121" s="467"/>
      <c r="C121" s="467"/>
      <c r="D121" s="467"/>
      <c r="E121" s="467"/>
      <c r="F121" s="467"/>
      <c r="G121" s="467"/>
      <c r="H121" s="467"/>
      <c r="I121" s="467"/>
      <c r="J121" s="467"/>
      <c r="K121" s="467"/>
      <c r="L121" s="467"/>
      <c r="M121" s="467"/>
      <c r="N121" s="467"/>
      <c r="O121" s="467"/>
      <c r="P121" s="467"/>
      <c r="Q121" s="467"/>
      <c r="R121" s="467"/>
      <c r="S121" s="467"/>
      <c r="T121" s="467"/>
      <c r="U121" s="467"/>
      <c r="V121" s="467"/>
      <c r="W121" s="467"/>
      <c r="X121" s="467"/>
      <c r="Y121" s="467"/>
      <c r="Z121" s="467"/>
      <c r="AA121" s="467"/>
      <c r="AB121" s="467"/>
      <c r="AC121" s="467"/>
      <c r="AD121" s="467"/>
    </row>
    <row r="122" ht="15.75" customHeight="1">
      <c r="A122" s="467"/>
      <c r="B122" s="467"/>
      <c r="C122" s="467"/>
      <c r="D122" s="467"/>
      <c r="E122" s="467"/>
      <c r="F122" s="467"/>
      <c r="G122" s="467"/>
      <c r="H122" s="467"/>
      <c r="I122" s="467"/>
      <c r="J122" s="467"/>
      <c r="K122" s="467"/>
      <c r="L122" s="467"/>
      <c r="M122" s="467"/>
      <c r="N122" s="467"/>
      <c r="O122" s="467"/>
      <c r="P122" s="467"/>
      <c r="Q122" s="467"/>
      <c r="R122" s="467"/>
      <c r="S122" s="467"/>
      <c r="T122" s="467"/>
      <c r="U122" s="467"/>
      <c r="V122" s="467"/>
      <c r="W122" s="467"/>
      <c r="X122" s="467"/>
      <c r="Y122" s="467"/>
      <c r="Z122" s="467"/>
      <c r="AA122" s="467"/>
      <c r="AB122" s="467"/>
      <c r="AC122" s="467"/>
      <c r="AD122" s="467"/>
    </row>
    <row r="123" ht="15.75" customHeight="1">
      <c r="A123" s="467"/>
      <c r="B123" s="467"/>
      <c r="C123" s="467"/>
      <c r="D123" s="467"/>
      <c r="E123" s="467"/>
      <c r="F123" s="467"/>
      <c r="G123" s="467"/>
      <c r="H123" s="467"/>
      <c r="I123" s="467"/>
      <c r="J123" s="467"/>
      <c r="K123" s="467"/>
      <c r="L123" s="467"/>
      <c r="M123" s="467"/>
      <c r="N123" s="467"/>
      <c r="O123" s="467"/>
      <c r="P123" s="467"/>
      <c r="Q123" s="467"/>
      <c r="R123" s="467"/>
      <c r="S123" s="467"/>
      <c r="T123" s="467"/>
      <c r="U123" s="467"/>
      <c r="V123" s="467"/>
      <c r="W123" s="467"/>
      <c r="X123" s="467"/>
      <c r="Y123" s="467"/>
      <c r="Z123" s="467"/>
      <c r="AA123" s="467"/>
      <c r="AB123" s="467"/>
      <c r="AC123" s="467"/>
      <c r="AD123" s="467"/>
    </row>
    <row r="124" ht="15.75" customHeight="1">
      <c r="A124" s="467"/>
      <c r="B124" s="467"/>
      <c r="C124" s="467"/>
      <c r="D124" s="467"/>
      <c r="E124" s="467"/>
      <c r="F124" s="467"/>
      <c r="G124" s="467"/>
      <c r="H124" s="467"/>
      <c r="I124" s="467"/>
      <c r="J124" s="467"/>
      <c r="K124" s="467"/>
      <c r="L124" s="467"/>
      <c r="M124" s="467"/>
      <c r="N124" s="467"/>
      <c r="O124" s="467"/>
      <c r="P124" s="467"/>
      <c r="Q124" s="467"/>
      <c r="R124" s="467"/>
      <c r="S124" s="467"/>
      <c r="T124" s="467"/>
      <c r="U124" s="467"/>
      <c r="V124" s="467"/>
      <c r="W124" s="467"/>
      <c r="X124" s="467"/>
      <c r="Y124" s="467"/>
      <c r="Z124" s="467"/>
      <c r="AA124" s="467"/>
      <c r="AB124" s="467"/>
      <c r="AC124" s="467"/>
      <c r="AD124" s="467"/>
    </row>
    <row r="125" ht="15.75" customHeight="1">
      <c r="A125" s="467"/>
      <c r="B125" s="467"/>
      <c r="C125" s="467"/>
      <c r="D125" s="467"/>
      <c r="E125" s="467"/>
      <c r="F125" s="467"/>
      <c r="G125" s="467"/>
      <c r="H125" s="467"/>
      <c r="I125" s="467"/>
      <c r="J125" s="467"/>
      <c r="K125" s="467"/>
      <c r="L125" s="467"/>
      <c r="M125" s="467"/>
      <c r="N125" s="467"/>
      <c r="O125" s="467"/>
      <c r="P125" s="467"/>
      <c r="Q125" s="467"/>
      <c r="R125" s="467"/>
      <c r="S125" s="467"/>
      <c r="T125" s="467"/>
      <c r="U125" s="467"/>
      <c r="V125" s="467"/>
      <c r="W125" s="467"/>
      <c r="X125" s="467"/>
      <c r="Y125" s="467"/>
      <c r="Z125" s="467"/>
      <c r="AA125" s="467"/>
      <c r="AB125" s="467"/>
      <c r="AC125" s="467"/>
      <c r="AD125" s="467"/>
    </row>
    <row r="126" ht="15.75" customHeight="1">
      <c r="A126" s="467"/>
      <c r="B126" s="467"/>
      <c r="C126" s="467"/>
      <c r="D126" s="467"/>
      <c r="E126" s="467"/>
      <c r="F126" s="467"/>
      <c r="G126" s="467"/>
      <c r="H126" s="467"/>
      <c r="I126" s="467"/>
      <c r="J126" s="467"/>
      <c r="K126" s="467"/>
      <c r="L126" s="467"/>
      <c r="M126" s="467"/>
      <c r="N126" s="467"/>
      <c r="O126" s="467"/>
      <c r="P126" s="467"/>
      <c r="Q126" s="467"/>
      <c r="R126" s="467"/>
      <c r="S126" s="467"/>
      <c r="T126" s="467"/>
      <c r="U126" s="467"/>
      <c r="V126" s="467"/>
      <c r="W126" s="467"/>
      <c r="X126" s="467"/>
      <c r="Y126" s="467"/>
      <c r="Z126" s="467"/>
      <c r="AA126" s="467"/>
      <c r="AB126" s="467"/>
      <c r="AC126" s="467"/>
      <c r="AD126" s="467"/>
    </row>
    <row r="127" ht="15.75" customHeight="1">
      <c r="A127" s="467"/>
      <c r="B127" s="467"/>
      <c r="C127" s="467"/>
      <c r="D127" s="467"/>
      <c r="E127" s="467"/>
      <c r="F127" s="467"/>
      <c r="G127" s="467"/>
      <c r="H127" s="467"/>
      <c r="I127" s="467"/>
      <c r="J127" s="467"/>
      <c r="K127" s="467"/>
      <c r="L127" s="467"/>
      <c r="M127" s="467"/>
      <c r="N127" s="467"/>
      <c r="O127" s="467"/>
      <c r="P127" s="467"/>
      <c r="Q127" s="467"/>
      <c r="R127" s="467"/>
      <c r="S127" s="467"/>
      <c r="T127" s="467"/>
      <c r="U127" s="467"/>
      <c r="V127" s="467"/>
      <c r="W127" s="467"/>
      <c r="X127" s="467"/>
      <c r="Y127" s="467"/>
      <c r="Z127" s="467"/>
      <c r="AA127" s="467"/>
      <c r="AB127" s="467"/>
      <c r="AC127" s="467"/>
      <c r="AD127" s="467"/>
    </row>
    <row r="128" ht="15.75" customHeight="1">
      <c r="A128" s="467"/>
      <c r="B128" s="467"/>
      <c r="C128" s="467"/>
      <c r="D128" s="467"/>
      <c r="E128" s="467"/>
      <c r="F128" s="467"/>
      <c r="G128" s="467"/>
      <c r="H128" s="467"/>
      <c r="I128" s="467"/>
      <c r="J128" s="467"/>
      <c r="K128" s="467"/>
      <c r="L128" s="467"/>
      <c r="M128" s="467"/>
      <c r="N128" s="467"/>
      <c r="O128" s="467"/>
      <c r="P128" s="467"/>
      <c r="Q128" s="467"/>
      <c r="R128" s="467"/>
      <c r="S128" s="467"/>
      <c r="T128" s="467"/>
      <c r="U128" s="467"/>
      <c r="V128" s="467"/>
      <c r="W128" s="467"/>
      <c r="X128" s="467"/>
      <c r="Y128" s="467"/>
      <c r="Z128" s="467"/>
      <c r="AA128" s="467"/>
      <c r="AB128" s="467"/>
      <c r="AC128" s="467"/>
      <c r="AD128" s="467"/>
    </row>
    <row r="129" ht="15.75" customHeight="1">
      <c r="A129" s="467"/>
      <c r="B129" s="467"/>
      <c r="C129" s="467"/>
      <c r="D129" s="467"/>
      <c r="E129" s="467"/>
      <c r="F129" s="467"/>
      <c r="G129" s="467"/>
      <c r="H129" s="467"/>
      <c r="I129" s="467"/>
      <c r="J129" s="467"/>
      <c r="K129" s="467"/>
      <c r="L129" s="467"/>
      <c r="M129" s="467"/>
      <c r="N129" s="467"/>
      <c r="O129" s="467"/>
      <c r="P129" s="467"/>
      <c r="Q129" s="467"/>
      <c r="R129" s="467"/>
      <c r="S129" s="467"/>
      <c r="T129" s="467"/>
      <c r="U129" s="467"/>
      <c r="V129" s="467"/>
      <c r="W129" s="467"/>
      <c r="X129" s="467"/>
      <c r="Y129" s="467"/>
      <c r="Z129" s="467"/>
      <c r="AA129" s="467"/>
      <c r="AB129" s="467"/>
      <c r="AC129" s="467"/>
      <c r="AD129" s="467"/>
    </row>
    <row r="130" ht="15.75" customHeight="1">
      <c r="A130" s="467"/>
      <c r="B130" s="467"/>
      <c r="C130" s="467"/>
      <c r="D130" s="467"/>
      <c r="E130" s="467"/>
      <c r="F130" s="467"/>
      <c r="G130" s="467"/>
      <c r="H130" s="467"/>
      <c r="I130" s="467"/>
      <c r="J130" s="467"/>
      <c r="K130" s="467"/>
      <c r="L130" s="467"/>
      <c r="M130" s="467"/>
      <c r="N130" s="467"/>
      <c r="O130" s="467"/>
      <c r="P130" s="467"/>
      <c r="Q130" s="467"/>
      <c r="R130" s="467"/>
      <c r="S130" s="467"/>
      <c r="T130" s="467"/>
      <c r="U130" s="467"/>
      <c r="V130" s="467"/>
      <c r="W130" s="467"/>
      <c r="X130" s="467"/>
      <c r="Y130" s="467"/>
      <c r="Z130" s="467"/>
      <c r="AA130" s="467"/>
      <c r="AB130" s="467"/>
      <c r="AC130" s="467"/>
      <c r="AD130" s="467"/>
    </row>
    <row r="131" ht="15.75" customHeight="1">
      <c r="A131" s="467"/>
      <c r="B131" s="467"/>
      <c r="C131" s="467"/>
      <c r="D131" s="467"/>
      <c r="E131" s="467"/>
      <c r="F131" s="467"/>
      <c r="G131" s="467"/>
      <c r="H131" s="467"/>
      <c r="I131" s="467"/>
      <c r="J131" s="467"/>
      <c r="K131" s="467"/>
      <c r="L131" s="467"/>
      <c r="M131" s="467"/>
      <c r="N131" s="467"/>
      <c r="O131" s="467"/>
      <c r="P131" s="467"/>
      <c r="Q131" s="467"/>
      <c r="R131" s="467"/>
      <c r="S131" s="467"/>
      <c r="T131" s="467"/>
      <c r="U131" s="467"/>
      <c r="V131" s="467"/>
      <c r="W131" s="467"/>
      <c r="X131" s="467"/>
      <c r="Y131" s="467"/>
      <c r="Z131" s="467"/>
      <c r="AA131" s="467"/>
      <c r="AB131" s="467"/>
      <c r="AC131" s="467"/>
      <c r="AD131" s="467"/>
    </row>
    <row r="132" ht="15.75" customHeight="1">
      <c r="A132" s="467"/>
      <c r="B132" s="467"/>
      <c r="C132" s="467"/>
      <c r="D132" s="467"/>
      <c r="E132" s="467"/>
      <c r="F132" s="467"/>
      <c r="G132" s="467"/>
      <c r="H132" s="467"/>
      <c r="I132" s="467"/>
      <c r="J132" s="467"/>
      <c r="K132" s="467"/>
      <c r="L132" s="467"/>
      <c r="M132" s="467"/>
      <c r="N132" s="467"/>
      <c r="O132" s="467"/>
      <c r="P132" s="467"/>
      <c r="Q132" s="467"/>
      <c r="R132" s="467"/>
      <c r="S132" s="467"/>
      <c r="T132" s="467"/>
      <c r="U132" s="467"/>
      <c r="V132" s="467"/>
      <c r="W132" s="467"/>
      <c r="X132" s="467"/>
      <c r="Y132" s="467"/>
      <c r="Z132" s="467"/>
      <c r="AA132" s="467"/>
      <c r="AB132" s="467"/>
      <c r="AC132" s="467"/>
      <c r="AD132" s="467"/>
    </row>
    <row r="133" ht="15.75" customHeight="1">
      <c r="A133" s="467"/>
      <c r="B133" s="467"/>
      <c r="C133" s="467"/>
      <c r="D133" s="467"/>
      <c r="E133" s="467"/>
      <c r="F133" s="467"/>
      <c r="G133" s="467"/>
      <c r="H133" s="467"/>
      <c r="I133" s="467"/>
      <c r="J133" s="467"/>
      <c r="K133" s="467"/>
      <c r="L133" s="467"/>
      <c r="M133" s="467"/>
      <c r="N133" s="467"/>
      <c r="O133" s="467"/>
      <c r="P133" s="467"/>
      <c r="Q133" s="467"/>
      <c r="R133" s="467"/>
      <c r="S133" s="467"/>
      <c r="T133" s="467"/>
      <c r="U133" s="467"/>
      <c r="V133" s="467"/>
      <c r="W133" s="467"/>
      <c r="X133" s="467"/>
      <c r="Y133" s="467"/>
      <c r="Z133" s="467"/>
      <c r="AA133" s="467"/>
      <c r="AB133" s="467"/>
      <c r="AC133" s="467"/>
      <c r="AD133" s="467"/>
    </row>
    <row r="134" ht="15.75" customHeight="1">
      <c r="A134" s="467"/>
      <c r="B134" s="467"/>
      <c r="C134" s="467"/>
      <c r="D134" s="467"/>
      <c r="E134" s="467"/>
      <c r="F134" s="467"/>
      <c r="G134" s="467"/>
      <c r="H134" s="467"/>
      <c r="I134" s="467"/>
      <c r="J134" s="467"/>
      <c r="K134" s="467"/>
      <c r="L134" s="467"/>
      <c r="M134" s="467"/>
      <c r="N134" s="467"/>
      <c r="O134" s="467"/>
      <c r="P134" s="467"/>
      <c r="Q134" s="467"/>
      <c r="R134" s="467"/>
      <c r="S134" s="467"/>
      <c r="T134" s="467"/>
      <c r="U134" s="467"/>
      <c r="V134" s="467"/>
      <c r="W134" s="467"/>
      <c r="X134" s="467"/>
      <c r="Y134" s="467"/>
      <c r="Z134" s="467"/>
      <c r="AA134" s="467"/>
      <c r="AB134" s="467"/>
      <c r="AC134" s="467"/>
      <c r="AD134" s="467"/>
    </row>
    <row r="135" ht="15.75" customHeight="1">
      <c r="A135" s="467"/>
      <c r="B135" s="467"/>
      <c r="C135" s="467"/>
      <c r="D135" s="467"/>
      <c r="E135" s="467"/>
      <c r="F135" s="467"/>
      <c r="G135" s="467"/>
      <c r="H135" s="467"/>
      <c r="I135" s="467"/>
      <c r="J135" s="467"/>
      <c r="K135" s="467"/>
      <c r="L135" s="467"/>
      <c r="M135" s="467"/>
      <c r="N135" s="467"/>
      <c r="O135" s="467"/>
      <c r="P135" s="467"/>
      <c r="Q135" s="467"/>
      <c r="R135" s="467"/>
      <c r="S135" s="467"/>
      <c r="T135" s="467"/>
      <c r="U135" s="467"/>
      <c r="V135" s="467"/>
      <c r="W135" s="467"/>
      <c r="X135" s="467"/>
      <c r="Y135" s="467"/>
      <c r="Z135" s="467"/>
      <c r="AA135" s="467"/>
      <c r="AB135" s="467"/>
      <c r="AC135" s="467"/>
      <c r="AD135" s="467"/>
    </row>
    <row r="136" ht="15.75" customHeight="1">
      <c r="A136" s="467"/>
      <c r="B136" s="467"/>
      <c r="C136" s="467"/>
      <c r="D136" s="467"/>
      <c r="E136" s="467"/>
      <c r="F136" s="467"/>
      <c r="G136" s="467"/>
      <c r="H136" s="467"/>
      <c r="I136" s="467"/>
      <c r="J136" s="467"/>
      <c r="K136" s="467"/>
      <c r="L136" s="467"/>
      <c r="M136" s="467"/>
      <c r="N136" s="467"/>
      <c r="O136" s="467"/>
      <c r="P136" s="467"/>
      <c r="Q136" s="467"/>
      <c r="R136" s="467"/>
      <c r="S136" s="467"/>
      <c r="T136" s="467"/>
      <c r="U136" s="467"/>
      <c r="V136" s="467"/>
      <c r="W136" s="467"/>
      <c r="X136" s="467"/>
      <c r="Y136" s="467"/>
      <c r="Z136" s="467"/>
      <c r="AA136" s="467"/>
      <c r="AB136" s="467"/>
      <c r="AC136" s="467"/>
      <c r="AD136" s="467"/>
    </row>
    <row r="137" ht="15.75" customHeight="1">
      <c r="A137" s="467"/>
      <c r="B137" s="467"/>
      <c r="C137" s="467"/>
      <c r="D137" s="467"/>
      <c r="E137" s="467"/>
      <c r="F137" s="467"/>
      <c r="G137" s="467"/>
      <c r="H137" s="467"/>
      <c r="I137" s="467"/>
      <c r="J137" s="467"/>
      <c r="K137" s="467"/>
      <c r="L137" s="467"/>
      <c r="M137" s="467"/>
      <c r="N137" s="467"/>
      <c r="O137" s="467"/>
      <c r="P137" s="467"/>
      <c r="Q137" s="467"/>
      <c r="R137" s="467"/>
      <c r="S137" s="467"/>
      <c r="T137" s="467"/>
      <c r="U137" s="467"/>
      <c r="V137" s="467"/>
      <c r="W137" s="467"/>
      <c r="X137" s="467"/>
      <c r="Y137" s="467"/>
      <c r="Z137" s="467"/>
      <c r="AA137" s="467"/>
      <c r="AB137" s="467"/>
      <c r="AC137" s="467"/>
      <c r="AD137" s="467"/>
    </row>
    <row r="138" ht="15.75" customHeight="1">
      <c r="A138" s="467"/>
      <c r="B138" s="467"/>
      <c r="C138" s="467"/>
      <c r="D138" s="467"/>
      <c r="E138" s="467"/>
      <c r="F138" s="467"/>
      <c r="G138" s="467"/>
      <c r="H138" s="467"/>
      <c r="I138" s="467"/>
      <c r="J138" s="467"/>
      <c r="K138" s="467"/>
      <c r="L138" s="467"/>
      <c r="M138" s="467"/>
      <c r="N138" s="467"/>
      <c r="O138" s="467"/>
      <c r="P138" s="467"/>
      <c r="Q138" s="467"/>
      <c r="R138" s="467"/>
      <c r="S138" s="467"/>
      <c r="T138" s="467"/>
      <c r="U138" s="467"/>
      <c r="V138" s="467"/>
      <c r="W138" s="467"/>
      <c r="X138" s="467"/>
      <c r="Y138" s="467"/>
      <c r="Z138" s="467"/>
      <c r="AA138" s="467"/>
      <c r="AB138" s="467"/>
      <c r="AC138" s="467"/>
      <c r="AD138" s="467"/>
    </row>
    <row r="139" ht="15.75" customHeight="1">
      <c r="A139" s="467"/>
      <c r="B139" s="467"/>
      <c r="C139" s="467"/>
      <c r="D139" s="467"/>
      <c r="E139" s="467"/>
      <c r="F139" s="467"/>
      <c r="G139" s="467"/>
      <c r="H139" s="467"/>
      <c r="I139" s="467"/>
      <c r="J139" s="467"/>
      <c r="K139" s="467"/>
      <c r="L139" s="467"/>
      <c r="M139" s="467"/>
      <c r="N139" s="467"/>
      <c r="O139" s="467"/>
      <c r="P139" s="467"/>
      <c r="Q139" s="467"/>
      <c r="R139" s="467"/>
      <c r="S139" s="467"/>
      <c r="T139" s="467"/>
      <c r="U139" s="467"/>
      <c r="V139" s="467"/>
      <c r="W139" s="467"/>
      <c r="X139" s="467"/>
      <c r="Y139" s="467"/>
      <c r="Z139" s="467"/>
      <c r="AA139" s="467"/>
      <c r="AB139" s="467"/>
      <c r="AC139" s="467"/>
      <c r="AD139" s="467"/>
    </row>
    <row r="140" ht="15.75" customHeight="1">
      <c r="A140" s="467"/>
      <c r="B140" s="467"/>
      <c r="C140" s="467"/>
      <c r="D140" s="467"/>
      <c r="E140" s="467"/>
      <c r="F140" s="467"/>
      <c r="G140" s="467"/>
      <c r="H140" s="467"/>
      <c r="I140" s="467"/>
      <c r="J140" s="467"/>
      <c r="K140" s="467"/>
      <c r="L140" s="467"/>
      <c r="M140" s="467"/>
      <c r="N140" s="467"/>
      <c r="O140" s="467"/>
      <c r="P140" s="467"/>
      <c r="Q140" s="467"/>
      <c r="R140" s="467"/>
      <c r="S140" s="467"/>
      <c r="T140" s="467"/>
      <c r="U140" s="467"/>
      <c r="V140" s="467"/>
      <c r="W140" s="467"/>
      <c r="X140" s="467"/>
      <c r="Y140" s="467"/>
      <c r="Z140" s="467"/>
      <c r="AA140" s="467"/>
      <c r="AB140" s="467"/>
      <c r="AC140" s="467"/>
      <c r="AD140" s="467"/>
    </row>
    <row r="141" ht="15.75" customHeight="1">
      <c r="A141" s="467"/>
      <c r="B141" s="467"/>
      <c r="C141" s="467"/>
      <c r="D141" s="467"/>
      <c r="E141" s="467"/>
      <c r="F141" s="467"/>
      <c r="G141" s="467"/>
      <c r="H141" s="467"/>
      <c r="I141" s="467"/>
      <c r="J141" s="467"/>
      <c r="K141" s="467"/>
      <c r="L141" s="467"/>
      <c r="M141" s="467"/>
      <c r="N141" s="467"/>
      <c r="O141" s="467"/>
      <c r="P141" s="467"/>
      <c r="Q141" s="467"/>
      <c r="R141" s="467"/>
      <c r="S141" s="467"/>
      <c r="T141" s="467"/>
      <c r="U141" s="467"/>
      <c r="V141" s="467"/>
      <c r="W141" s="467"/>
      <c r="X141" s="467"/>
      <c r="Y141" s="467"/>
      <c r="Z141" s="467"/>
      <c r="AA141" s="467"/>
      <c r="AB141" s="467"/>
      <c r="AC141" s="467"/>
      <c r="AD141" s="467"/>
    </row>
    <row r="142" ht="15.75" customHeight="1">
      <c r="A142" s="467"/>
      <c r="B142" s="467"/>
      <c r="C142" s="467"/>
      <c r="D142" s="467"/>
      <c r="E142" s="467"/>
      <c r="F142" s="467"/>
      <c r="G142" s="467"/>
      <c r="H142" s="467"/>
      <c r="I142" s="467"/>
      <c r="J142" s="467"/>
      <c r="K142" s="467"/>
      <c r="L142" s="467"/>
      <c r="M142" s="467"/>
      <c r="N142" s="467"/>
      <c r="O142" s="467"/>
      <c r="P142" s="467"/>
      <c r="Q142" s="467"/>
      <c r="R142" s="467"/>
      <c r="S142" s="467"/>
      <c r="T142" s="467"/>
      <c r="U142" s="467"/>
      <c r="V142" s="467"/>
      <c r="W142" s="467"/>
      <c r="X142" s="467"/>
      <c r="Y142" s="467"/>
      <c r="Z142" s="467"/>
      <c r="AA142" s="467"/>
      <c r="AB142" s="467"/>
      <c r="AC142" s="467"/>
      <c r="AD142" s="467"/>
    </row>
    <row r="143" ht="15.75" customHeight="1">
      <c r="A143" s="467"/>
      <c r="B143" s="467"/>
      <c r="C143" s="467"/>
      <c r="D143" s="467"/>
      <c r="E143" s="467"/>
      <c r="F143" s="467"/>
      <c r="G143" s="467"/>
      <c r="H143" s="467"/>
      <c r="I143" s="467"/>
      <c r="J143" s="467"/>
      <c r="K143" s="467"/>
      <c r="L143" s="467"/>
      <c r="M143" s="467"/>
      <c r="N143" s="467"/>
      <c r="O143" s="467"/>
      <c r="P143" s="467"/>
      <c r="Q143" s="467"/>
      <c r="R143" s="467"/>
      <c r="S143" s="467"/>
      <c r="T143" s="467"/>
      <c r="U143" s="467"/>
      <c r="V143" s="467"/>
      <c r="W143" s="467"/>
      <c r="X143" s="467"/>
      <c r="Y143" s="467"/>
      <c r="Z143" s="467"/>
      <c r="AA143" s="467"/>
      <c r="AB143" s="467"/>
      <c r="AC143" s="467"/>
      <c r="AD143" s="467"/>
    </row>
    <row r="144" ht="15.75" customHeight="1">
      <c r="A144" s="467"/>
      <c r="B144" s="467"/>
      <c r="C144" s="467"/>
      <c r="D144" s="467"/>
      <c r="E144" s="467"/>
      <c r="F144" s="467"/>
      <c r="G144" s="467"/>
      <c r="H144" s="467"/>
      <c r="I144" s="467"/>
      <c r="J144" s="467"/>
      <c r="K144" s="467"/>
      <c r="L144" s="467"/>
      <c r="M144" s="467"/>
      <c r="N144" s="467"/>
      <c r="O144" s="467"/>
      <c r="P144" s="467"/>
      <c r="Q144" s="467"/>
      <c r="R144" s="467"/>
      <c r="S144" s="467"/>
      <c r="T144" s="467"/>
      <c r="U144" s="467"/>
      <c r="V144" s="467"/>
      <c r="W144" s="467"/>
      <c r="X144" s="467"/>
      <c r="Y144" s="467"/>
      <c r="Z144" s="467"/>
      <c r="AA144" s="467"/>
      <c r="AB144" s="467"/>
      <c r="AC144" s="467"/>
      <c r="AD144" s="467"/>
    </row>
    <row r="145" ht="15.75" customHeight="1">
      <c r="A145" s="467"/>
      <c r="B145" s="467"/>
      <c r="C145" s="467"/>
      <c r="D145" s="467"/>
      <c r="E145" s="467"/>
      <c r="F145" s="467"/>
      <c r="G145" s="467"/>
      <c r="H145" s="467"/>
      <c r="I145" s="467"/>
      <c r="J145" s="467"/>
      <c r="K145" s="467"/>
      <c r="L145" s="467"/>
      <c r="M145" s="467"/>
      <c r="N145" s="467"/>
      <c r="O145" s="467"/>
      <c r="P145" s="467"/>
      <c r="Q145" s="467"/>
      <c r="R145" s="467"/>
      <c r="S145" s="467"/>
      <c r="T145" s="467"/>
      <c r="U145" s="467"/>
      <c r="V145" s="467"/>
      <c r="W145" s="467"/>
      <c r="X145" s="467"/>
      <c r="Y145" s="467"/>
      <c r="Z145" s="467"/>
      <c r="AA145" s="467"/>
      <c r="AB145" s="467"/>
      <c r="AC145" s="467"/>
      <c r="AD145" s="467"/>
    </row>
    <row r="146" ht="15.75" customHeight="1">
      <c r="A146" s="467"/>
      <c r="B146" s="467"/>
      <c r="C146" s="467"/>
      <c r="D146" s="467"/>
      <c r="E146" s="467"/>
      <c r="F146" s="467"/>
      <c r="G146" s="467"/>
      <c r="H146" s="467"/>
      <c r="I146" s="467"/>
      <c r="J146" s="467"/>
      <c r="K146" s="467"/>
      <c r="L146" s="467"/>
      <c r="M146" s="467"/>
      <c r="N146" s="467"/>
      <c r="O146" s="467"/>
      <c r="P146" s="467"/>
      <c r="Q146" s="467"/>
      <c r="R146" s="467"/>
      <c r="S146" s="467"/>
      <c r="T146" s="467"/>
      <c r="U146" s="467"/>
      <c r="V146" s="467"/>
      <c r="W146" s="467"/>
      <c r="X146" s="467"/>
      <c r="Y146" s="467"/>
      <c r="Z146" s="467"/>
      <c r="AA146" s="467"/>
      <c r="AB146" s="467"/>
      <c r="AC146" s="467"/>
      <c r="AD146" s="467"/>
    </row>
    <row r="147" ht="15.75" customHeight="1">
      <c r="A147" s="467"/>
      <c r="B147" s="467"/>
      <c r="C147" s="467"/>
      <c r="D147" s="467"/>
      <c r="E147" s="467"/>
      <c r="F147" s="467"/>
      <c r="G147" s="467"/>
      <c r="H147" s="467"/>
      <c r="I147" s="467"/>
      <c r="J147" s="467"/>
      <c r="K147" s="467"/>
      <c r="L147" s="467"/>
      <c r="M147" s="467"/>
      <c r="N147" s="467"/>
      <c r="O147" s="467"/>
      <c r="P147" s="467"/>
      <c r="Q147" s="467"/>
      <c r="R147" s="467"/>
      <c r="S147" s="467"/>
      <c r="T147" s="467"/>
      <c r="U147" s="467"/>
      <c r="V147" s="467"/>
      <c r="W147" s="467"/>
      <c r="X147" s="467"/>
      <c r="Y147" s="467"/>
      <c r="Z147" s="467"/>
      <c r="AA147" s="467"/>
      <c r="AB147" s="467"/>
      <c r="AC147" s="467"/>
      <c r="AD147" s="467"/>
    </row>
    <row r="148" ht="15.75" customHeight="1">
      <c r="A148" s="467"/>
      <c r="B148" s="467"/>
      <c r="C148" s="467"/>
      <c r="D148" s="467"/>
      <c r="E148" s="467"/>
      <c r="F148" s="467"/>
      <c r="G148" s="467"/>
      <c r="H148" s="467"/>
      <c r="I148" s="467"/>
      <c r="J148" s="467"/>
      <c r="K148" s="467"/>
      <c r="L148" s="467"/>
      <c r="M148" s="467"/>
      <c r="N148" s="467"/>
      <c r="O148" s="467"/>
      <c r="P148" s="467"/>
      <c r="Q148" s="467"/>
      <c r="R148" s="467"/>
      <c r="S148" s="467"/>
      <c r="T148" s="467"/>
      <c r="U148" s="467"/>
      <c r="V148" s="467"/>
      <c r="W148" s="467"/>
      <c r="X148" s="467"/>
      <c r="Y148" s="467"/>
      <c r="Z148" s="467"/>
      <c r="AA148" s="467"/>
      <c r="AB148" s="467"/>
      <c r="AC148" s="467"/>
      <c r="AD148" s="467"/>
    </row>
    <row r="149" ht="15.75" customHeight="1">
      <c r="A149" s="467"/>
      <c r="B149" s="467"/>
      <c r="C149" s="467"/>
      <c r="D149" s="467"/>
      <c r="E149" s="467"/>
      <c r="F149" s="467"/>
      <c r="G149" s="467"/>
      <c r="H149" s="467"/>
      <c r="I149" s="467"/>
      <c r="J149" s="467"/>
      <c r="K149" s="467"/>
      <c r="L149" s="467"/>
      <c r="M149" s="467"/>
      <c r="N149" s="467"/>
      <c r="O149" s="467"/>
      <c r="P149" s="467"/>
      <c r="Q149" s="467"/>
      <c r="R149" s="467"/>
      <c r="S149" s="467"/>
      <c r="T149" s="467"/>
      <c r="U149" s="467"/>
      <c r="V149" s="467"/>
      <c r="W149" s="467"/>
      <c r="X149" s="467"/>
      <c r="Y149" s="467"/>
      <c r="Z149" s="467"/>
      <c r="AA149" s="467"/>
      <c r="AB149" s="467"/>
      <c r="AC149" s="467"/>
      <c r="AD149" s="467"/>
    </row>
    <row r="150" ht="15.75" customHeight="1">
      <c r="A150" s="467"/>
      <c r="B150" s="467"/>
      <c r="C150" s="467"/>
      <c r="D150" s="467"/>
      <c r="E150" s="467"/>
      <c r="F150" s="467"/>
      <c r="G150" s="467"/>
      <c r="H150" s="467"/>
      <c r="I150" s="467"/>
      <c r="J150" s="467"/>
      <c r="K150" s="467"/>
      <c r="L150" s="467"/>
      <c r="M150" s="467"/>
      <c r="N150" s="467"/>
      <c r="O150" s="467"/>
      <c r="P150" s="467"/>
      <c r="Q150" s="467"/>
      <c r="R150" s="467"/>
      <c r="S150" s="467"/>
      <c r="T150" s="467"/>
      <c r="U150" s="467"/>
      <c r="V150" s="467"/>
      <c r="W150" s="467"/>
      <c r="X150" s="467"/>
      <c r="Y150" s="467"/>
      <c r="Z150" s="467"/>
      <c r="AA150" s="467"/>
      <c r="AB150" s="467"/>
      <c r="AC150" s="467"/>
      <c r="AD150" s="467"/>
    </row>
    <row r="151" ht="15.75" customHeight="1">
      <c r="A151" s="467"/>
      <c r="B151" s="467"/>
      <c r="C151" s="467"/>
      <c r="D151" s="467"/>
      <c r="E151" s="467"/>
      <c r="F151" s="467"/>
      <c r="G151" s="467"/>
      <c r="H151" s="467"/>
      <c r="I151" s="467"/>
      <c r="J151" s="467"/>
      <c r="K151" s="467"/>
      <c r="L151" s="467"/>
      <c r="M151" s="467"/>
      <c r="N151" s="467"/>
      <c r="O151" s="467"/>
      <c r="P151" s="467"/>
      <c r="Q151" s="467"/>
      <c r="R151" s="467"/>
      <c r="S151" s="467"/>
      <c r="T151" s="467"/>
      <c r="U151" s="467"/>
      <c r="V151" s="467"/>
      <c r="W151" s="467"/>
      <c r="X151" s="467"/>
      <c r="Y151" s="467"/>
      <c r="Z151" s="467"/>
      <c r="AA151" s="467"/>
      <c r="AB151" s="467"/>
      <c r="AC151" s="467"/>
      <c r="AD151" s="467"/>
    </row>
    <row r="152" ht="15.75" customHeight="1">
      <c r="A152" s="467"/>
      <c r="B152" s="467"/>
      <c r="C152" s="467"/>
      <c r="D152" s="467"/>
      <c r="E152" s="467"/>
      <c r="F152" s="467"/>
      <c r="G152" s="467"/>
      <c r="H152" s="467"/>
      <c r="I152" s="467"/>
      <c r="J152" s="467"/>
      <c r="K152" s="467"/>
      <c r="L152" s="467"/>
      <c r="M152" s="467"/>
      <c r="N152" s="467"/>
      <c r="O152" s="467"/>
      <c r="P152" s="467"/>
      <c r="Q152" s="467"/>
      <c r="R152" s="467"/>
      <c r="S152" s="467"/>
      <c r="T152" s="467"/>
      <c r="U152" s="467"/>
      <c r="V152" s="467"/>
      <c r="W152" s="467"/>
      <c r="X152" s="467"/>
      <c r="Y152" s="467"/>
      <c r="Z152" s="467"/>
      <c r="AA152" s="467"/>
      <c r="AB152" s="467"/>
      <c r="AC152" s="467"/>
      <c r="AD152" s="467"/>
    </row>
    <row r="153" ht="15.75" customHeight="1">
      <c r="A153" s="467"/>
      <c r="B153" s="467"/>
      <c r="C153" s="467"/>
      <c r="D153" s="467"/>
      <c r="E153" s="467"/>
      <c r="F153" s="467"/>
      <c r="G153" s="467"/>
      <c r="H153" s="467"/>
      <c r="I153" s="467"/>
      <c r="J153" s="467"/>
      <c r="K153" s="467"/>
      <c r="L153" s="467"/>
      <c r="M153" s="467"/>
      <c r="N153" s="467"/>
      <c r="O153" s="467"/>
      <c r="P153" s="467"/>
      <c r="Q153" s="467"/>
      <c r="R153" s="467"/>
      <c r="S153" s="467"/>
      <c r="T153" s="467"/>
      <c r="U153" s="467"/>
      <c r="V153" s="467"/>
      <c r="W153" s="467"/>
      <c r="X153" s="467"/>
      <c r="Y153" s="467"/>
      <c r="Z153" s="467"/>
      <c r="AA153" s="467"/>
      <c r="AB153" s="467"/>
      <c r="AC153" s="467"/>
      <c r="AD153" s="467"/>
    </row>
    <row r="154" ht="15.75" customHeight="1">
      <c r="A154" s="467"/>
      <c r="B154" s="467"/>
      <c r="C154" s="467"/>
      <c r="D154" s="467"/>
      <c r="E154" s="467"/>
      <c r="F154" s="467"/>
      <c r="G154" s="467"/>
      <c r="H154" s="467"/>
      <c r="I154" s="467"/>
      <c r="J154" s="467"/>
      <c r="K154" s="467"/>
      <c r="L154" s="467"/>
      <c r="M154" s="467"/>
      <c r="N154" s="467"/>
      <c r="O154" s="467"/>
      <c r="P154" s="467"/>
      <c r="Q154" s="467"/>
      <c r="R154" s="467"/>
      <c r="S154" s="467"/>
      <c r="T154" s="467"/>
      <c r="U154" s="467"/>
      <c r="V154" s="467"/>
      <c r="W154" s="467"/>
      <c r="X154" s="467"/>
      <c r="Y154" s="467"/>
      <c r="Z154" s="467"/>
      <c r="AA154" s="467"/>
      <c r="AB154" s="467"/>
      <c r="AC154" s="467"/>
      <c r="AD154" s="467"/>
    </row>
    <row r="155" ht="15.75" customHeight="1">
      <c r="A155" s="467"/>
      <c r="B155" s="467"/>
      <c r="C155" s="467"/>
      <c r="D155" s="467"/>
      <c r="E155" s="467"/>
      <c r="F155" s="467"/>
      <c r="G155" s="467"/>
      <c r="H155" s="467"/>
      <c r="I155" s="467"/>
      <c r="J155" s="467"/>
      <c r="K155" s="467"/>
      <c r="L155" s="467"/>
      <c r="M155" s="467"/>
      <c r="N155" s="467"/>
      <c r="O155" s="467"/>
      <c r="P155" s="467"/>
      <c r="Q155" s="467"/>
      <c r="R155" s="467"/>
      <c r="S155" s="467"/>
      <c r="T155" s="467"/>
      <c r="U155" s="467"/>
      <c r="V155" s="467"/>
      <c r="W155" s="467"/>
      <c r="X155" s="467"/>
      <c r="Y155" s="467"/>
      <c r="Z155" s="467"/>
      <c r="AA155" s="467"/>
      <c r="AB155" s="467"/>
      <c r="AC155" s="467"/>
      <c r="AD155" s="467"/>
    </row>
    <row r="156" ht="15.75" customHeight="1">
      <c r="A156" s="467"/>
      <c r="B156" s="467"/>
      <c r="C156" s="467"/>
      <c r="D156" s="467"/>
      <c r="E156" s="467"/>
      <c r="F156" s="467"/>
      <c r="G156" s="467"/>
      <c r="H156" s="467"/>
      <c r="I156" s="467"/>
      <c r="J156" s="467"/>
      <c r="K156" s="467"/>
      <c r="L156" s="467"/>
      <c r="M156" s="467"/>
      <c r="N156" s="467"/>
      <c r="O156" s="467"/>
      <c r="P156" s="467"/>
      <c r="Q156" s="467"/>
      <c r="R156" s="467"/>
      <c r="S156" s="467"/>
      <c r="T156" s="467"/>
      <c r="U156" s="467"/>
      <c r="V156" s="467"/>
      <c r="W156" s="467"/>
      <c r="X156" s="467"/>
      <c r="Y156" s="467"/>
      <c r="Z156" s="467"/>
      <c r="AA156" s="467"/>
      <c r="AB156" s="467"/>
      <c r="AC156" s="467"/>
      <c r="AD156" s="467"/>
    </row>
    <row r="157" ht="15.75" customHeight="1">
      <c r="A157" s="467"/>
      <c r="B157" s="467"/>
      <c r="C157" s="467"/>
      <c r="D157" s="467"/>
      <c r="E157" s="467"/>
      <c r="F157" s="467"/>
      <c r="G157" s="467"/>
      <c r="H157" s="467"/>
      <c r="I157" s="467"/>
      <c r="J157" s="467"/>
      <c r="K157" s="467"/>
      <c r="L157" s="467"/>
      <c r="M157" s="467"/>
      <c r="N157" s="467"/>
      <c r="O157" s="467"/>
      <c r="P157" s="467"/>
      <c r="Q157" s="467"/>
      <c r="R157" s="467"/>
      <c r="S157" s="467"/>
      <c r="T157" s="467"/>
      <c r="U157" s="467"/>
      <c r="V157" s="467"/>
      <c r="W157" s="467"/>
      <c r="X157" s="467"/>
      <c r="Y157" s="467"/>
      <c r="Z157" s="467"/>
      <c r="AA157" s="467"/>
      <c r="AB157" s="467"/>
      <c r="AC157" s="467"/>
      <c r="AD157" s="467"/>
    </row>
    <row r="158" ht="15.75" customHeight="1">
      <c r="A158" s="467"/>
      <c r="B158" s="467"/>
      <c r="C158" s="467"/>
      <c r="D158" s="467"/>
      <c r="E158" s="467"/>
      <c r="F158" s="467"/>
      <c r="G158" s="467"/>
      <c r="H158" s="467"/>
      <c r="I158" s="467"/>
      <c r="J158" s="467"/>
      <c r="K158" s="467"/>
      <c r="L158" s="467"/>
      <c r="M158" s="467"/>
      <c r="N158" s="467"/>
      <c r="O158" s="467"/>
      <c r="P158" s="467"/>
      <c r="Q158" s="467"/>
      <c r="R158" s="467"/>
      <c r="S158" s="467"/>
      <c r="T158" s="467"/>
      <c r="U158" s="467"/>
      <c r="V158" s="467"/>
      <c r="W158" s="467"/>
      <c r="X158" s="467"/>
      <c r="Y158" s="467"/>
      <c r="Z158" s="467"/>
      <c r="AA158" s="467"/>
      <c r="AB158" s="467"/>
      <c r="AC158" s="467"/>
      <c r="AD158" s="467"/>
    </row>
    <row r="159" ht="15.75" customHeight="1">
      <c r="A159" s="467"/>
      <c r="B159" s="467"/>
      <c r="C159" s="467"/>
      <c r="D159" s="467"/>
      <c r="E159" s="467"/>
      <c r="F159" s="467"/>
      <c r="G159" s="467"/>
      <c r="H159" s="467"/>
      <c r="I159" s="467"/>
      <c r="J159" s="467"/>
      <c r="K159" s="467"/>
      <c r="L159" s="467"/>
      <c r="M159" s="467"/>
      <c r="N159" s="467"/>
      <c r="O159" s="467"/>
      <c r="P159" s="467"/>
      <c r="Q159" s="467"/>
      <c r="R159" s="467"/>
      <c r="S159" s="467"/>
      <c r="T159" s="467"/>
      <c r="U159" s="467"/>
      <c r="V159" s="467"/>
      <c r="W159" s="467"/>
      <c r="X159" s="467"/>
      <c r="Y159" s="467"/>
      <c r="Z159" s="467"/>
      <c r="AA159" s="467"/>
      <c r="AB159" s="467"/>
      <c r="AC159" s="467"/>
      <c r="AD159" s="467"/>
    </row>
    <row r="160" ht="15.75" customHeight="1">
      <c r="A160" s="467"/>
      <c r="B160" s="467"/>
      <c r="C160" s="467"/>
      <c r="D160" s="467"/>
      <c r="E160" s="467"/>
      <c r="F160" s="467"/>
      <c r="G160" s="467"/>
      <c r="H160" s="467"/>
      <c r="I160" s="467"/>
      <c r="J160" s="467"/>
      <c r="K160" s="467"/>
      <c r="L160" s="467"/>
      <c r="M160" s="467"/>
      <c r="N160" s="467"/>
      <c r="O160" s="467"/>
      <c r="P160" s="467"/>
      <c r="Q160" s="467"/>
      <c r="R160" s="467"/>
      <c r="S160" s="467"/>
      <c r="T160" s="467"/>
      <c r="U160" s="467"/>
      <c r="V160" s="467"/>
      <c r="W160" s="467"/>
      <c r="X160" s="467"/>
      <c r="Y160" s="467"/>
      <c r="Z160" s="467"/>
      <c r="AA160" s="467"/>
      <c r="AB160" s="467"/>
      <c r="AC160" s="467"/>
      <c r="AD160" s="467"/>
    </row>
    <row r="161" ht="15.75" customHeight="1">
      <c r="A161" s="467"/>
      <c r="B161" s="467"/>
      <c r="C161" s="467"/>
      <c r="D161" s="467"/>
      <c r="E161" s="467"/>
      <c r="F161" s="467"/>
      <c r="G161" s="467"/>
      <c r="H161" s="467"/>
      <c r="I161" s="467"/>
      <c r="J161" s="467"/>
      <c r="K161" s="467"/>
      <c r="L161" s="467"/>
      <c r="M161" s="467"/>
      <c r="N161" s="467"/>
      <c r="O161" s="467"/>
      <c r="P161" s="467"/>
      <c r="Q161" s="467"/>
      <c r="R161" s="467"/>
      <c r="S161" s="467"/>
      <c r="T161" s="467"/>
      <c r="U161" s="467"/>
      <c r="V161" s="467"/>
      <c r="W161" s="467"/>
      <c r="X161" s="467"/>
      <c r="Y161" s="467"/>
      <c r="Z161" s="467"/>
      <c r="AA161" s="467"/>
      <c r="AB161" s="467"/>
      <c r="AC161" s="467"/>
      <c r="AD161" s="467"/>
    </row>
    <row r="162" ht="15.75" customHeight="1">
      <c r="A162" s="467"/>
      <c r="B162" s="467"/>
      <c r="C162" s="467"/>
      <c r="D162" s="467"/>
      <c r="E162" s="467"/>
      <c r="F162" s="467"/>
      <c r="G162" s="467"/>
      <c r="H162" s="467"/>
      <c r="I162" s="467"/>
      <c r="J162" s="467"/>
      <c r="K162" s="467"/>
      <c r="L162" s="467"/>
      <c r="M162" s="467"/>
      <c r="N162" s="467"/>
      <c r="O162" s="467"/>
      <c r="P162" s="467"/>
      <c r="Q162" s="467"/>
      <c r="R162" s="467"/>
      <c r="S162" s="467"/>
      <c r="T162" s="467"/>
      <c r="U162" s="467"/>
      <c r="V162" s="467"/>
      <c r="W162" s="467"/>
      <c r="X162" s="467"/>
      <c r="Y162" s="467"/>
      <c r="Z162" s="467"/>
      <c r="AA162" s="467"/>
      <c r="AB162" s="467"/>
      <c r="AC162" s="467"/>
      <c r="AD162" s="467"/>
    </row>
    <row r="163" ht="15.75" customHeight="1">
      <c r="A163" s="467"/>
      <c r="B163" s="467"/>
      <c r="C163" s="467"/>
      <c r="D163" s="467"/>
      <c r="E163" s="467"/>
      <c r="F163" s="467"/>
      <c r="G163" s="467"/>
      <c r="H163" s="467"/>
      <c r="I163" s="467"/>
      <c r="J163" s="467"/>
      <c r="K163" s="467"/>
      <c r="L163" s="467"/>
      <c r="M163" s="467"/>
      <c r="N163" s="467"/>
      <c r="O163" s="467"/>
      <c r="P163" s="467"/>
      <c r="Q163" s="467"/>
      <c r="R163" s="467"/>
      <c r="S163" s="467"/>
      <c r="T163" s="467"/>
      <c r="U163" s="467"/>
      <c r="V163" s="467"/>
      <c r="W163" s="467"/>
      <c r="X163" s="467"/>
      <c r="Y163" s="467"/>
      <c r="Z163" s="467"/>
      <c r="AA163" s="467"/>
      <c r="AB163" s="467"/>
      <c r="AC163" s="467"/>
      <c r="AD163" s="467"/>
    </row>
    <row r="164" ht="15.75" customHeight="1">
      <c r="A164" s="467"/>
      <c r="B164" s="467"/>
      <c r="C164" s="467"/>
      <c r="D164" s="467"/>
      <c r="E164" s="467"/>
      <c r="F164" s="467"/>
      <c r="G164" s="467"/>
      <c r="H164" s="467"/>
      <c r="I164" s="467"/>
      <c r="J164" s="467"/>
      <c r="K164" s="467"/>
      <c r="L164" s="467"/>
      <c r="M164" s="467"/>
      <c r="N164" s="467"/>
      <c r="O164" s="467"/>
      <c r="P164" s="467"/>
      <c r="Q164" s="467"/>
      <c r="R164" s="467"/>
      <c r="S164" s="467"/>
      <c r="T164" s="467"/>
      <c r="U164" s="467"/>
      <c r="V164" s="467"/>
      <c r="W164" s="467"/>
      <c r="X164" s="467"/>
      <c r="Y164" s="467"/>
      <c r="Z164" s="467"/>
      <c r="AA164" s="467"/>
      <c r="AB164" s="467"/>
      <c r="AC164" s="467"/>
      <c r="AD164" s="467"/>
    </row>
    <row r="165" ht="15.75" customHeight="1">
      <c r="A165" s="467"/>
      <c r="B165" s="467"/>
      <c r="C165" s="467"/>
      <c r="D165" s="467"/>
      <c r="E165" s="467"/>
      <c r="F165" s="467"/>
      <c r="G165" s="467"/>
      <c r="H165" s="467"/>
      <c r="I165" s="467"/>
      <c r="J165" s="467"/>
      <c r="K165" s="467"/>
      <c r="L165" s="467"/>
      <c r="M165" s="467"/>
      <c r="N165" s="467"/>
      <c r="O165" s="467"/>
      <c r="P165" s="467"/>
      <c r="Q165" s="467"/>
      <c r="R165" s="467"/>
      <c r="S165" s="467"/>
      <c r="T165" s="467"/>
      <c r="U165" s="467"/>
      <c r="V165" s="467"/>
      <c r="W165" s="467"/>
      <c r="X165" s="467"/>
      <c r="Y165" s="467"/>
      <c r="Z165" s="467"/>
      <c r="AA165" s="467"/>
      <c r="AB165" s="467"/>
      <c r="AC165" s="467"/>
      <c r="AD165" s="467"/>
    </row>
    <row r="166" ht="15.75" customHeight="1">
      <c r="A166" s="467"/>
      <c r="B166" s="467"/>
      <c r="C166" s="467"/>
      <c r="D166" s="467"/>
      <c r="E166" s="467"/>
      <c r="F166" s="467"/>
      <c r="G166" s="467"/>
      <c r="H166" s="467"/>
      <c r="I166" s="467"/>
      <c r="J166" s="467"/>
      <c r="K166" s="467"/>
      <c r="L166" s="467"/>
      <c r="M166" s="467"/>
      <c r="N166" s="467"/>
      <c r="O166" s="467"/>
      <c r="P166" s="467"/>
      <c r="Q166" s="467"/>
      <c r="R166" s="467"/>
      <c r="S166" s="467"/>
      <c r="T166" s="467"/>
      <c r="U166" s="467"/>
      <c r="V166" s="467"/>
      <c r="W166" s="467"/>
      <c r="X166" s="467"/>
      <c r="Y166" s="467"/>
      <c r="Z166" s="467"/>
      <c r="AA166" s="467"/>
      <c r="AB166" s="467"/>
      <c r="AC166" s="467"/>
      <c r="AD166" s="467"/>
    </row>
    <row r="167" ht="15.75" customHeight="1">
      <c r="A167" s="467"/>
      <c r="B167" s="467"/>
      <c r="C167" s="467"/>
      <c r="D167" s="467"/>
      <c r="E167" s="467"/>
      <c r="F167" s="467"/>
      <c r="G167" s="467"/>
      <c r="H167" s="467"/>
      <c r="I167" s="467"/>
      <c r="J167" s="467"/>
      <c r="K167" s="467"/>
      <c r="L167" s="467"/>
      <c r="M167" s="467"/>
      <c r="N167" s="467"/>
      <c r="O167" s="467"/>
      <c r="P167" s="467"/>
      <c r="Q167" s="467"/>
      <c r="R167" s="467"/>
      <c r="S167" s="467"/>
      <c r="T167" s="467"/>
      <c r="U167" s="467"/>
      <c r="V167" s="467"/>
      <c r="W167" s="467"/>
      <c r="X167" s="467"/>
      <c r="Y167" s="467"/>
      <c r="Z167" s="467"/>
      <c r="AA167" s="467"/>
      <c r="AB167" s="467"/>
      <c r="AC167" s="467"/>
      <c r="AD167" s="467"/>
    </row>
    <row r="168" ht="15.75" customHeight="1">
      <c r="A168" s="467"/>
      <c r="B168" s="467"/>
      <c r="C168" s="467"/>
      <c r="D168" s="467"/>
      <c r="E168" s="467"/>
      <c r="F168" s="467"/>
      <c r="G168" s="467"/>
      <c r="H168" s="467"/>
      <c r="I168" s="467"/>
      <c r="J168" s="467"/>
      <c r="K168" s="467"/>
      <c r="L168" s="467"/>
      <c r="M168" s="467"/>
      <c r="N168" s="467"/>
      <c r="O168" s="467"/>
      <c r="P168" s="467"/>
      <c r="Q168" s="467"/>
      <c r="R168" s="467"/>
      <c r="S168" s="467"/>
      <c r="T168" s="467"/>
      <c r="U168" s="467"/>
      <c r="V168" s="467"/>
      <c r="W168" s="467"/>
      <c r="X168" s="467"/>
      <c r="Y168" s="467"/>
      <c r="Z168" s="467"/>
      <c r="AA168" s="467"/>
      <c r="AB168" s="467"/>
      <c r="AC168" s="467"/>
      <c r="AD168" s="467"/>
    </row>
    <row r="169" ht="15.75" customHeight="1">
      <c r="A169" s="467"/>
      <c r="B169" s="467"/>
      <c r="C169" s="467"/>
      <c r="D169" s="467"/>
      <c r="E169" s="467"/>
      <c r="F169" s="467"/>
      <c r="G169" s="467"/>
      <c r="H169" s="467"/>
      <c r="I169" s="467"/>
      <c r="J169" s="467"/>
      <c r="K169" s="467"/>
      <c r="L169" s="467"/>
      <c r="M169" s="467"/>
      <c r="N169" s="467"/>
      <c r="O169" s="467"/>
      <c r="P169" s="467"/>
      <c r="Q169" s="467"/>
      <c r="R169" s="467"/>
      <c r="S169" s="467"/>
      <c r="T169" s="467"/>
      <c r="U169" s="467"/>
      <c r="V169" s="467"/>
      <c r="W169" s="467"/>
      <c r="X169" s="467"/>
      <c r="Y169" s="467"/>
      <c r="Z169" s="467"/>
      <c r="AA169" s="467"/>
      <c r="AB169" s="467"/>
      <c r="AC169" s="467"/>
      <c r="AD169" s="467"/>
    </row>
    <row r="170" ht="15.75" customHeight="1">
      <c r="A170" s="467"/>
      <c r="B170" s="467"/>
      <c r="C170" s="467"/>
      <c r="D170" s="467"/>
      <c r="E170" s="467"/>
      <c r="F170" s="467"/>
      <c r="G170" s="467"/>
      <c r="H170" s="467"/>
      <c r="I170" s="467"/>
      <c r="J170" s="467"/>
      <c r="K170" s="467"/>
      <c r="L170" s="467"/>
      <c r="M170" s="467"/>
      <c r="N170" s="467"/>
      <c r="O170" s="467"/>
      <c r="P170" s="467"/>
      <c r="Q170" s="467"/>
      <c r="R170" s="467"/>
      <c r="S170" s="467"/>
      <c r="T170" s="467"/>
      <c r="U170" s="467"/>
      <c r="V170" s="467"/>
      <c r="W170" s="467"/>
      <c r="X170" s="467"/>
      <c r="Y170" s="467"/>
      <c r="Z170" s="467"/>
      <c r="AA170" s="467"/>
      <c r="AB170" s="467"/>
      <c r="AC170" s="467"/>
      <c r="AD170" s="467"/>
    </row>
    <row r="171" ht="15.75" customHeight="1">
      <c r="A171" s="467"/>
      <c r="B171" s="467"/>
      <c r="C171" s="467"/>
      <c r="D171" s="467"/>
      <c r="E171" s="467"/>
      <c r="F171" s="467"/>
      <c r="G171" s="467"/>
      <c r="H171" s="467"/>
      <c r="I171" s="467"/>
      <c r="J171" s="467"/>
      <c r="K171" s="467"/>
      <c r="L171" s="467"/>
      <c r="M171" s="467"/>
      <c r="N171" s="467"/>
      <c r="O171" s="467"/>
      <c r="P171" s="467"/>
      <c r="Q171" s="467"/>
      <c r="R171" s="467"/>
      <c r="S171" s="467"/>
      <c r="T171" s="467"/>
      <c r="U171" s="467"/>
      <c r="V171" s="467"/>
      <c r="W171" s="467"/>
      <c r="X171" s="467"/>
      <c r="Y171" s="467"/>
      <c r="Z171" s="467"/>
      <c r="AA171" s="467"/>
      <c r="AB171" s="467"/>
      <c r="AC171" s="467"/>
      <c r="AD171" s="467"/>
    </row>
    <row r="172" ht="15.75" customHeight="1">
      <c r="A172" s="467"/>
      <c r="B172" s="467"/>
      <c r="C172" s="467"/>
      <c r="D172" s="467"/>
      <c r="E172" s="467"/>
      <c r="F172" s="467"/>
      <c r="G172" s="467"/>
      <c r="H172" s="467"/>
      <c r="I172" s="467"/>
      <c r="J172" s="467"/>
      <c r="K172" s="467"/>
      <c r="L172" s="467"/>
      <c r="M172" s="467"/>
      <c r="N172" s="467"/>
      <c r="O172" s="467"/>
      <c r="P172" s="467"/>
      <c r="Q172" s="467"/>
      <c r="R172" s="467"/>
      <c r="S172" s="467"/>
      <c r="T172" s="467"/>
      <c r="U172" s="467"/>
      <c r="V172" s="467"/>
      <c r="W172" s="467"/>
      <c r="X172" s="467"/>
      <c r="Y172" s="467"/>
      <c r="Z172" s="467"/>
      <c r="AA172" s="467"/>
      <c r="AB172" s="467"/>
      <c r="AC172" s="467"/>
      <c r="AD172" s="467"/>
    </row>
    <row r="173" ht="15.75" customHeight="1">
      <c r="A173" s="467"/>
      <c r="B173" s="467"/>
      <c r="C173" s="467"/>
      <c r="D173" s="467"/>
      <c r="E173" s="467"/>
      <c r="F173" s="467"/>
      <c r="G173" s="467"/>
      <c r="H173" s="467"/>
      <c r="I173" s="467"/>
      <c r="J173" s="467"/>
      <c r="K173" s="467"/>
      <c r="L173" s="467"/>
      <c r="M173" s="467"/>
      <c r="N173" s="467"/>
      <c r="O173" s="467"/>
      <c r="P173" s="467"/>
      <c r="Q173" s="467"/>
      <c r="R173" s="467"/>
      <c r="S173" s="467"/>
      <c r="T173" s="467"/>
      <c r="U173" s="467"/>
      <c r="V173" s="467"/>
      <c r="W173" s="467"/>
      <c r="X173" s="467"/>
      <c r="Y173" s="467"/>
      <c r="Z173" s="467"/>
      <c r="AA173" s="467"/>
      <c r="AB173" s="467"/>
      <c r="AC173" s="467"/>
      <c r="AD173" s="467"/>
    </row>
    <row r="174" ht="15.75" customHeight="1">
      <c r="A174" s="467"/>
      <c r="B174" s="467"/>
      <c r="C174" s="467"/>
      <c r="D174" s="467"/>
      <c r="E174" s="467"/>
      <c r="F174" s="467"/>
      <c r="G174" s="467"/>
      <c r="H174" s="467"/>
      <c r="I174" s="467"/>
      <c r="J174" s="467"/>
      <c r="K174" s="467"/>
      <c r="L174" s="467"/>
      <c r="M174" s="467"/>
      <c r="N174" s="467"/>
      <c r="O174" s="467"/>
      <c r="P174" s="467"/>
      <c r="Q174" s="467"/>
      <c r="R174" s="467"/>
      <c r="S174" s="467"/>
      <c r="T174" s="467"/>
      <c r="U174" s="467"/>
      <c r="V174" s="467"/>
      <c r="W174" s="467"/>
      <c r="X174" s="467"/>
      <c r="Y174" s="467"/>
      <c r="Z174" s="467"/>
      <c r="AA174" s="467"/>
      <c r="AB174" s="467"/>
      <c r="AC174" s="467"/>
      <c r="AD174" s="467"/>
    </row>
    <row r="175" ht="15.75" customHeight="1">
      <c r="A175" s="467"/>
      <c r="B175" s="467"/>
      <c r="C175" s="467"/>
      <c r="D175" s="467"/>
      <c r="E175" s="467"/>
      <c r="F175" s="467"/>
      <c r="G175" s="467"/>
      <c r="H175" s="467"/>
      <c r="I175" s="467"/>
      <c r="J175" s="467"/>
      <c r="K175" s="467"/>
      <c r="L175" s="467"/>
      <c r="M175" s="467"/>
      <c r="N175" s="467"/>
      <c r="O175" s="467"/>
      <c r="P175" s="467"/>
      <c r="Q175" s="467"/>
      <c r="R175" s="467"/>
      <c r="S175" s="467"/>
      <c r="T175" s="467"/>
      <c r="U175" s="467"/>
      <c r="V175" s="467"/>
      <c r="W175" s="467"/>
      <c r="X175" s="467"/>
      <c r="Y175" s="467"/>
      <c r="Z175" s="467"/>
      <c r="AA175" s="467"/>
      <c r="AB175" s="467"/>
      <c r="AC175" s="467"/>
      <c r="AD175" s="467"/>
    </row>
    <row r="176" ht="15.75" customHeight="1">
      <c r="A176" s="467"/>
      <c r="B176" s="467"/>
      <c r="C176" s="467"/>
      <c r="D176" s="467"/>
      <c r="E176" s="467"/>
      <c r="F176" s="467"/>
      <c r="G176" s="467"/>
      <c r="H176" s="467"/>
      <c r="I176" s="467"/>
      <c r="J176" s="467"/>
      <c r="K176" s="467"/>
      <c r="L176" s="467"/>
      <c r="M176" s="467"/>
      <c r="N176" s="467"/>
      <c r="O176" s="467"/>
      <c r="P176" s="467"/>
      <c r="Q176" s="467"/>
      <c r="R176" s="467"/>
      <c r="S176" s="467"/>
      <c r="T176" s="467"/>
      <c r="U176" s="467"/>
      <c r="V176" s="467"/>
      <c r="W176" s="467"/>
      <c r="X176" s="467"/>
      <c r="Y176" s="467"/>
      <c r="Z176" s="467"/>
      <c r="AA176" s="467"/>
      <c r="AB176" s="467"/>
      <c r="AC176" s="467"/>
      <c r="AD176" s="467"/>
    </row>
    <row r="177" ht="15.75" customHeight="1">
      <c r="A177" s="467"/>
      <c r="B177" s="467"/>
      <c r="C177" s="467"/>
      <c r="D177" s="467"/>
      <c r="E177" s="467"/>
      <c r="F177" s="467"/>
      <c r="G177" s="467"/>
      <c r="H177" s="467"/>
      <c r="I177" s="467"/>
      <c r="J177" s="467"/>
      <c r="K177" s="467"/>
      <c r="L177" s="467"/>
      <c r="M177" s="467"/>
      <c r="N177" s="467"/>
      <c r="O177" s="467"/>
      <c r="P177" s="467"/>
      <c r="Q177" s="467"/>
      <c r="R177" s="467"/>
      <c r="S177" s="467"/>
      <c r="T177" s="467"/>
      <c r="U177" s="467"/>
      <c r="V177" s="467"/>
      <c r="W177" s="467"/>
      <c r="X177" s="467"/>
      <c r="Y177" s="467"/>
      <c r="Z177" s="467"/>
      <c r="AA177" s="467"/>
      <c r="AB177" s="467"/>
      <c r="AC177" s="467"/>
      <c r="AD177" s="467"/>
    </row>
    <row r="178" ht="15.75" customHeight="1">
      <c r="A178" s="467"/>
      <c r="B178" s="467"/>
      <c r="C178" s="467"/>
      <c r="D178" s="467"/>
      <c r="E178" s="467"/>
      <c r="F178" s="467"/>
      <c r="G178" s="467"/>
      <c r="H178" s="467"/>
      <c r="I178" s="467"/>
      <c r="J178" s="467"/>
      <c r="K178" s="467"/>
      <c r="L178" s="467"/>
      <c r="M178" s="467"/>
      <c r="N178" s="467"/>
      <c r="O178" s="467"/>
      <c r="P178" s="467"/>
      <c r="Q178" s="467"/>
      <c r="R178" s="467"/>
      <c r="S178" s="467"/>
      <c r="T178" s="467"/>
      <c r="U178" s="467"/>
      <c r="V178" s="467"/>
      <c r="W178" s="467"/>
      <c r="X178" s="467"/>
      <c r="Y178" s="467"/>
      <c r="Z178" s="467"/>
      <c r="AA178" s="467"/>
      <c r="AB178" s="467"/>
      <c r="AC178" s="467"/>
      <c r="AD178" s="467"/>
    </row>
    <row r="179" ht="15.75" customHeight="1">
      <c r="A179" s="467"/>
      <c r="B179" s="467"/>
      <c r="C179" s="467"/>
      <c r="D179" s="467"/>
      <c r="E179" s="467"/>
      <c r="F179" s="467"/>
      <c r="G179" s="467"/>
      <c r="H179" s="467"/>
      <c r="I179" s="467"/>
      <c r="J179" s="467"/>
      <c r="K179" s="467"/>
      <c r="L179" s="467"/>
      <c r="M179" s="467"/>
      <c r="N179" s="467"/>
      <c r="O179" s="467"/>
      <c r="P179" s="467"/>
      <c r="Q179" s="467"/>
      <c r="R179" s="467"/>
      <c r="S179" s="467"/>
      <c r="T179" s="467"/>
      <c r="U179" s="467"/>
      <c r="V179" s="467"/>
      <c r="W179" s="467"/>
      <c r="X179" s="467"/>
      <c r="Y179" s="467"/>
      <c r="Z179" s="467"/>
      <c r="AA179" s="467"/>
      <c r="AB179" s="467"/>
      <c r="AC179" s="467"/>
      <c r="AD179" s="467"/>
    </row>
    <row r="180" ht="15.75" customHeight="1">
      <c r="A180" s="467"/>
      <c r="B180" s="467"/>
      <c r="C180" s="467"/>
      <c r="D180" s="467"/>
      <c r="E180" s="467"/>
      <c r="F180" s="467"/>
      <c r="G180" s="467"/>
      <c r="H180" s="467"/>
      <c r="I180" s="467"/>
      <c r="J180" s="467"/>
      <c r="K180" s="467"/>
      <c r="L180" s="467"/>
      <c r="M180" s="467"/>
      <c r="N180" s="467"/>
      <c r="O180" s="467"/>
      <c r="P180" s="467"/>
      <c r="Q180" s="467"/>
      <c r="R180" s="467"/>
      <c r="S180" s="467"/>
      <c r="T180" s="467"/>
      <c r="U180" s="467"/>
      <c r="V180" s="467"/>
      <c r="W180" s="467"/>
      <c r="X180" s="467"/>
      <c r="Y180" s="467"/>
      <c r="Z180" s="467"/>
      <c r="AA180" s="467"/>
      <c r="AB180" s="467"/>
      <c r="AC180" s="467"/>
      <c r="AD180" s="467"/>
    </row>
    <row r="181" ht="15.75" customHeight="1">
      <c r="A181" s="467"/>
      <c r="B181" s="467"/>
      <c r="C181" s="467"/>
      <c r="D181" s="467"/>
      <c r="E181" s="467"/>
      <c r="F181" s="467"/>
      <c r="G181" s="467"/>
      <c r="H181" s="467"/>
      <c r="I181" s="467"/>
      <c r="J181" s="467"/>
      <c r="K181" s="467"/>
      <c r="L181" s="467"/>
      <c r="M181" s="467"/>
      <c r="N181" s="467"/>
      <c r="O181" s="467"/>
      <c r="P181" s="467"/>
      <c r="Q181" s="467"/>
      <c r="R181" s="467"/>
      <c r="S181" s="467"/>
      <c r="T181" s="467"/>
      <c r="U181" s="467"/>
      <c r="V181" s="467"/>
      <c r="W181" s="467"/>
      <c r="X181" s="467"/>
      <c r="Y181" s="467"/>
      <c r="Z181" s="467"/>
      <c r="AA181" s="467"/>
      <c r="AB181" s="467"/>
      <c r="AC181" s="467"/>
      <c r="AD181" s="467"/>
    </row>
    <row r="182" ht="15.75" customHeight="1">
      <c r="A182" s="467"/>
      <c r="B182" s="467"/>
      <c r="C182" s="467"/>
      <c r="D182" s="467"/>
      <c r="E182" s="467"/>
      <c r="F182" s="467"/>
      <c r="G182" s="467"/>
      <c r="H182" s="467"/>
      <c r="I182" s="467"/>
      <c r="J182" s="467"/>
      <c r="K182" s="467"/>
      <c r="L182" s="467"/>
      <c r="M182" s="467"/>
      <c r="N182" s="467"/>
      <c r="O182" s="467"/>
      <c r="P182" s="467"/>
      <c r="Q182" s="467"/>
      <c r="R182" s="467"/>
      <c r="S182" s="467"/>
      <c r="T182" s="467"/>
      <c r="U182" s="467"/>
      <c r="V182" s="467"/>
      <c r="W182" s="467"/>
      <c r="X182" s="467"/>
      <c r="Y182" s="467"/>
      <c r="Z182" s="467"/>
      <c r="AA182" s="467"/>
      <c r="AB182" s="467"/>
      <c r="AC182" s="467"/>
      <c r="AD182" s="467"/>
    </row>
    <row r="183" ht="15.75" customHeight="1">
      <c r="A183" s="467"/>
      <c r="B183" s="467"/>
      <c r="C183" s="467"/>
      <c r="D183" s="467"/>
      <c r="E183" s="467"/>
      <c r="F183" s="467"/>
      <c r="G183" s="467"/>
      <c r="H183" s="467"/>
      <c r="I183" s="467"/>
      <c r="J183" s="467"/>
      <c r="K183" s="467"/>
      <c r="L183" s="467"/>
      <c r="M183" s="467"/>
      <c r="N183" s="467"/>
      <c r="O183" s="467"/>
      <c r="P183" s="467"/>
      <c r="Q183" s="467"/>
      <c r="R183" s="467"/>
      <c r="S183" s="467"/>
      <c r="T183" s="467"/>
      <c r="U183" s="467"/>
      <c r="V183" s="467"/>
      <c r="W183" s="467"/>
      <c r="X183" s="467"/>
      <c r="Y183" s="467"/>
      <c r="Z183" s="467"/>
      <c r="AA183" s="467"/>
      <c r="AB183" s="467"/>
      <c r="AC183" s="467"/>
      <c r="AD183" s="467"/>
    </row>
    <row r="184" ht="15.75" customHeight="1">
      <c r="A184" s="467"/>
      <c r="B184" s="467"/>
      <c r="C184" s="467"/>
      <c r="D184" s="467"/>
      <c r="E184" s="467"/>
      <c r="F184" s="467"/>
      <c r="G184" s="467"/>
      <c r="H184" s="467"/>
      <c r="I184" s="467"/>
      <c r="J184" s="467"/>
      <c r="K184" s="467"/>
      <c r="L184" s="467"/>
      <c r="M184" s="467"/>
      <c r="N184" s="467"/>
      <c r="O184" s="467"/>
      <c r="P184" s="467"/>
      <c r="Q184" s="467"/>
      <c r="R184" s="467"/>
      <c r="S184" s="467"/>
      <c r="T184" s="467"/>
      <c r="U184" s="467"/>
      <c r="V184" s="467"/>
      <c r="W184" s="467"/>
      <c r="X184" s="467"/>
      <c r="Y184" s="467"/>
      <c r="Z184" s="467"/>
      <c r="AA184" s="467"/>
      <c r="AB184" s="467"/>
      <c r="AC184" s="467"/>
      <c r="AD184" s="467"/>
    </row>
    <row r="185" ht="15.75" customHeight="1">
      <c r="A185" s="467"/>
      <c r="B185" s="467"/>
      <c r="C185" s="467"/>
      <c r="D185" s="467"/>
      <c r="E185" s="467"/>
      <c r="F185" s="467"/>
      <c r="G185" s="467"/>
      <c r="H185" s="467"/>
      <c r="I185" s="467"/>
      <c r="J185" s="467"/>
      <c r="K185" s="467"/>
      <c r="L185" s="467"/>
      <c r="M185" s="467"/>
      <c r="N185" s="467"/>
      <c r="O185" s="467"/>
      <c r="P185" s="467"/>
      <c r="Q185" s="467"/>
      <c r="R185" s="467"/>
      <c r="S185" s="467"/>
      <c r="T185" s="467"/>
      <c r="U185" s="467"/>
      <c r="V185" s="467"/>
      <c r="W185" s="467"/>
      <c r="X185" s="467"/>
      <c r="Y185" s="467"/>
      <c r="Z185" s="467"/>
      <c r="AA185" s="467"/>
      <c r="AB185" s="467"/>
      <c r="AC185" s="467"/>
      <c r="AD185" s="467"/>
    </row>
    <row r="186" ht="15.75" customHeight="1">
      <c r="A186" s="467"/>
      <c r="B186" s="467"/>
      <c r="C186" s="467"/>
      <c r="D186" s="467"/>
      <c r="E186" s="467"/>
      <c r="F186" s="467"/>
      <c r="G186" s="467"/>
      <c r="H186" s="467"/>
      <c r="I186" s="467"/>
      <c r="J186" s="467"/>
      <c r="K186" s="467"/>
      <c r="L186" s="467"/>
      <c r="M186" s="467"/>
      <c r="N186" s="467"/>
      <c r="O186" s="467"/>
      <c r="P186" s="467"/>
      <c r="Q186" s="467"/>
      <c r="R186" s="467"/>
      <c r="S186" s="467"/>
      <c r="T186" s="467"/>
      <c r="U186" s="467"/>
      <c r="V186" s="467"/>
      <c r="W186" s="467"/>
      <c r="X186" s="467"/>
      <c r="Y186" s="467"/>
      <c r="Z186" s="467"/>
      <c r="AA186" s="467"/>
      <c r="AB186" s="467"/>
      <c r="AC186" s="467"/>
      <c r="AD186" s="467"/>
    </row>
    <row r="187" ht="15.75" customHeight="1">
      <c r="A187" s="467"/>
      <c r="B187" s="467"/>
      <c r="C187" s="467"/>
      <c r="D187" s="467"/>
      <c r="E187" s="467"/>
      <c r="F187" s="467"/>
      <c r="G187" s="467"/>
      <c r="H187" s="467"/>
      <c r="I187" s="467"/>
      <c r="J187" s="467"/>
      <c r="K187" s="467"/>
      <c r="L187" s="467"/>
      <c r="M187" s="467"/>
      <c r="N187" s="467"/>
      <c r="O187" s="467"/>
      <c r="P187" s="467"/>
      <c r="Q187" s="467"/>
      <c r="R187" s="467"/>
      <c r="S187" s="467"/>
      <c r="T187" s="467"/>
      <c r="U187" s="467"/>
      <c r="V187" s="467"/>
      <c r="W187" s="467"/>
      <c r="X187" s="467"/>
      <c r="Y187" s="467"/>
      <c r="Z187" s="467"/>
      <c r="AA187" s="467"/>
      <c r="AB187" s="467"/>
      <c r="AC187" s="467"/>
      <c r="AD187" s="467"/>
    </row>
    <row r="188" ht="15.75" customHeight="1">
      <c r="A188" s="467"/>
      <c r="B188" s="467"/>
      <c r="C188" s="467"/>
      <c r="D188" s="467"/>
      <c r="E188" s="467"/>
      <c r="F188" s="467"/>
      <c r="G188" s="467"/>
      <c r="H188" s="467"/>
      <c r="I188" s="467"/>
      <c r="J188" s="467"/>
      <c r="K188" s="467"/>
      <c r="L188" s="467"/>
      <c r="M188" s="467"/>
      <c r="N188" s="467"/>
      <c r="O188" s="467"/>
      <c r="P188" s="467"/>
      <c r="Q188" s="467"/>
      <c r="R188" s="467"/>
      <c r="S188" s="467"/>
      <c r="T188" s="467"/>
      <c r="U188" s="467"/>
      <c r="V188" s="467"/>
      <c r="W188" s="467"/>
      <c r="X188" s="467"/>
      <c r="Y188" s="467"/>
      <c r="Z188" s="467"/>
      <c r="AA188" s="467"/>
      <c r="AB188" s="467"/>
      <c r="AC188" s="467"/>
      <c r="AD188" s="467"/>
    </row>
    <row r="189" ht="15.75" customHeight="1">
      <c r="A189" s="467"/>
      <c r="B189" s="467"/>
      <c r="C189" s="467"/>
      <c r="D189" s="467"/>
      <c r="E189" s="467"/>
      <c r="F189" s="467"/>
      <c r="G189" s="467"/>
      <c r="H189" s="467"/>
      <c r="I189" s="467"/>
      <c r="J189" s="467"/>
      <c r="K189" s="467"/>
      <c r="L189" s="467"/>
      <c r="M189" s="467"/>
      <c r="N189" s="467"/>
      <c r="O189" s="467"/>
      <c r="P189" s="467"/>
      <c r="Q189" s="467"/>
      <c r="R189" s="467"/>
      <c r="S189" s="467"/>
      <c r="T189" s="467"/>
      <c r="U189" s="467"/>
      <c r="V189" s="467"/>
      <c r="W189" s="467"/>
      <c r="X189" s="467"/>
      <c r="Y189" s="467"/>
      <c r="Z189" s="467"/>
      <c r="AA189" s="467"/>
      <c r="AB189" s="467"/>
      <c r="AC189" s="467"/>
      <c r="AD189" s="467"/>
    </row>
    <row r="190" ht="15.75" customHeight="1">
      <c r="A190" s="467"/>
      <c r="B190" s="467"/>
      <c r="C190" s="467"/>
      <c r="D190" s="467"/>
      <c r="E190" s="467"/>
      <c r="F190" s="467"/>
      <c r="G190" s="467"/>
      <c r="H190" s="467"/>
      <c r="I190" s="467"/>
      <c r="J190" s="467"/>
      <c r="K190" s="467"/>
      <c r="L190" s="467"/>
      <c r="M190" s="467"/>
      <c r="N190" s="467"/>
      <c r="O190" s="467"/>
      <c r="P190" s="467"/>
      <c r="Q190" s="467"/>
      <c r="R190" s="467"/>
      <c r="S190" s="467"/>
      <c r="T190" s="467"/>
      <c r="U190" s="467"/>
      <c r="V190" s="467"/>
      <c r="W190" s="467"/>
      <c r="X190" s="467"/>
      <c r="Y190" s="467"/>
      <c r="Z190" s="467"/>
      <c r="AA190" s="467"/>
      <c r="AB190" s="467"/>
      <c r="AC190" s="467"/>
      <c r="AD190" s="467"/>
    </row>
    <row r="191" ht="15.75" customHeight="1">
      <c r="A191" s="467"/>
      <c r="B191" s="467"/>
      <c r="C191" s="467"/>
      <c r="D191" s="467"/>
      <c r="E191" s="467"/>
      <c r="F191" s="467"/>
      <c r="G191" s="467"/>
      <c r="H191" s="467"/>
      <c r="I191" s="467"/>
      <c r="J191" s="467"/>
      <c r="K191" s="467"/>
      <c r="L191" s="467"/>
      <c r="M191" s="467"/>
      <c r="N191" s="467"/>
      <c r="O191" s="467"/>
      <c r="P191" s="467"/>
      <c r="Q191" s="467"/>
      <c r="R191" s="467"/>
      <c r="S191" s="467"/>
      <c r="T191" s="467"/>
      <c r="U191" s="467"/>
      <c r="V191" s="467"/>
      <c r="W191" s="467"/>
      <c r="X191" s="467"/>
      <c r="Y191" s="467"/>
      <c r="Z191" s="467"/>
      <c r="AA191" s="467"/>
      <c r="AB191" s="467"/>
      <c r="AC191" s="467"/>
      <c r="AD191" s="467"/>
    </row>
    <row r="192" ht="15.75" customHeight="1">
      <c r="A192" s="467"/>
      <c r="B192" s="467"/>
      <c r="C192" s="467"/>
      <c r="D192" s="467"/>
      <c r="E192" s="467"/>
      <c r="F192" s="467"/>
      <c r="G192" s="467"/>
      <c r="H192" s="467"/>
      <c r="I192" s="467"/>
      <c r="J192" s="467"/>
      <c r="K192" s="467"/>
      <c r="L192" s="467"/>
      <c r="M192" s="467"/>
      <c r="N192" s="467"/>
      <c r="O192" s="467"/>
      <c r="P192" s="467"/>
      <c r="Q192" s="467"/>
      <c r="R192" s="467"/>
      <c r="S192" s="467"/>
      <c r="T192" s="467"/>
      <c r="U192" s="467"/>
      <c r="V192" s="467"/>
      <c r="W192" s="467"/>
      <c r="X192" s="467"/>
      <c r="Y192" s="467"/>
      <c r="Z192" s="467"/>
      <c r="AA192" s="467"/>
      <c r="AB192" s="467"/>
      <c r="AC192" s="467"/>
      <c r="AD192" s="467"/>
    </row>
    <row r="193" ht="15.75" customHeight="1">
      <c r="A193" s="467"/>
      <c r="B193" s="467"/>
      <c r="C193" s="467"/>
      <c r="D193" s="467"/>
      <c r="E193" s="467"/>
      <c r="F193" s="467"/>
      <c r="G193" s="467"/>
      <c r="H193" s="467"/>
      <c r="I193" s="467"/>
      <c r="J193" s="467"/>
      <c r="K193" s="467"/>
      <c r="L193" s="467"/>
      <c r="M193" s="467"/>
      <c r="N193" s="467"/>
      <c r="O193" s="467"/>
      <c r="P193" s="467"/>
      <c r="Q193" s="467"/>
      <c r="R193" s="467"/>
      <c r="S193" s="467"/>
      <c r="T193" s="467"/>
      <c r="U193" s="467"/>
      <c r="V193" s="467"/>
      <c r="W193" s="467"/>
      <c r="X193" s="467"/>
      <c r="Y193" s="467"/>
      <c r="Z193" s="467"/>
      <c r="AA193" s="467"/>
      <c r="AB193" s="467"/>
      <c r="AC193" s="467"/>
      <c r="AD193" s="467"/>
    </row>
    <row r="194" ht="15.75" customHeight="1">
      <c r="A194" s="467"/>
      <c r="B194" s="467"/>
      <c r="C194" s="467"/>
      <c r="D194" s="467"/>
      <c r="E194" s="467"/>
      <c r="F194" s="467"/>
      <c r="G194" s="467"/>
      <c r="H194" s="467"/>
      <c r="I194" s="467"/>
      <c r="J194" s="467"/>
      <c r="K194" s="467"/>
      <c r="L194" s="467"/>
      <c r="M194" s="467"/>
      <c r="N194" s="467"/>
      <c r="O194" s="467"/>
      <c r="P194" s="467"/>
      <c r="Q194" s="467"/>
      <c r="R194" s="467"/>
      <c r="S194" s="467"/>
      <c r="T194" s="467"/>
      <c r="U194" s="467"/>
      <c r="V194" s="467"/>
      <c r="W194" s="467"/>
      <c r="X194" s="467"/>
      <c r="Y194" s="467"/>
      <c r="Z194" s="467"/>
      <c r="AA194" s="467"/>
      <c r="AB194" s="467"/>
      <c r="AC194" s="467"/>
      <c r="AD194" s="467"/>
    </row>
    <row r="195" ht="15.75" customHeight="1">
      <c r="A195" s="467"/>
      <c r="B195" s="467"/>
      <c r="C195" s="467"/>
      <c r="D195" s="467"/>
      <c r="E195" s="467"/>
      <c r="F195" s="467"/>
      <c r="G195" s="467"/>
      <c r="H195" s="467"/>
      <c r="I195" s="467"/>
      <c r="J195" s="467"/>
      <c r="K195" s="467"/>
      <c r="L195" s="467"/>
      <c r="M195" s="467"/>
      <c r="N195" s="467"/>
      <c r="O195" s="467"/>
      <c r="P195" s="467"/>
      <c r="Q195" s="467"/>
      <c r="R195" s="467"/>
      <c r="S195" s="467"/>
      <c r="T195" s="467"/>
      <c r="U195" s="467"/>
      <c r="V195" s="467"/>
      <c r="W195" s="467"/>
      <c r="X195" s="467"/>
      <c r="Y195" s="467"/>
      <c r="Z195" s="467"/>
      <c r="AA195" s="467"/>
      <c r="AB195" s="467"/>
      <c r="AC195" s="467"/>
      <c r="AD195" s="467"/>
    </row>
    <row r="196" ht="15.75" customHeight="1">
      <c r="A196" s="467"/>
      <c r="B196" s="467"/>
      <c r="C196" s="467"/>
      <c r="D196" s="467"/>
      <c r="E196" s="467"/>
      <c r="F196" s="467"/>
      <c r="G196" s="467"/>
      <c r="H196" s="467"/>
      <c r="I196" s="467"/>
      <c r="J196" s="467"/>
      <c r="K196" s="467"/>
      <c r="L196" s="467"/>
      <c r="M196" s="467"/>
      <c r="N196" s="467"/>
      <c r="O196" s="467"/>
      <c r="P196" s="467"/>
      <c r="Q196" s="467"/>
      <c r="R196" s="467"/>
      <c r="S196" s="467"/>
      <c r="T196" s="467"/>
      <c r="U196" s="467"/>
      <c r="V196" s="467"/>
      <c r="W196" s="467"/>
      <c r="X196" s="467"/>
      <c r="Y196" s="467"/>
      <c r="Z196" s="467"/>
      <c r="AA196" s="467"/>
      <c r="AB196" s="467"/>
      <c r="AC196" s="467"/>
      <c r="AD196" s="467"/>
    </row>
    <row r="197" ht="15.75" customHeight="1">
      <c r="A197" s="467"/>
      <c r="B197" s="467"/>
      <c r="C197" s="467"/>
      <c r="D197" s="467"/>
      <c r="E197" s="467"/>
      <c r="F197" s="467"/>
      <c r="G197" s="467"/>
      <c r="H197" s="467"/>
      <c r="I197" s="467"/>
      <c r="J197" s="467"/>
      <c r="K197" s="467"/>
      <c r="L197" s="467"/>
      <c r="M197" s="467"/>
      <c r="N197" s="467"/>
      <c r="O197" s="467"/>
      <c r="P197" s="467"/>
      <c r="Q197" s="467"/>
      <c r="R197" s="467"/>
      <c r="S197" s="467"/>
      <c r="T197" s="467"/>
      <c r="U197" s="467"/>
      <c r="V197" s="467"/>
      <c r="W197" s="467"/>
      <c r="X197" s="467"/>
      <c r="Y197" s="467"/>
      <c r="Z197" s="467"/>
      <c r="AA197" s="467"/>
      <c r="AB197" s="467"/>
      <c r="AC197" s="467"/>
      <c r="AD197" s="467"/>
    </row>
    <row r="198" ht="15.75" customHeight="1">
      <c r="A198" s="467"/>
      <c r="B198" s="467"/>
      <c r="C198" s="467"/>
      <c r="D198" s="467"/>
      <c r="E198" s="467"/>
      <c r="F198" s="467"/>
      <c r="G198" s="467"/>
      <c r="H198" s="467"/>
      <c r="I198" s="467"/>
      <c r="J198" s="467"/>
      <c r="K198" s="467"/>
      <c r="L198" s="467"/>
      <c r="M198" s="467"/>
      <c r="N198" s="467"/>
      <c r="O198" s="467"/>
      <c r="P198" s="467"/>
      <c r="Q198" s="467"/>
      <c r="R198" s="467"/>
      <c r="S198" s="467"/>
      <c r="T198" s="467"/>
      <c r="U198" s="467"/>
      <c r="V198" s="467"/>
      <c r="W198" s="467"/>
      <c r="X198" s="467"/>
      <c r="Y198" s="467"/>
      <c r="Z198" s="467"/>
      <c r="AA198" s="467"/>
      <c r="AB198" s="467"/>
      <c r="AC198" s="467"/>
      <c r="AD198" s="467"/>
    </row>
    <row r="199" ht="15.75" customHeight="1">
      <c r="A199" s="467"/>
      <c r="B199" s="467"/>
      <c r="C199" s="467"/>
      <c r="D199" s="467"/>
      <c r="E199" s="467"/>
      <c r="F199" s="467"/>
      <c r="G199" s="467"/>
      <c r="H199" s="467"/>
      <c r="I199" s="467"/>
      <c r="J199" s="467"/>
      <c r="K199" s="467"/>
      <c r="L199" s="467"/>
      <c r="M199" s="467"/>
      <c r="N199" s="467"/>
      <c r="O199" s="467"/>
      <c r="P199" s="467"/>
      <c r="Q199" s="467"/>
      <c r="R199" s="467"/>
      <c r="S199" s="467"/>
      <c r="T199" s="467"/>
      <c r="U199" s="467"/>
      <c r="V199" s="467"/>
      <c r="W199" s="467"/>
      <c r="X199" s="467"/>
      <c r="Y199" s="467"/>
      <c r="Z199" s="467"/>
      <c r="AA199" s="467"/>
      <c r="AB199" s="467"/>
      <c r="AC199" s="467"/>
      <c r="AD199" s="467"/>
    </row>
    <row r="200" ht="15.75" customHeight="1">
      <c r="A200" s="467"/>
      <c r="B200" s="467"/>
      <c r="C200" s="467"/>
      <c r="D200" s="467"/>
      <c r="E200" s="467"/>
      <c r="F200" s="467"/>
      <c r="G200" s="467"/>
      <c r="H200" s="467"/>
      <c r="I200" s="467"/>
      <c r="J200" s="467"/>
      <c r="K200" s="467"/>
      <c r="L200" s="467"/>
      <c r="M200" s="467"/>
      <c r="N200" s="467"/>
      <c r="O200" s="467"/>
      <c r="P200" s="467"/>
      <c r="Q200" s="467"/>
      <c r="R200" s="467"/>
      <c r="S200" s="467"/>
      <c r="T200" s="467"/>
      <c r="U200" s="467"/>
      <c r="V200" s="467"/>
      <c r="W200" s="467"/>
      <c r="X200" s="467"/>
      <c r="Y200" s="467"/>
      <c r="Z200" s="467"/>
      <c r="AA200" s="467"/>
      <c r="AB200" s="467"/>
      <c r="AC200" s="467"/>
      <c r="AD200" s="467"/>
    </row>
    <row r="201" ht="15.75" customHeight="1">
      <c r="A201" s="467"/>
      <c r="B201" s="467"/>
      <c r="C201" s="467"/>
      <c r="D201" s="467"/>
      <c r="E201" s="467"/>
      <c r="F201" s="467"/>
      <c r="G201" s="467"/>
      <c r="H201" s="467"/>
      <c r="I201" s="467"/>
      <c r="J201" s="467"/>
      <c r="K201" s="467"/>
      <c r="L201" s="467"/>
      <c r="M201" s="467"/>
      <c r="N201" s="467"/>
      <c r="O201" s="467"/>
      <c r="P201" s="467"/>
      <c r="Q201" s="467"/>
      <c r="R201" s="467"/>
      <c r="S201" s="467"/>
      <c r="T201" s="467"/>
      <c r="U201" s="467"/>
      <c r="V201" s="467"/>
      <c r="W201" s="467"/>
      <c r="X201" s="467"/>
      <c r="Y201" s="467"/>
      <c r="Z201" s="467"/>
      <c r="AA201" s="467"/>
      <c r="AB201" s="467"/>
      <c r="AC201" s="467"/>
      <c r="AD201" s="467"/>
    </row>
    <row r="202" ht="15.75" customHeight="1">
      <c r="A202" s="467"/>
      <c r="B202" s="467"/>
      <c r="C202" s="467"/>
      <c r="D202" s="467"/>
      <c r="E202" s="467"/>
      <c r="F202" s="467"/>
      <c r="G202" s="467"/>
      <c r="H202" s="467"/>
      <c r="I202" s="467"/>
      <c r="J202" s="467"/>
      <c r="K202" s="467"/>
      <c r="L202" s="467"/>
      <c r="M202" s="467"/>
      <c r="N202" s="467"/>
      <c r="O202" s="467"/>
      <c r="P202" s="467"/>
      <c r="Q202" s="467"/>
      <c r="R202" s="467"/>
      <c r="S202" s="467"/>
      <c r="T202" s="467"/>
      <c r="U202" s="467"/>
      <c r="V202" s="467"/>
      <c r="W202" s="467"/>
      <c r="X202" s="467"/>
      <c r="Y202" s="467"/>
      <c r="Z202" s="467"/>
      <c r="AA202" s="467"/>
      <c r="AB202" s="467"/>
      <c r="AC202" s="467"/>
      <c r="AD202" s="467"/>
    </row>
    <row r="203" ht="15.75" customHeight="1">
      <c r="A203" s="467"/>
      <c r="B203" s="467"/>
      <c r="C203" s="467"/>
      <c r="D203" s="467"/>
      <c r="E203" s="467"/>
      <c r="F203" s="467"/>
      <c r="G203" s="467"/>
      <c r="H203" s="467"/>
      <c r="I203" s="467"/>
      <c r="J203" s="467"/>
      <c r="K203" s="467"/>
      <c r="L203" s="467"/>
      <c r="M203" s="467"/>
      <c r="N203" s="467"/>
      <c r="O203" s="467"/>
      <c r="P203" s="467"/>
      <c r="Q203" s="467"/>
      <c r="R203" s="467"/>
      <c r="S203" s="467"/>
      <c r="T203" s="467"/>
      <c r="U203" s="467"/>
      <c r="V203" s="467"/>
      <c r="W203" s="467"/>
      <c r="X203" s="467"/>
      <c r="Y203" s="467"/>
      <c r="Z203" s="467"/>
      <c r="AA203" s="467"/>
      <c r="AB203" s="467"/>
      <c r="AC203" s="467"/>
      <c r="AD203" s="467"/>
    </row>
    <row r="204" ht="15.75" customHeight="1">
      <c r="A204" s="467"/>
      <c r="B204" s="467"/>
      <c r="C204" s="467"/>
      <c r="D204" s="467"/>
      <c r="E204" s="467"/>
      <c r="F204" s="467"/>
      <c r="G204" s="467"/>
      <c r="H204" s="467"/>
      <c r="I204" s="467"/>
      <c r="J204" s="467"/>
      <c r="K204" s="467"/>
      <c r="L204" s="467"/>
      <c r="M204" s="467"/>
      <c r="N204" s="467"/>
      <c r="O204" s="467"/>
      <c r="P204" s="467"/>
      <c r="Q204" s="467"/>
      <c r="R204" s="467"/>
      <c r="S204" s="467"/>
      <c r="T204" s="467"/>
      <c r="U204" s="467"/>
      <c r="V204" s="467"/>
      <c r="W204" s="467"/>
      <c r="X204" s="467"/>
      <c r="Y204" s="467"/>
      <c r="Z204" s="467"/>
      <c r="AA204" s="467"/>
      <c r="AB204" s="467"/>
      <c r="AC204" s="467"/>
      <c r="AD204" s="467"/>
    </row>
    <row r="205" ht="15.75" customHeight="1">
      <c r="A205" s="467"/>
      <c r="B205" s="467"/>
      <c r="C205" s="467"/>
      <c r="D205" s="467"/>
      <c r="E205" s="467"/>
      <c r="F205" s="467"/>
      <c r="G205" s="467"/>
      <c r="H205" s="467"/>
      <c r="I205" s="467"/>
      <c r="J205" s="467"/>
      <c r="K205" s="467"/>
      <c r="L205" s="467"/>
      <c r="M205" s="467"/>
      <c r="N205" s="467"/>
      <c r="O205" s="467"/>
      <c r="P205" s="467"/>
      <c r="Q205" s="467"/>
      <c r="R205" s="467"/>
      <c r="S205" s="467"/>
      <c r="T205" s="467"/>
      <c r="U205" s="467"/>
      <c r="V205" s="467"/>
      <c r="W205" s="467"/>
      <c r="X205" s="467"/>
      <c r="Y205" s="467"/>
      <c r="Z205" s="467"/>
      <c r="AA205" s="467"/>
      <c r="AB205" s="467"/>
      <c r="AC205" s="467"/>
      <c r="AD205" s="467"/>
    </row>
    <row r="206" ht="15.75" customHeight="1">
      <c r="A206" s="467"/>
      <c r="B206" s="467"/>
      <c r="C206" s="467"/>
      <c r="D206" s="467"/>
      <c r="E206" s="467"/>
      <c r="F206" s="467"/>
      <c r="G206" s="467"/>
      <c r="H206" s="467"/>
      <c r="I206" s="467"/>
      <c r="J206" s="467"/>
      <c r="K206" s="467"/>
      <c r="L206" s="467"/>
      <c r="M206" s="467"/>
      <c r="N206" s="467"/>
      <c r="O206" s="467"/>
      <c r="P206" s="467"/>
      <c r="Q206" s="467"/>
      <c r="R206" s="467"/>
      <c r="S206" s="467"/>
      <c r="T206" s="467"/>
      <c r="U206" s="467"/>
      <c r="V206" s="467"/>
      <c r="W206" s="467"/>
      <c r="X206" s="467"/>
      <c r="Y206" s="467"/>
      <c r="Z206" s="467"/>
      <c r="AA206" s="467"/>
      <c r="AB206" s="467"/>
      <c r="AC206" s="467"/>
      <c r="AD206" s="467"/>
    </row>
    <row r="207" ht="15.75" customHeight="1">
      <c r="A207" s="467"/>
      <c r="B207" s="467"/>
      <c r="C207" s="467"/>
      <c r="D207" s="467"/>
      <c r="E207" s="467"/>
      <c r="F207" s="467"/>
      <c r="G207" s="467"/>
      <c r="H207" s="467"/>
      <c r="I207" s="467"/>
      <c r="J207" s="467"/>
      <c r="K207" s="467"/>
      <c r="L207" s="467"/>
      <c r="M207" s="467"/>
      <c r="N207" s="467"/>
      <c r="O207" s="467"/>
      <c r="P207" s="467"/>
      <c r="Q207" s="467"/>
      <c r="R207" s="467"/>
      <c r="S207" s="467"/>
      <c r="T207" s="467"/>
      <c r="U207" s="467"/>
      <c r="V207" s="467"/>
      <c r="W207" s="467"/>
      <c r="X207" s="467"/>
      <c r="Y207" s="467"/>
      <c r="Z207" s="467"/>
      <c r="AA207" s="467"/>
      <c r="AB207" s="467"/>
      <c r="AC207" s="467"/>
      <c r="AD207" s="467"/>
    </row>
    <row r="208" ht="15.75" customHeight="1">
      <c r="A208" s="467"/>
      <c r="B208" s="467"/>
      <c r="C208" s="467"/>
      <c r="D208" s="467"/>
      <c r="E208" s="467"/>
      <c r="F208" s="467"/>
      <c r="G208" s="467"/>
      <c r="H208" s="467"/>
      <c r="I208" s="467"/>
      <c r="J208" s="467"/>
      <c r="K208" s="467"/>
      <c r="L208" s="467"/>
      <c r="M208" s="467"/>
      <c r="N208" s="467"/>
      <c r="O208" s="467"/>
      <c r="P208" s="467"/>
      <c r="Q208" s="467"/>
      <c r="R208" s="467"/>
      <c r="S208" s="467"/>
      <c r="T208" s="467"/>
      <c r="U208" s="467"/>
      <c r="V208" s="467"/>
      <c r="W208" s="467"/>
      <c r="X208" s="467"/>
      <c r="Y208" s="467"/>
      <c r="Z208" s="467"/>
      <c r="AA208" s="467"/>
      <c r="AB208" s="467"/>
      <c r="AC208" s="467"/>
      <c r="AD208" s="467"/>
    </row>
    <row r="209" ht="15.75" customHeight="1">
      <c r="A209" s="467"/>
      <c r="B209" s="467"/>
      <c r="C209" s="467"/>
      <c r="D209" s="467"/>
      <c r="E209" s="467"/>
      <c r="F209" s="467"/>
      <c r="G209" s="467"/>
      <c r="H209" s="467"/>
      <c r="I209" s="467"/>
      <c r="J209" s="467"/>
      <c r="K209" s="467"/>
      <c r="L209" s="467"/>
      <c r="M209" s="467"/>
      <c r="N209" s="467"/>
      <c r="O209" s="467"/>
      <c r="P209" s="467"/>
      <c r="Q209" s="467"/>
      <c r="R209" s="467"/>
      <c r="S209" s="467"/>
      <c r="T209" s="467"/>
      <c r="U209" s="467"/>
      <c r="V209" s="467"/>
      <c r="W209" s="467"/>
      <c r="X209" s="467"/>
      <c r="Y209" s="467"/>
      <c r="Z209" s="467"/>
      <c r="AA209" s="467"/>
      <c r="AB209" s="467"/>
      <c r="AC209" s="467"/>
      <c r="AD209" s="467"/>
    </row>
    <row r="210" ht="15.75" customHeight="1">
      <c r="A210" s="467"/>
      <c r="B210" s="467"/>
      <c r="C210" s="467"/>
      <c r="D210" s="467"/>
      <c r="E210" s="467"/>
      <c r="F210" s="467"/>
      <c r="G210" s="467"/>
      <c r="H210" s="467"/>
      <c r="I210" s="467"/>
      <c r="J210" s="467"/>
      <c r="K210" s="467"/>
      <c r="L210" s="467"/>
      <c r="M210" s="467"/>
      <c r="N210" s="467"/>
      <c r="O210" s="467"/>
      <c r="P210" s="467"/>
      <c r="Q210" s="467"/>
      <c r="R210" s="467"/>
      <c r="S210" s="467"/>
      <c r="T210" s="467"/>
      <c r="U210" s="467"/>
      <c r="V210" s="467"/>
      <c r="W210" s="467"/>
      <c r="X210" s="467"/>
      <c r="Y210" s="467"/>
      <c r="Z210" s="467"/>
      <c r="AA210" s="467"/>
      <c r="AB210" s="467"/>
      <c r="AC210" s="467"/>
      <c r="AD210" s="467"/>
    </row>
    <row r="211" ht="15.75" customHeight="1">
      <c r="A211" s="467"/>
      <c r="B211" s="467"/>
      <c r="C211" s="467"/>
      <c r="D211" s="467"/>
      <c r="E211" s="467"/>
      <c r="F211" s="467"/>
      <c r="G211" s="467"/>
      <c r="H211" s="467"/>
      <c r="I211" s="467"/>
      <c r="J211" s="467"/>
      <c r="K211" s="467"/>
      <c r="L211" s="467"/>
      <c r="M211" s="467"/>
      <c r="N211" s="467"/>
      <c r="O211" s="467"/>
      <c r="P211" s="467"/>
      <c r="Q211" s="467"/>
      <c r="R211" s="467"/>
      <c r="S211" s="467"/>
      <c r="T211" s="467"/>
      <c r="U211" s="467"/>
      <c r="V211" s="467"/>
      <c r="W211" s="467"/>
      <c r="X211" s="467"/>
      <c r="Y211" s="467"/>
      <c r="Z211" s="467"/>
      <c r="AA211" s="467"/>
      <c r="AB211" s="467"/>
      <c r="AC211" s="467"/>
      <c r="AD211" s="467"/>
    </row>
    <row r="212" ht="15.75" customHeight="1">
      <c r="A212" s="467"/>
      <c r="B212" s="467"/>
      <c r="C212" s="467"/>
      <c r="D212" s="467"/>
      <c r="E212" s="467"/>
      <c r="F212" s="467"/>
      <c r="G212" s="467"/>
      <c r="H212" s="467"/>
      <c r="I212" s="467"/>
      <c r="J212" s="467"/>
      <c r="K212" s="467"/>
      <c r="L212" s="467"/>
      <c r="M212" s="467"/>
      <c r="N212" s="467"/>
      <c r="O212" s="467"/>
      <c r="P212" s="467"/>
      <c r="Q212" s="467"/>
      <c r="R212" s="467"/>
      <c r="S212" s="467"/>
      <c r="T212" s="467"/>
      <c r="U212" s="467"/>
      <c r="V212" s="467"/>
      <c r="W212" s="467"/>
      <c r="X212" s="467"/>
      <c r="Y212" s="467"/>
      <c r="Z212" s="467"/>
      <c r="AA212" s="467"/>
      <c r="AB212" s="467"/>
      <c r="AC212" s="467"/>
      <c r="AD212" s="467"/>
    </row>
    <row r="213" ht="15.75" customHeight="1">
      <c r="A213" s="467"/>
      <c r="B213" s="467"/>
      <c r="C213" s="467"/>
      <c r="D213" s="467"/>
      <c r="E213" s="467"/>
      <c r="F213" s="467"/>
      <c r="G213" s="467"/>
      <c r="H213" s="467"/>
      <c r="I213" s="467"/>
      <c r="J213" s="467"/>
      <c r="K213" s="467"/>
      <c r="L213" s="467"/>
      <c r="M213" s="467"/>
      <c r="N213" s="467"/>
      <c r="O213" s="467"/>
      <c r="P213" s="467"/>
      <c r="Q213" s="467"/>
      <c r="R213" s="467"/>
      <c r="S213" s="467"/>
      <c r="T213" s="467"/>
      <c r="U213" s="467"/>
      <c r="V213" s="467"/>
      <c r="W213" s="467"/>
      <c r="X213" s="467"/>
      <c r="Y213" s="467"/>
      <c r="Z213" s="467"/>
      <c r="AA213" s="467"/>
      <c r="AB213" s="467"/>
      <c r="AC213" s="467"/>
      <c r="AD213" s="467"/>
    </row>
    <row r="214" ht="15.75" customHeight="1">
      <c r="A214" s="467"/>
      <c r="B214" s="467"/>
      <c r="C214" s="467"/>
      <c r="D214" s="467"/>
      <c r="E214" s="467"/>
      <c r="F214" s="467"/>
      <c r="G214" s="467"/>
      <c r="H214" s="467"/>
      <c r="I214" s="467"/>
      <c r="J214" s="467"/>
      <c r="K214" s="467"/>
      <c r="L214" s="467"/>
      <c r="M214" s="467"/>
      <c r="N214" s="467"/>
      <c r="O214" s="467"/>
      <c r="P214" s="467"/>
      <c r="Q214" s="467"/>
      <c r="R214" s="467"/>
      <c r="S214" s="467"/>
      <c r="T214" s="467"/>
      <c r="U214" s="467"/>
      <c r="V214" s="467"/>
      <c r="W214" s="467"/>
      <c r="X214" s="467"/>
      <c r="Y214" s="467"/>
      <c r="Z214" s="467"/>
      <c r="AA214" s="467"/>
      <c r="AB214" s="467"/>
      <c r="AC214" s="467"/>
      <c r="AD214" s="467"/>
    </row>
    <row r="215" ht="15.75" customHeight="1">
      <c r="A215" s="467"/>
      <c r="B215" s="467"/>
      <c r="C215" s="467"/>
      <c r="D215" s="467"/>
      <c r="E215" s="467"/>
      <c r="F215" s="467"/>
      <c r="G215" s="467"/>
      <c r="H215" s="467"/>
      <c r="I215" s="467"/>
      <c r="J215" s="467"/>
      <c r="K215" s="467"/>
      <c r="L215" s="467"/>
      <c r="M215" s="467"/>
      <c r="N215" s="467"/>
      <c r="O215" s="467"/>
      <c r="P215" s="467"/>
      <c r="Q215" s="467"/>
      <c r="R215" s="467"/>
      <c r="S215" s="467"/>
      <c r="T215" s="467"/>
      <c r="U215" s="467"/>
      <c r="V215" s="467"/>
      <c r="W215" s="467"/>
      <c r="X215" s="467"/>
      <c r="Y215" s="467"/>
      <c r="Z215" s="467"/>
      <c r="AA215" s="467"/>
      <c r="AB215" s="467"/>
      <c r="AC215" s="467"/>
      <c r="AD215" s="467"/>
    </row>
    <row r="216" ht="15.75" customHeight="1">
      <c r="A216" s="467"/>
      <c r="B216" s="467"/>
      <c r="C216" s="467"/>
      <c r="D216" s="467"/>
      <c r="E216" s="467"/>
      <c r="F216" s="467"/>
      <c r="G216" s="467"/>
      <c r="H216" s="467"/>
      <c r="I216" s="467"/>
      <c r="J216" s="467"/>
      <c r="K216" s="467"/>
      <c r="L216" s="467"/>
      <c r="M216" s="467"/>
      <c r="N216" s="467"/>
      <c r="O216" s="467"/>
      <c r="P216" s="467"/>
      <c r="Q216" s="467"/>
      <c r="R216" s="467"/>
      <c r="S216" s="467"/>
      <c r="T216" s="467"/>
      <c r="U216" s="467"/>
      <c r="V216" s="467"/>
      <c r="W216" s="467"/>
      <c r="X216" s="467"/>
      <c r="Y216" s="467"/>
      <c r="Z216" s="467"/>
      <c r="AA216" s="467"/>
      <c r="AB216" s="467"/>
      <c r="AC216" s="467"/>
      <c r="AD216" s="467"/>
    </row>
    <row r="217" ht="15.75" customHeight="1">
      <c r="A217" s="467"/>
      <c r="B217" s="467"/>
      <c r="C217" s="467"/>
      <c r="D217" s="467"/>
      <c r="E217" s="467"/>
      <c r="F217" s="467"/>
      <c r="G217" s="467"/>
      <c r="H217" s="467"/>
      <c r="I217" s="467"/>
      <c r="J217" s="467"/>
      <c r="K217" s="467"/>
      <c r="L217" s="467"/>
      <c r="M217" s="467"/>
      <c r="N217" s="467"/>
      <c r="O217" s="467"/>
      <c r="P217" s="467"/>
      <c r="Q217" s="467"/>
      <c r="R217" s="467"/>
      <c r="S217" s="467"/>
      <c r="T217" s="467"/>
      <c r="U217" s="467"/>
      <c r="V217" s="467"/>
      <c r="W217" s="467"/>
      <c r="X217" s="467"/>
      <c r="Y217" s="467"/>
      <c r="Z217" s="467"/>
      <c r="AA217" s="467"/>
      <c r="AB217" s="467"/>
      <c r="AC217" s="467"/>
      <c r="AD217" s="467"/>
    </row>
    <row r="218" ht="15.75" customHeight="1">
      <c r="A218" s="467"/>
      <c r="B218" s="467"/>
      <c r="C218" s="467"/>
      <c r="D218" s="467"/>
      <c r="E218" s="467"/>
      <c r="F218" s="467"/>
      <c r="G218" s="467"/>
      <c r="H218" s="467"/>
      <c r="I218" s="467"/>
      <c r="J218" s="467"/>
      <c r="K218" s="467"/>
      <c r="L218" s="467"/>
      <c r="M218" s="467"/>
      <c r="N218" s="467"/>
      <c r="O218" s="467"/>
      <c r="P218" s="467"/>
      <c r="Q218" s="467"/>
      <c r="R218" s="467"/>
      <c r="S218" s="467"/>
      <c r="T218" s="467"/>
      <c r="U218" s="467"/>
      <c r="V218" s="467"/>
      <c r="W218" s="467"/>
      <c r="X218" s="467"/>
      <c r="Y218" s="467"/>
      <c r="Z218" s="467"/>
      <c r="AA218" s="467"/>
      <c r="AB218" s="467"/>
      <c r="AC218" s="467"/>
      <c r="AD218" s="467"/>
    </row>
    <row r="219" ht="15.75" customHeight="1">
      <c r="A219" s="467"/>
      <c r="B219" s="467"/>
      <c r="C219" s="467"/>
      <c r="D219" s="467"/>
      <c r="E219" s="467"/>
      <c r="F219" s="467"/>
      <c r="G219" s="467"/>
      <c r="H219" s="467"/>
      <c r="I219" s="467"/>
      <c r="J219" s="467"/>
      <c r="K219" s="467"/>
      <c r="L219" s="467"/>
      <c r="M219" s="467"/>
      <c r="N219" s="467"/>
      <c r="O219" s="467"/>
      <c r="P219" s="467"/>
      <c r="Q219" s="467"/>
      <c r="R219" s="467"/>
      <c r="S219" s="467"/>
      <c r="T219" s="467"/>
      <c r="U219" s="467"/>
      <c r="V219" s="467"/>
      <c r="W219" s="467"/>
      <c r="X219" s="467"/>
      <c r="Y219" s="467"/>
      <c r="Z219" s="467"/>
      <c r="AA219" s="467"/>
      <c r="AB219" s="467"/>
      <c r="AC219" s="467"/>
      <c r="AD219" s="467"/>
    </row>
    <row r="220" ht="15.75" customHeight="1">
      <c r="A220" s="467"/>
      <c r="B220" s="467"/>
      <c r="C220" s="467"/>
      <c r="D220" s="467"/>
      <c r="E220" s="467"/>
      <c r="F220" s="467"/>
      <c r="G220" s="467"/>
      <c r="H220" s="467"/>
      <c r="I220" s="467"/>
      <c r="J220" s="467"/>
      <c r="K220" s="467"/>
      <c r="L220" s="467"/>
      <c r="M220" s="467"/>
      <c r="N220" s="467"/>
      <c r="O220" s="467"/>
      <c r="P220" s="467"/>
      <c r="Q220" s="467"/>
      <c r="R220" s="467"/>
      <c r="S220" s="467"/>
      <c r="T220" s="467"/>
      <c r="U220" s="467"/>
      <c r="V220" s="467"/>
      <c r="W220" s="467"/>
      <c r="X220" s="467"/>
      <c r="Y220" s="467"/>
      <c r="Z220" s="467"/>
      <c r="AA220" s="467"/>
      <c r="AB220" s="467"/>
      <c r="AC220" s="467"/>
      <c r="AD220" s="467"/>
    </row>
    <row r="221" ht="15.75" customHeight="1">
      <c r="A221" s="467"/>
      <c r="B221" s="467"/>
      <c r="C221" s="467"/>
      <c r="D221" s="467"/>
      <c r="E221" s="467"/>
      <c r="F221" s="467"/>
      <c r="G221" s="467"/>
      <c r="H221" s="467"/>
      <c r="I221" s="467"/>
      <c r="J221" s="467"/>
      <c r="K221" s="467"/>
      <c r="L221" s="467"/>
      <c r="M221" s="467"/>
      <c r="N221" s="467"/>
      <c r="O221" s="467"/>
      <c r="P221" s="467"/>
      <c r="Q221" s="467"/>
      <c r="R221" s="467"/>
      <c r="S221" s="467"/>
      <c r="T221" s="467"/>
      <c r="U221" s="467"/>
      <c r="V221" s="467"/>
      <c r="W221" s="467"/>
      <c r="X221" s="467"/>
      <c r="Y221" s="467"/>
      <c r="Z221" s="467"/>
      <c r="AA221" s="467"/>
      <c r="AB221" s="467"/>
      <c r="AC221" s="467"/>
      <c r="AD221" s="467"/>
    </row>
    <row r="222" ht="15.75" customHeight="1">
      <c r="A222" s="467"/>
      <c r="B222" s="467"/>
      <c r="C222" s="467"/>
      <c r="D222" s="467"/>
      <c r="E222" s="467"/>
      <c r="F222" s="467"/>
      <c r="G222" s="467"/>
      <c r="H222" s="467"/>
      <c r="I222" s="467"/>
      <c r="J222" s="467"/>
      <c r="K222" s="467"/>
      <c r="L222" s="467"/>
      <c r="M222" s="467"/>
      <c r="N222" s="467"/>
      <c r="O222" s="467"/>
      <c r="P222" s="467"/>
      <c r="Q222" s="467"/>
      <c r="R222" s="467"/>
      <c r="S222" s="467"/>
      <c r="T222" s="467"/>
      <c r="U222" s="467"/>
      <c r="V222" s="467"/>
      <c r="W222" s="467"/>
      <c r="X222" s="467"/>
      <c r="Y222" s="467"/>
      <c r="Z222" s="467"/>
      <c r="AA222" s="467"/>
      <c r="AB222" s="467"/>
      <c r="AC222" s="467"/>
      <c r="AD222" s="467"/>
    </row>
    <row r="223" ht="15.75" customHeight="1">
      <c r="A223" s="467"/>
      <c r="B223" s="467"/>
      <c r="C223" s="467"/>
      <c r="D223" s="467"/>
      <c r="E223" s="467"/>
      <c r="F223" s="467"/>
      <c r="G223" s="467"/>
      <c r="H223" s="467"/>
      <c r="I223" s="467"/>
      <c r="J223" s="467"/>
      <c r="K223" s="467"/>
      <c r="L223" s="467"/>
      <c r="M223" s="467"/>
      <c r="N223" s="467"/>
      <c r="O223" s="467"/>
      <c r="P223" s="467"/>
      <c r="Q223" s="467"/>
      <c r="R223" s="467"/>
      <c r="S223" s="467"/>
      <c r="T223" s="467"/>
      <c r="U223" s="467"/>
      <c r="V223" s="467"/>
      <c r="W223" s="467"/>
      <c r="X223" s="467"/>
      <c r="Y223" s="467"/>
      <c r="Z223" s="467"/>
      <c r="AA223" s="467"/>
      <c r="AB223" s="467"/>
      <c r="AC223" s="467"/>
      <c r="AD223" s="467"/>
    </row>
    <row r="224" ht="15.75" customHeight="1">
      <c r="A224" s="467"/>
      <c r="B224" s="467"/>
      <c r="C224" s="467"/>
      <c r="D224" s="467"/>
      <c r="E224" s="467"/>
      <c r="F224" s="467"/>
      <c r="G224" s="467"/>
      <c r="H224" s="467"/>
      <c r="I224" s="467"/>
      <c r="J224" s="467"/>
      <c r="K224" s="467"/>
      <c r="L224" s="467"/>
      <c r="M224" s="467"/>
      <c r="N224" s="467"/>
      <c r="O224" s="467"/>
      <c r="P224" s="467"/>
      <c r="Q224" s="467"/>
      <c r="R224" s="467"/>
      <c r="S224" s="467"/>
      <c r="T224" s="467"/>
      <c r="U224" s="467"/>
      <c r="V224" s="467"/>
      <c r="W224" s="467"/>
      <c r="X224" s="467"/>
      <c r="Y224" s="467"/>
      <c r="Z224" s="467"/>
      <c r="AA224" s="467"/>
      <c r="AB224" s="467"/>
      <c r="AC224" s="467"/>
      <c r="AD224" s="467"/>
    </row>
    <row r="225" ht="15.75" customHeight="1">
      <c r="A225" s="467"/>
      <c r="B225" s="467"/>
      <c r="C225" s="467"/>
      <c r="D225" s="467"/>
      <c r="E225" s="467"/>
      <c r="F225" s="467"/>
      <c r="G225" s="467"/>
      <c r="H225" s="467"/>
      <c r="I225" s="467"/>
      <c r="J225" s="467"/>
      <c r="K225" s="467"/>
      <c r="L225" s="467"/>
      <c r="M225" s="467"/>
      <c r="N225" s="467"/>
      <c r="O225" s="467"/>
      <c r="P225" s="467"/>
      <c r="Q225" s="467"/>
      <c r="R225" s="467"/>
      <c r="S225" s="467"/>
      <c r="T225" s="467"/>
      <c r="U225" s="467"/>
      <c r="V225" s="467"/>
      <c r="W225" s="467"/>
      <c r="X225" s="467"/>
      <c r="Y225" s="467"/>
      <c r="Z225" s="467"/>
      <c r="AA225" s="467"/>
      <c r="AB225" s="467"/>
      <c r="AC225" s="467"/>
      <c r="AD225" s="467"/>
    </row>
    <row r="226" ht="15.75" customHeight="1">
      <c r="A226" s="467"/>
      <c r="B226" s="467"/>
      <c r="C226" s="467"/>
      <c r="D226" s="467"/>
      <c r="E226" s="467"/>
      <c r="F226" s="467"/>
      <c r="G226" s="467"/>
      <c r="H226" s="467"/>
      <c r="I226" s="467"/>
      <c r="J226" s="467"/>
      <c r="K226" s="467"/>
      <c r="L226" s="467"/>
      <c r="M226" s="467"/>
      <c r="N226" s="467"/>
      <c r="O226" s="467"/>
      <c r="P226" s="467"/>
      <c r="Q226" s="467"/>
      <c r="R226" s="467"/>
      <c r="S226" s="467"/>
      <c r="T226" s="467"/>
      <c r="U226" s="467"/>
      <c r="V226" s="467"/>
      <c r="W226" s="467"/>
      <c r="X226" s="467"/>
      <c r="Y226" s="467"/>
      <c r="Z226" s="467"/>
      <c r="AA226" s="467"/>
      <c r="AB226" s="467"/>
      <c r="AC226" s="467"/>
      <c r="AD226" s="467"/>
    </row>
    <row r="227" ht="15.75" customHeight="1">
      <c r="A227" s="467"/>
      <c r="B227" s="467"/>
      <c r="C227" s="467"/>
      <c r="D227" s="467"/>
      <c r="E227" s="467"/>
      <c r="F227" s="467"/>
      <c r="G227" s="467"/>
      <c r="H227" s="467"/>
      <c r="I227" s="467"/>
      <c r="J227" s="467"/>
      <c r="K227" s="467"/>
      <c r="L227" s="467"/>
      <c r="M227" s="467"/>
      <c r="N227" s="467"/>
      <c r="O227" s="467"/>
      <c r="P227" s="467"/>
      <c r="Q227" s="467"/>
      <c r="R227" s="467"/>
      <c r="S227" s="467"/>
      <c r="T227" s="467"/>
      <c r="U227" s="467"/>
      <c r="V227" s="467"/>
      <c r="W227" s="467"/>
      <c r="X227" s="467"/>
      <c r="Y227" s="467"/>
      <c r="Z227" s="467"/>
      <c r="AA227" s="467"/>
      <c r="AB227" s="467"/>
      <c r="AC227" s="467"/>
      <c r="AD227" s="467"/>
    </row>
    <row r="228" ht="15.75" customHeight="1">
      <c r="A228" s="467"/>
      <c r="B228" s="467"/>
      <c r="C228" s="467"/>
      <c r="D228" s="467"/>
      <c r="E228" s="467"/>
      <c r="F228" s="467"/>
      <c r="G228" s="467"/>
      <c r="H228" s="467"/>
      <c r="I228" s="467"/>
      <c r="J228" s="467"/>
      <c r="K228" s="467"/>
      <c r="L228" s="467"/>
      <c r="M228" s="467"/>
      <c r="N228" s="467"/>
      <c r="O228" s="467"/>
      <c r="P228" s="467"/>
      <c r="Q228" s="467"/>
      <c r="R228" s="467"/>
      <c r="S228" s="467"/>
      <c r="T228" s="467"/>
      <c r="U228" s="467"/>
      <c r="V228" s="467"/>
      <c r="W228" s="467"/>
      <c r="X228" s="467"/>
      <c r="Y228" s="467"/>
      <c r="Z228" s="467"/>
      <c r="AA228" s="467"/>
      <c r="AB228" s="467"/>
      <c r="AC228" s="467"/>
      <c r="AD228" s="467"/>
    </row>
    <row r="229" ht="15.75" customHeight="1">
      <c r="A229" s="467"/>
      <c r="B229" s="467"/>
      <c r="C229" s="467"/>
      <c r="D229" s="467"/>
      <c r="E229" s="467"/>
      <c r="F229" s="467"/>
      <c r="G229" s="467"/>
      <c r="H229" s="467"/>
      <c r="I229" s="467"/>
      <c r="J229" s="467"/>
      <c r="K229" s="467"/>
      <c r="L229" s="467"/>
      <c r="M229" s="467"/>
      <c r="N229" s="467"/>
      <c r="O229" s="467"/>
      <c r="P229" s="467"/>
      <c r="Q229" s="467"/>
      <c r="R229" s="467"/>
      <c r="S229" s="467"/>
      <c r="T229" s="467"/>
      <c r="U229" s="467"/>
      <c r="V229" s="467"/>
      <c r="W229" s="467"/>
      <c r="X229" s="467"/>
      <c r="Y229" s="467"/>
      <c r="Z229" s="467"/>
      <c r="AA229" s="467"/>
      <c r="AB229" s="467"/>
      <c r="AC229" s="467"/>
      <c r="AD229" s="467"/>
    </row>
    <row r="230" ht="15.75" customHeight="1">
      <c r="A230" s="467"/>
      <c r="B230" s="467"/>
      <c r="C230" s="467"/>
      <c r="D230" s="467"/>
      <c r="E230" s="467"/>
      <c r="F230" s="467"/>
      <c r="G230" s="467"/>
      <c r="H230" s="467"/>
      <c r="I230" s="467"/>
      <c r="J230" s="467"/>
      <c r="K230" s="467"/>
      <c r="L230" s="467"/>
      <c r="M230" s="467"/>
      <c r="N230" s="467"/>
      <c r="O230" s="467"/>
      <c r="P230" s="467"/>
      <c r="Q230" s="467"/>
      <c r="R230" s="467"/>
      <c r="S230" s="467"/>
      <c r="T230" s="467"/>
      <c r="U230" s="467"/>
      <c r="V230" s="467"/>
      <c r="W230" s="467"/>
      <c r="X230" s="467"/>
      <c r="Y230" s="467"/>
      <c r="Z230" s="467"/>
      <c r="AA230" s="467"/>
      <c r="AB230" s="467"/>
      <c r="AC230" s="467"/>
      <c r="AD230" s="467"/>
    </row>
    <row r="231" ht="15.75" customHeight="1">
      <c r="A231" s="467"/>
      <c r="B231" s="467"/>
      <c r="C231" s="467"/>
      <c r="D231" s="467"/>
      <c r="E231" s="467"/>
      <c r="F231" s="467"/>
      <c r="G231" s="467"/>
      <c r="H231" s="467"/>
      <c r="I231" s="467"/>
      <c r="J231" s="467"/>
      <c r="K231" s="467"/>
      <c r="L231" s="467"/>
      <c r="M231" s="467"/>
      <c r="N231" s="467"/>
      <c r="O231" s="467"/>
      <c r="P231" s="467"/>
      <c r="Q231" s="467"/>
      <c r="R231" s="467"/>
      <c r="S231" s="467"/>
      <c r="T231" s="467"/>
      <c r="U231" s="467"/>
      <c r="V231" s="467"/>
      <c r="W231" s="467"/>
      <c r="X231" s="467"/>
      <c r="Y231" s="467"/>
      <c r="Z231" s="467"/>
      <c r="AA231" s="467"/>
      <c r="AB231" s="467"/>
      <c r="AC231" s="467"/>
      <c r="AD231" s="467"/>
    </row>
    <row r="232" ht="15.75" customHeight="1">
      <c r="A232" s="467"/>
      <c r="B232" s="467"/>
      <c r="C232" s="467"/>
      <c r="D232" s="467"/>
      <c r="E232" s="467"/>
      <c r="F232" s="467"/>
      <c r="G232" s="467"/>
      <c r="H232" s="467"/>
      <c r="I232" s="467"/>
      <c r="J232" s="467"/>
      <c r="K232" s="467"/>
      <c r="L232" s="467"/>
      <c r="M232" s="467"/>
      <c r="N232" s="467"/>
      <c r="O232" s="467"/>
      <c r="P232" s="467"/>
      <c r="Q232" s="467"/>
      <c r="R232" s="467"/>
      <c r="S232" s="467"/>
      <c r="T232" s="467"/>
      <c r="U232" s="467"/>
      <c r="V232" s="467"/>
      <c r="W232" s="467"/>
      <c r="X232" s="467"/>
      <c r="Y232" s="467"/>
      <c r="Z232" s="467"/>
      <c r="AA232" s="467"/>
      <c r="AB232" s="467"/>
      <c r="AC232" s="467"/>
      <c r="AD232" s="467"/>
    </row>
    <row r="233" ht="15.75" customHeight="1">
      <c r="A233" s="467"/>
      <c r="B233" s="467"/>
      <c r="C233" s="467"/>
      <c r="D233" s="467"/>
      <c r="E233" s="467"/>
      <c r="F233" s="467"/>
      <c r="G233" s="467"/>
      <c r="H233" s="467"/>
      <c r="I233" s="467"/>
      <c r="J233" s="467"/>
      <c r="K233" s="467"/>
      <c r="L233" s="467"/>
      <c r="M233" s="467"/>
      <c r="N233" s="467"/>
      <c r="O233" s="467"/>
      <c r="P233" s="467"/>
      <c r="Q233" s="467"/>
      <c r="R233" s="467"/>
      <c r="S233" s="467"/>
      <c r="T233" s="467"/>
      <c r="U233" s="467"/>
      <c r="V233" s="467"/>
      <c r="W233" s="467"/>
      <c r="X233" s="467"/>
      <c r="Y233" s="467"/>
      <c r="Z233" s="467"/>
      <c r="AA233" s="467"/>
      <c r="AB233" s="467"/>
      <c r="AC233" s="467"/>
      <c r="AD233" s="467"/>
    </row>
    <row r="234" ht="15.75" customHeight="1">
      <c r="A234" s="467"/>
      <c r="B234" s="467"/>
      <c r="C234" s="467"/>
      <c r="D234" s="467"/>
      <c r="E234" s="467"/>
      <c r="F234" s="467"/>
      <c r="G234" s="467"/>
      <c r="H234" s="467"/>
      <c r="I234" s="467"/>
      <c r="J234" s="467"/>
      <c r="K234" s="467"/>
      <c r="L234" s="467"/>
      <c r="M234" s="467"/>
      <c r="N234" s="467"/>
      <c r="O234" s="467"/>
      <c r="P234" s="467"/>
      <c r="Q234" s="467"/>
      <c r="R234" s="467"/>
      <c r="S234" s="467"/>
      <c r="T234" s="467"/>
      <c r="U234" s="467"/>
      <c r="V234" s="467"/>
      <c r="W234" s="467"/>
      <c r="X234" s="467"/>
      <c r="Y234" s="467"/>
      <c r="Z234" s="467"/>
      <c r="AA234" s="467"/>
      <c r="AB234" s="467"/>
      <c r="AC234" s="467"/>
      <c r="AD234" s="467"/>
    </row>
    <row r="235" ht="15.75" customHeight="1">
      <c r="A235" s="467"/>
      <c r="B235" s="467"/>
      <c r="C235" s="467"/>
      <c r="D235" s="467"/>
      <c r="E235" s="467"/>
      <c r="F235" s="467"/>
      <c r="G235" s="467"/>
      <c r="H235" s="467"/>
      <c r="I235" s="467"/>
      <c r="J235" s="467"/>
      <c r="K235" s="467"/>
      <c r="L235" s="467"/>
      <c r="M235" s="467"/>
      <c r="N235" s="467"/>
      <c r="O235" s="467"/>
      <c r="P235" s="467"/>
      <c r="Q235" s="467"/>
      <c r="R235" s="467"/>
      <c r="S235" s="467"/>
      <c r="T235" s="467"/>
      <c r="U235" s="467"/>
      <c r="V235" s="467"/>
      <c r="W235" s="467"/>
      <c r="X235" s="467"/>
      <c r="Y235" s="467"/>
      <c r="Z235" s="467"/>
      <c r="AA235" s="467"/>
      <c r="AB235" s="467"/>
      <c r="AC235" s="467"/>
      <c r="AD235" s="467"/>
    </row>
    <row r="236" ht="15.75" customHeight="1">
      <c r="A236" s="467"/>
      <c r="B236" s="467"/>
      <c r="C236" s="467"/>
      <c r="D236" s="467"/>
      <c r="E236" s="467"/>
      <c r="F236" s="467"/>
      <c r="G236" s="467"/>
      <c r="H236" s="467"/>
      <c r="I236" s="467"/>
      <c r="J236" s="467"/>
      <c r="K236" s="467"/>
      <c r="L236" s="467"/>
      <c r="M236" s="467"/>
      <c r="N236" s="467"/>
      <c r="O236" s="467"/>
      <c r="P236" s="467"/>
      <c r="Q236" s="467"/>
      <c r="R236" s="467"/>
      <c r="S236" s="467"/>
      <c r="T236" s="467"/>
      <c r="U236" s="467"/>
      <c r="V236" s="467"/>
      <c r="W236" s="467"/>
      <c r="X236" s="467"/>
      <c r="Y236" s="467"/>
      <c r="Z236" s="467"/>
      <c r="AA236" s="467"/>
      <c r="AB236" s="467"/>
      <c r="AC236" s="467"/>
      <c r="AD236" s="467"/>
    </row>
    <row r="237" ht="15.75" customHeight="1">
      <c r="A237" s="467"/>
      <c r="B237" s="467"/>
      <c r="C237" s="467"/>
      <c r="D237" s="467"/>
      <c r="E237" s="467"/>
      <c r="F237" s="467"/>
      <c r="G237" s="467"/>
      <c r="H237" s="467"/>
      <c r="I237" s="467"/>
      <c r="J237" s="467"/>
      <c r="K237" s="467"/>
      <c r="L237" s="467"/>
      <c r="M237" s="467"/>
      <c r="N237" s="467"/>
      <c r="O237" s="467"/>
      <c r="P237" s="467"/>
      <c r="Q237" s="467"/>
      <c r="R237" s="467"/>
      <c r="S237" s="467"/>
      <c r="T237" s="467"/>
      <c r="U237" s="467"/>
      <c r="V237" s="467"/>
      <c r="W237" s="467"/>
      <c r="X237" s="467"/>
      <c r="Y237" s="467"/>
      <c r="Z237" s="467"/>
      <c r="AA237" s="467"/>
      <c r="AB237" s="467"/>
      <c r="AC237" s="467"/>
      <c r="AD237" s="467"/>
    </row>
    <row r="238" ht="15.75" customHeight="1">
      <c r="A238" s="467"/>
      <c r="B238" s="467"/>
      <c r="C238" s="467"/>
      <c r="D238" s="467"/>
      <c r="E238" s="467"/>
      <c r="F238" s="467"/>
      <c r="G238" s="467"/>
      <c r="H238" s="467"/>
      <c r="I238" s="467"/>
      <c r="J238" s="467"/>
      <c r="K238" s="467"/>
      <c r="L238" s="467"/>
      <c r="M238" s="467"/>
      <c r="N238" s="467"/>
      <c r="O238" s="467"/>
      <c r="P238" s="467"/>
      <c r="Q238" s="467"/>
      <c r="R238" s="467"/>
      <c r="S238" s="467"/>
      <c r="T238" s="467"/>
      <c r="U238" s="467"/>
      <c r="V238" s="467"/>
      <c r="W238" s="467"/>
      <c r="X238" s="467"/>
      <c r="Y238" s="467"/>
      <c r="Z238" s="467"/>
      <c r="AA238" s="467"/>
      <c r="AB238" s="467"/>
      <c r="AC238" s="467"/>
      <c r="AD238" s="467"/>
    </row>
    <row r="239" ht="15.75" customHeight="1">
      <c r="A239" s="467"/>
      <c r="B239" s="467"/>
      <c r="C239" s="467"/>
      <c r="D239" s="467"/>
      <c r="E239" s="467"/>
      <c r="F239" s="467"/>
      <c r="G239" s="467"/>
      <c r="H239" s="467"/>
      <c r="I239" s="467"/>
      <c r="J239" s="467"/>
      <c r="K239" s="467"/>
      <c r="L239" s="467"/>
      <c r="M239" s="467"/>
      <c r="N239" s="467"/>
      <c r="O239" s="467"/>
      <c r="P239" s="467"/>
      <c r="Q239" s="467"/>
      <c r="R239" s="467"/>
      <c r="S239" s="467"/>
      <c r="T239" s="467"/>
      <c r="U239" s="467"/>
      <c r="V239" s="467"/>
      <c r="W239" s="467"/>
      <c r="X239" s="467"/>
      <c r="Y239" s="467"/>
      <c r="Z239" s="467"/>
      <c r="AA239" s="467"/>
      <c r="AB239" s="467"/>
      <c r="AC239" s="467"/>
      <c r="AD239" s="467"/>
    </row>
    <row r="240" ht="15.75" customHeight="1">
      <c r="A240" s="467"/>
      <c r="B240" s="467"/>
      <c r="C240" s="467"/>
      <c r="D240" s="467"/>
      <c r="E240" s="467"/>
      <c r="F240" s="467"/>
      <c r="G240" s="467"/>
      <c r="H240" s="467"/>
      <c r="I240" s="467"/>
      <c r="J240" s="467"/>
      <c r="K240" s="467"/>
      <c r="L240" s="467"/>
      <c r="M240" s="467"/>
      <c r="N240" s="467"/>
      <c r="O240" s="467"/>
      <c r="P240" s="467"/>
      <c r="Q240" s="467"/>
      <c r="R240" s="467"/>
      <c r="S240" s="467"/>
      <c r="T240" s="467"/>
      <c r="U240" s="467"/>
      <c r="V240" s="467"/>
      <c r="W240" s="467"/>
      <c r="X240" s="467"/>
      <c r="Y240" s="467"/>
      <c r="Z240" s="467"/>
      <c r="AA240" s="467"/>
      <c r="AB240" s="467"/>
      <c r="AC240" s="467"/>
      <c r="AD240" s="467"/>
    </row>
    <row r="241" ht="15.75" customHeight="1">
      <c r="A241" s="467"/>
      <c r="B241" s="467"/>
      <c r="C241" s="467"/>
      <c r="D241" s="467"/>
      <c r="E241" s="467"/>
      <c r="F241" s="467"/>
      <c r="G241" s="467"/>
      <c r="H241" s="467"/>
      <c r="I241" s="467"/>
      <c r="J241" s="467"/>
      <c r="K241" s="467"/>
      <c r="L241" s="467"/>
      <c r="M241" s="467"/>
      <c r="N241" s="467"/>
      <c r="O241" s="467"/>
      <c r="P241" s="467"/>
      <c r="Q241" s="467"/>
      <c r="R241" s="467"/>
      <c r="S241" s="467"/>
      <c r="T241" s="467"/>
      <c r="U241" s="467"/>
      <c r="V241" s="467"/>
      <c r="W241" s="467"/>
      <c r="X241" s="467"/>
      <c r="Y241" s="467"/>
      <c r="Z241" s="467"/>
      <c r="AA241" s="467"/>
      <c r="AB241" s="467"/>
      <c r="AC241" s="467"/>
      <c r="AD241" s="467"/>
    </row>
    <row r="242" ht="15.75" customHeight="1">
      <c r="A242" s="467"/>
      <c r="B242" s="467"/>
      <c r="C242" s="467"/>
      <c r="D242" s="467"/>
      <c r="E242" s="467"/>
      <c r="F242" s="467"/>
      <c r="G242" s="467"/>
      <c r="H242" s="467"/>
      <c r="I242" s="467"/>
      <c r="J242" s="467"/>
      <c r="K242" s="467"/>
      <c r="L242" s="467"/>
      <c r="M242" s="467"/>
      <c r="N242" s="467"/>
      <c r="O242" s="467"/>
      <c r="P242" s="467"/>
      <c r="Q242" s="467"/>
      <c r="R242" s="467"/>
      <c r="S242" s="467"/>
      <c r="T242" s="467"/>
      <c r="U242" s="467"/>
      <c r="V242" s="467"/>
      <c r="W242" s="467"/>
      <c r="X242" s="467"/>
      <c r="Y242" s="467"/>
      <c r="Z242" s="467"/>
      <c r="AA242" s="467"/>
      <c r="AB242" s="467"/>
      <c r="AC242" s="467"/>
      <c r="AD242" s="467"/>
    </row>
    <row r="243" ht="15.75" customHeight="1">
      <c r="A243" s="467"/>
      <c r="B243" s="467"/>
      <c r="C243" s="467"/>
      <c r="D243" s="467"/>
      <c r="E243" s="467"/>
      <c r="F243" s="467"/>
      <c r="G243" s="467"/>
      <c r="H243" s="467"/>
      <c r="I243" s="467"/>
      <c r="J243" s="467"/>
      <c r="K243" s="467"/>
      <c r="L243" s="467"/>
      <c r="M243" s="467"/>
      <c r="N243" s="467"/>
      <c r="O243" s="467"/>
      <c r="P243" s="467"/>
      <c r="Q243" s="467"/>
      <c r="R243" s="467"/>
      <c r="S243" s="467"/>
      <c r="T243" s="467"/>
      <c r="U243" s="467"/>
      <c r="V243" s="467"/>
      <c r="W243" s="467"/>
      <c r="X243" s="467"/>
      <c r="Y243" s="467"/>
      <c r="Z243" s="467"/>
      <c r="AA243" s="467"/>
      <c r="AB243" s="467"/>
      <c r="AC243" s="467"/>
      <c r="AD243" s="467"/>
    </row>
    <row r="244" ht="15.75" customHeight="1">
      <c r="A244" s="467"/>
      <c r="B244" s="467"/>
      <c r="C244" s="467"/>
      <c r="D244" s="467"/>
      <c r="E244" s="467"/>
      <c r="F244" s="467"/>
      <c r="G244" s="467"/>
      <c r="H244" s="467"/>
      <c r="I244" s="467"/>
      <c r="J244" s="467"/>
      <c r="K244" s="467"/>
      <c r="L244" s="467"/>
      <c r="M244" s="467"/>
      <c r="N244" s="467"/>
      <c r="O244" s="467"/>
      <c r="P244" s="467"/>
      <c r="Q244" s="467"/>
      <c r="R244" s="467"/>
      <c r="S244" s="467"/>
      <c r="T244" s="467"/>
      <c r="U244" s="467"/>
      <c r="V244" s="467"/>
      <c r="W244" s="467"/>
      <c r="X244" s="467"/>
      <c r="Y244" s="467"/>
      <c r="Z244" s="467"/>
      <c r="AA244" s="467"/>
      <c r="AB244" s="467"/>
      <c r="AC244" s="467"/>
      <c r="AD244" s="467"/>
    </row>
    <row r="245" ht="15.75" customHeight="1">
      <c r="A245" s="467"/>
      <c r="B245" s="467"/>
      <c r="C245" s="467"/>
      <c r="D245" s="467"/>
      <c r="E245" s="467"/>
      <c r="F245" s="467"/>
      <c r="G245" s="467"/>
      <c r="H245" s="467"/>
      <c r="I245" s="467"/>
      <c r="J245" s="467"/>
      <c r="K245" s="467"/>
      <c r="L245" s="467"/>
      <c r="M245" s="467"/>
      <c r="N245" s="467"/>
      <c r="O245" s="467"/>
      <c r="P245" s="467"/>
      <c r="Q245" s="467"/>
      <c r="R245" s="467"/>
      <c r="S245" s="467"/>
      <c r="T245" s="467"/>
      <c r="U245" s="467"/>
      <c r="V245" s="467"/>
      <c r="W245" s="467"/>
      <c r="X245" s="467"/>
      <c r="Y245" s="467"/>
      <c r="Z245" s="467"/>
      <c r="AA245" s="467"/>
      <c r="AB245" s="467"/>
      <c r="AC245" s="467"/>
      <c r="AD245" s="467"/>
    </row>
    <row r="246" ht="15.75" customHeight="1">
      <c r="A246" s="467"/>
      <c r="B246" s="467"/>
      <c r="C246" s="467"/>
      <c r="D246" s="467"/>
      <c r="E246" s="467"/>
      <c r="F246" s="467"/>
      <c r="G246" s="467"/>
      <c r="H246" s="467"/>
      <c r="I246" s="467"/>
      <c r="J246" s="467"/>
      <c r="K246" s="467"/>
      <c r="L246" s="467"/>
      <c r="M246" s="467"/>
      <c r="N246" s="467"/>
      <c r="O246" s="467"/>
      <c r="P246" s="467"/>
      <c r="Q246" s="467"/>
      <c r="R246" s="467"/>
      <c r="S246" s="467"/>
      <c r="T246" s="467"/>
      <c r="U246" s="467"/>
      <c r="V246" s="467"/>
      <c r="W246" s="467"/>
      <c r="X246" s="467"/>
      <c r="Y246" s="467"/>
      <c r="Z246" s="467"/>
      <c r="AA246" s="467"/>
      <c r="AB246" s="467"/>
      <c r="AC246" s="467"/>
      <c r="AD246" s="467"/>
    </row>
    <row r="247" ht="15.75" customHeight="1">
      <c r="A247" s="467"/>
      <c r="B247" s="467"/>
      <c r="C247" s="467"/>
      <c r="D247" s="467"/>
      <c r="E247" s="467"/>
      <c r="F247" s="467"/>
      <c r="G247" s="467"/>
      <c r="H247" s="467"/>
      <c r="I247" s="467"/>
      <c r="J247" s="467"/>
      <c r="K247" s="467"/>
      <c r="L247" s="467"/>
      <c r="M247" s="467"/>
      <c r="N247" s="467"/>
      <c r="O247" s="467"/>
      <c r="P247" s="467"/>
      <c r="Q247" s="467"/>
      <c r="R247" s="467"/>
      <c r="S247" s="467"/>
      <c r="T247" s="467"/>
      <c r="U247" s="467"/>
      <c r="V247" s="467"/>
      <c r="W247" s="467"/>
      <c r="X247" s="467"/>
      <c r="Y247" s="467"/>
      <c r="Z247" s="467"/>
      <c r="AA247" s="467"/>
      <c r="AB247" s="467"/>
      <c r="AC247" s="467"/>
      <c r="AD247" s="467"/>
    </row>
    <row r="248" ht="15.75" customHeight="1">
      <c r="A248" s="467"/>
      <c r="B248" s="467"/>
      <c r="C248" s="467"/>
      <c r="D248" s="467"/>
      <c r="E248" s="467"/>
      <c r="F248" s="467"/>
      <c r="G248" s="467"/>
      <c r="H248" s="467"/>
      <c r="I248" s="467"/>
      <c r="J248" s="467"/>
      <c r="K248" s="467"/>
      <c r="L248" s="467"/>
      <c r="M248" s="467"/>
      <c r="N248" s="467"/>
      <c r="O248" s="467"/>
      <c r="P248" s="467"/>
      <c r="Q248" s="467"/>
      <c r="R248" s="467"/>
      <c r="S248" s="467"/>
      <c r="T248" s="467"/>
      <c r="U248" s="467"/>
      <c r="V248" s="467"/>
      <c r="W248" s="467"/>
      <c r="X248" s="467"/>
      <c r="Y248" s="467"/>
      <c r="Z248" s="467"/>
      <c r="AA248" s="467"/>
      <c r="AB248" s="467"/>
      <c r="AC248" s="467"/>
      <c r="AD248" s="467"/>
    </row>
    <row r="249" ht="15.75" customHeight="1">
      <c r="A249" s="467"/>
      <c r="B249" s="467"/>
      <c r="C249" s="467"/>
      <c r="D249" s="467"/>
      <c r="E249" s="467"/>
      <c r="F249" s="467"/>
      <c r="G249" s="467"/>
      <c r="H249" s="467"/>
      <c r="I249" s="467"/>
      <c r="J249" s="467"/>
      <c r="K249" s="467"/>
      <c r="L249" s="467"/>
      <c r="M249" s="467"/>
      <c r="N249" s="467"/>
      <c r="O249" s="467"/>
      <c r="P249" s="467"/>
      <c r="Q249" s="467"/>
      <c r="R249" s="467"/>
      <c r="S249" s="467"/>
      <c r="T249" s="467"/>
      <c r="U249" s="467"/>
      <c r="V249" s="467"/>
      <c r="W249" s="467"/>
      <c r="X249" s="467"/>
      <c r="Y249" s="467"/>
      <c r="Z249" s="467"/>
      <c r="AA249" s="467"/>
      <c r="AB249" s="467"/>
      <c r="AC249" s="467"/>
      <c r="AD249" s="467"/>
    </row>
    <row r="250" ht="15.75" customHeight="1">
      <c r="A250" s="467"/>
      <c r="B250" s="467"/>
      <c r="C250" s="467"/>
      <c r="D250" s="467"/>
      <c r="E250" s="467"/>
      <c r="F250" s="467"/>
      <c r="G250" s="467"/>
      <c r="H250" s="467"/>
      <c r="I250" s="467"/>
      <c r="J250" s="467"/>
      <c r="K250" s="467"/>
      <c r="L250" s="467"/>
      <c r="M250" s="467"/>
      <c r="N250" s="467"/>
      <c r="O250" s="467"/>
      <c r="P250" s="467"/>
      <c r="Q250" s="467"/>
      <c r="R250" s="467"/>
      <c r="S250" s="467"/>
      <c r="T250" s="467"/>
      <c r="U250" s="467"/>
      <c r="V250" s="467"/>
      <c r="W250" s="467"/>
      <c r="X250" s="467"/>
      <c r="Y250" s="467"/>
      <c r="Z250" s="467"/>
      <c r="AA250" s="467"/>
      <c r="AB250" s="467"/>
      <c r="AC250" s="467"/>
      <c r="AD250" s="467"/>
    </row>
    <row r="251" ht="15.75" customHeight="1">
      <c r="A251" s="467"/>
      <c r="B251" s="467"/>
      <c r="C251" s="467"/>
      <c r="D251" s="467"/>
      <c r="E251" s="467"/>
      <c r="F251" s="467"/>
      <c r="G251" s="467"/>
      <c r="H251" s="467"/>
      <c r="I251" s="467"/>
      <c r="J251" s="467"/>
      <c r="K251" s="467"/>
      <c r="L251" s="467"/>
      <c r="M251" s="467"/>
      <c r="N251" s="467"/>
      <c r="O251" s="467"/>
      <c r="P251" s="467"/>
      <c r="Q251" s="467"/>
      <c r="R251" s="467"/>
      <c r="S251" s="467"/>
      <c r="T251" s="467"/>
      <c r="U251" s="467"/>
      <c r="V251" s="467"/>
      <c r="W251" s="467"/>
      <c r="X251" s="467"/>
      <c r="Y251" s="467"/>
      <c r="Z251" s="467"/>
      <c r="AA251" s="467"/>
      <c r="AB251" s="467"/>
      <c r="AC251" s="467"/>
      <c r="AD251" s="467"/>
    </row>
    <row r="252" ht="15.75" customHeight="1">
      <c r="A252" s="467"/>
      <c r="B252" s="467"/>
      <c r="C252" s="467"/>
      <c r="D252" s="467"/>
      <c r="E252" s="467"/>
      <c r="F252" s="467"/>
      <c r="G252" s="467"/>
      <c r="H252" s="467"/>
      <c r="I252" s="467"/>
      <c r="J252" s="467"/>
      <c r="K252" s="467"/>
      <c r="L252" s="467"/>
      <c r="M252" s="467"/>
      <c r="N252" s="467"/>
      <c r="O252" s="467"/>
      <c r="P252" s="467"/>
      <c r="Q252" s="467"/>
      <c r="R252" s="467"/>
      <c r="S252" s="467"/>
      <c r="T252" s="467"/>
      <c r="U252" s="467"/>
      <c r="V252" s="467"/>
      <c r="W252" s="467"/>
      <c r="X252" s="467"/>
      <c r="Y252" s="467"/>
      <c r="Z252" s="467"/>
      <c r="AA252" s="467"/>
      <c r="AB252" s="467"/>
      <c r="AC252" s="467"/>
      <c r="AD252" s="467"/>
    </row>
    <row r="253" ht="15.75" customHeight="1">
      <c r="A253" s="467"/>
      <c r="B253" s="467"/>
      <c r="C253" s="467"/>
      <c r="D253" s="467"/>
      <c r="E253" s="467"/>
      <c r="F253" s="467"/>
      <c r="G253" s="467"/>
      <c r="H253" s="467"/>
      <c r="I253" s="467"/>
      <c r="J253" s="467"/>
      <c r="K253" s="467"/>
      <c r="L253" s="467"/>
      <c r="M253" s="467"/>
      <c r="N253" s="467"/>
      <c r="O253" s="467"/>
      <c r="P253" s="467"/>
      <c r="Q253" s="467"/>
      <c r="R253" s="467"/>
      <c r="S253" s="467"/>
      <c r="T253" s="467"/>
      <c r="U253" s="467"/>
      <c r="V253" s="467"/>
      <c r="W253" s="467"/>
      <c r="X253" s="467"/>
      <c r="Y253" s="467"/>
      <c r="Z253" s="467"/>
      <c r="AA253" s="467"/>
      <c r="AB253" s="467"/>
      <c r="AC253" s="467"/>
      <c r="AD253" s="467"/>
    </row>
    <row r="254" ht="15.75" customHeight="1">
      <c r="A254" s="467"/>
      <c r="B254" s="467"/>
      <c r="C254" s="467"/>
      <c r="D254" s="467"/>
      <c r="E254" s="467"/>
      <c r="F254" s="467"/>
      <c r="G254" s="467"/>
      <c r="H254" s="467"/>
      <c r="I254" s="467"/>
      <c r="J254" s="467"/>
      <c r="K254" s="467"/>
      <c r="L254" s="467"/>
      <c r="M254" s="467"/>
      <c r="N254" s="467"/>
      <c r="O254" s="467"/>
      <c r="P254" s="467"/>
      <c r="Q254" s="467"/>
      <c r="R254" s="467"/>
      <c r="S254" s="467"/>
      <c r="T254" s="467"/>
      <c r="U254" s="467"/>
      <c r="V254" s="467"/>
      <c r="W254" s="467"/>
      <c r="X254" s="467"/>
      <c r="Y254" s="467"/>
      <c r="Z254" s="467"/>
      <c r="AA254" s="467"/>
      <c r="AB254" s="467"/>
      <c r="AC254" s="467"/>
      <c r="AD254" s="467"/>
    </row>
    <row r="255" ht="15.75" customHeight="1">
      <c r="A255" s="467"/>
      <c r="B255" s="467"/>
      <c r="C255" s="467"/>
      <c r="D255" s="467"/>
      <c r="E255" s="467"/>
      <c r="F255" s="467"/>
      <c r="G255" s="467"/>
      <c r="H255" s="467"/>
      <c r="I255" s="467"/>
      <c r="J255" s="467"/>
      <c r="K255" s="467"/>
      <c r="L255" s="467"/>
      <c r="M255" s="467"/>
      <c r="N255" s="467"/>
      <c r="O255" s="467"/>
      <c r="P255" s="467"/>
      <c r="Q255" s="467"/>
      <c r="R255" s="467"/>
      <c r="S255" s="467"/>
      <c r="T255" s="467"/>
      <c r="U255" s="467"/>
      <c r="V255" s="467"/>
      <c r="W255" s="467"/>
      <c r="X255" s="467"/>
      <c r="Y255" s="467"/>
      <c r="Z255" s="467"/>
      <c r="AA255" s="467"/>
      <c r="AB255" s="467"/>
      <c r="AC255" s="467"/>
      <c r="AD255" s="467"/>
    </row>
    <row r="256" ht="15.75" customHeight="1">
      <c r="A256" s="467"/>
      <c r="B256" s="467"/>
      <c r="C256" s="467"/>
      <c r="D256" s="467"/>
      <c r="E256" s="467"/>
      <c r="F256" s="467"/>
      <c r="G256" s="467"/>
      <c r="H256" s="467"/>
      <c r="I256" s="467"/>
      <c r="J256" s="467"/>
      <c r="K256" s="467"/>
      <c r="L256" s="467"/>
      <c r="M256" s="467"/>
      <c r="N256" s="467"/>
      <c r="O256" s="467"/>
      <c r="P256" s="467"/>
      <c r="Q256" s="467"/>
      <c r="R256" s="467"/>
      <c r="S256" s="467"/>
      <c r="T256" s="467"/>
      <c r="U256" s="467"/>
      <c r="V256" s="467"/>
      <c r="W256" s="467"/>
      <c r="X256" s="467"/>
      <c r="Y256" s="467"/>
      <c r="Z256" s="467"/>
      <c r="AA256" s="467"/>
      <c r="AB256" s="467"/>
      <c r="AC256" s="467"/>
      <c r="AD256" s="467"/>
    </row>
    <row r="257" ht="15.75" customHeight="1">
      <c r="A257" s="467"/>
      <c r="B257" s="467"/>
      <c r="C257" s="467"/>
      <c r="D257" s="467"/>
      <c r="E257" s="467"/>
      <c r="F257" s="467"/>
      <c r="G257" s="467"/>
      <c r="H257" s="467"/>
      <c r="I257" s="467"/>
      <c r="J257" s="467"/>
      <c r="K257" s="467"/>
      <c r="L257" s="467"/>
      <c r="M257" s="467"/>
      <c r="N257" s="467"/>
      <c r="O257" s="467"/>
      <c r="P257" s="467"/>
      <c r="Q257" s="467"/>
      <c r="R257" s="467"/>
      <c r="S257" s="467"/>
      <c r="T257" s="467"/>
      <c r="U257" s="467"/>
      <c r="V257" s="467"/>
      <c r="W257" s="467"/>
      <c r="X257" s="467"/>
      <c r="Y257" s="467"/>
      <c r="Z257" s="467"/>
      <c r="AA257" s="467"/>
      <c r="AB257" s="467"/>
      <c r="AC257" s="467"/>
      <c r="AD257" s="467"/>
    </row>
    <row r="258" ht="15.75" customHeight="1">
      <c r="A258" s="467"/>
      <c r="B258" s="467"/>
      <c r="C258" s="467"/>
      <c r="D258" s="467"/>
      <c r="E258" s="467"/>
      <c r="F258" s="467"/>
      <c r="G258" s="467"/>
      <c r="H258" s="467"/>
      <c r="I258" s="467"/>
      <c r="J258" s="467"/>
      <c r="K258" s="467"/>
      <c r="L258" s="467"/>
      <c r="M258" s="467"/>
      <c r="N258" s="467"/>
      <c r="O258" s="467"/>
      <c r="P258" s="467"/>
      <c r="Q258" s="467"/>
      <c r="R258" s="467"/>
      <c r="S258" s="467"/>
      <c r="T258" s="467"/>
      <c r="U258" s="467"/>
      <c r="V258" s="467"/>
      <c r="W258" s="467"/>
      <c r="X258" s="467"/>
      <c r="Y258" s="467"/>
      <c r="Z258" s="467"/>
      <c r="AA258" s="467"/>
      <c r="AB258" s="467"/>
      <c r="AC258" s="467"/>
      <c r="AD258" s="467"/>
    </row>
    <row r="259" ht="15.75" customHeight="1">
      <c r="A259" s="467"/>
      <c r="B259" s="467"/>
      <c r="C259" s="467"/>
      <c r="D259" s="467"/>
      <c r="E259" s="467"/>
      <c r="F259" s="467"/>
      <c r="G259" s="467"/>
      <c r="H259" s="467"/>
      <c r="I259" s="467"/>
      <c r="J259" s="467"/>
      <c r="K259" s="467"/>
      <c r="L259" s="467"/>
      <c r="M259" s="467"/>
      <c r="N259" s="467"/>
      <c r="O259" s="467"/>
      <c r="P259" s="467"/>
      <c r="Q259" s="467"/>
      <c r="R259" s="467"/>
      <c r="S259" s="467"/>
      <c r="T259" s="467"/>
      <c r="U259" s="467"/>
      <c r="V259" s="467"/>
      <c r="W259" s="467"/>
      <c r="X259" s="467"/>
      <c r="Y259" s="467"/>
      <c r="Z259" s="467"/>
      <c r="AA259" s="467"/>
      <c r="AB259" s="467"/>
      <c r="AC259" s="467"/>
      <c r="AD259" s="467"/>
    </row>
    <row r="260" ht="15.75" customHeight="1">
      <c r="A260" s="467"/>
      <c r="B260" s="467"/>
      <c r="C260" s="467"/>
      <c r="D260" s="467"/>
      <c r="E260" s="467"/>
      <c r="F260" s="467"/>
      <c r="G260" s="467"/>
      <c r="H260" s="467"/>
      <c r="I260" s="467"/>
      <c r="J260" s="467"/>
      <c r="K260" s="467"/>
      <c r="L260" s="467"/>
      <c r="M260" s="467"/>
      <c r="N260" s="467"/>
      <c r="O260" s="467"/>
      <c r="P260" s="467"/>
      <c r="Q260" s="467"/>
      <c r="R260" s="467"/>
      <c r="S260" s="467"/>
      <c r="T260" s="467"/>
      <c r="U260" s="467"/>
      <c r="V260" s="467"/>
      <c r="W260" s="467"/>
      <c r="X260" s="467"/>
      <c r="Y260" s="467"/>
      <c r="Z260" s="467"/>
      <c r="AA260" s="467"/>
      <c r="AB260" s="467"/>
      <c r="AC260" s="467"/>
      <c r="AD260" s="467"/>
    </row>
    <row r="261" ht="15.75" customHeight="1">
      <c r="A261" s="467"/>
      <c r="B261" s="467"/>
      <c r="C261" s="467"/>
      <c r="D261" s="467"/>
      <c r="E261" s="467"/>
      <c r="F261" s="467"/>
      <c r="G261" s="467"/>
      <c r="H261" s="467"/>
      <c r="I261" s="467"/>
      <c r="J261" s="467"/>
      <c r="K261" s="467"/>
      <c r="L261" s="467"/>
      <c r="M261" s="467"/>
      <c r="N261" s="467"/>
      <c r="O261" s="467"/>
      <c r="P261" s="467"/>
      <c r="Q261" s="467"/>
      <c r="R261" s="467"/>
      <c r="S261" s="467"/>
      <c r="T261" s="467"/>
      <c r="U261" s="467"/>
      <c r="V261" s="467"/>
      <c r="W261" s="467"/>
      <c r="X261" s="467"/>
      <c r="Y261" s="467"/>
      <c r="Z261" s="467"/>
      <c r="AA261" s="467"/>
      <c r="AB261" s="467"/>
      <c r="AC261" s="467"/>
      <c r="AD261" s="467"/>
    </row>
    <row r="262" ht="15.75" customHeight="1">
      <c r="A262" s="467"/>
      <c r="B262" s="467"/>
      <c r="C262" s="467"/>
      <c r="D262" s="467"/>
      <c r="E262" s="467"/>
      <c r="F262" s="467"/>
      <c r="G262" s="467"/>
      <c r="H262" s="467"/>
      <c r="I262" s="467"/>
      <c r="J262" s="467"/>
      <c r="K262" s="467"/>
      <c r="L262" s="467"/>
      <c r="M262" s="467"/>
      <c r="N262" s="467"/>
      <c r="O262" s="467"/>
      <c r="P262" s="467"/>
      <c r="Q262" s="467"/>
      <c r="R262" s="467"/>
      <c r="S262" s="467"/>
      <c r="T262" s="467"/>
      <c r="U262" s="467"/>
      <c r="V262" s="467"/>
      <c r="W262" s="467"/>
      <c r="X262" s="467"/>
      <c r="Y262" s="467"/>
      <c r="Z262" s="467"/>
      <c r="AA262" s="467"/>
      <c r="AB262" s="467"/>
      <c r="AC262" s="467"/>
      <c r="AD262" s="467"/>
    </row>
    <row r="263" ht="15.75" customHeight="1">
      <c r="A263" s="467"/>
      <c r="B263" s="467"/>
      <c r="C263" s="467"/>
      <c r="D263" s="467"/>
      <c r="E263" s="467"/>
      <c r="F263" s="467"/>
      <c r="G263" s="467"/>
      <c r="H263" s="467"/>
      <c r="I263" s="467"/>
      <c r="J263" s="467"/>
      <c r="K263" s="467"/>
      <c r="L263" s="467"/>
      <c r="M263" s="467"/>
      <c r="N263" s="467"/>
      <c r="O263" s="467"/>
      <c r="P263" s="467"/>
      <c r="Q263" s="467"/>
      <c r="R263" s="467"/>
      <c r="S263" s="467"/>
      <c r="T263" s="467"/>
      <c r="U263" s="467"/>
      <c r="V263" s="467"/>
      <c r="W263" s="467"/>
      <c r="X263" s="467"/>
      <c r="Y263" s="467"/>
      <c r="Z263" s="467"/>
      <c r="AA263" s="467"/>
      <c r="AB263" s="467"/>
      <c r="AC263" s="467"/>
      <c r="AD263" s="467"/>
    </row>
    <row r="264" ht="15.75" customHeight="1">
      <c r="A264" s="467"/>
      <c r="B264" s="467"/>
      <c r="C264" s="467"/>
      <c r="D264" s="467"/>
      <c r="E264" s="467"/>
      <c r="F264" s="467"/>
      <c r="G264" s="467"/>
      <c r="H264" s="467"/>
      <c r="I264" s="467"/>
      <c r="J264" s="467"/>
      <c r="K264" s="467"/>
      <c r="L264" s="467"/>
      <c r="M264" s="467"/>
      <c r="N264" s="467"/>
      <c r="O264" s="467"/>
      <c r="P264" s="467"/>
      <c r="Q264" s="467"/>
      <c r="R264" s="467"/>
      <c r="S264" s="467"/>
      <c r="T264" s="467"/>
      <c r="U264" s="467"/>
      <c r="V264" s="467"/>
      <c r="W264" s="467"/>
      <c r="X264" s="467"/>
      <c r="Y264" s="467"/>
      <c r="Z264" s="467"/>
      <c r="AA264" s="467"/>
      <c r="AB264" s="467"/>
      <c r="AC264" s="467"/>
      <c r="AD264" s="467"/>
    </row>
    <row r="265" ht="15.75" customHeight="1">
      <c r="A265" s="467"/>
      <c r="B265" s="467"/>
      <c r="C265" s="467"/>
      <c r="D265" s="467"/>
      <c r="E265" s="467"/>
      <c r="F265" s="467"/>
      <c r="G265" s="467"/>
      <c r="H265" s="467"/>
      <c r="I265" s="467"/>
      <c r="J265" s="467"/>
      <c r="K265" s="467"/>
      <c r="L265" s="467"/>
      <c r="M265" s="467"/>
      <c r="N265" s="467"/>
      <c r="O265" s="467"/>
      <c r="P265" s="467"/>
      <c r="Q265" s="467"/>
      <c r="R265" s="467"/>
      <c r="S265" s="467"/>
      <c r="T265" s="467"/>
      <c r="U265" s="467"/>
      <c r="V265" s="467"/>
      <c r="W265" s="467"/>
      <c r="X265" s="467"/>
      <c r="Y265" s="467"/>
      <c r="Z265" s="467"/>
      <c r="AA265" s="467"/>
      <c r="AB265" s="467"/>
      <c r="AC265" s="467"/>
      <c r="AD265" s="467"/>
    </row>
    <row r="266" ht="15.75" customHeight="1">
      <c r="A266" s="467"/>
      <c r="B266" s="467"/>
      <c r="C266" s="467"/>
      <c r="D266" s="467"/>
      <c r="E266" s="467"/>
      <c r="F266" s="467"/>
      <c r="G266" s="467"/>
      <c r="H266" s="467"/>
      <c r="I266" s="467"/>
      <c r="J266" s="467"/>
      <c r="K266" s="467"/>
      <c r="L266" s="467"/>
      <c r="M266" s="467"/>
      <c r="N266" s="467"/>
      <c r="O266" s="467"/>
      <c r="P266" s="467"/>
      <c r="Q266" s="467"/>
      <c r="R266" s="467"/>
      <c r="S266" s="467"/>
      <c r="T266" s="467"/>
      <c r="U266" s="467"/>
      <c r="V266" s="467"/>
      <c r="W266" s="467"/>
      <c r="X266" s="467"/>
      <c r="Y266" s="467"/>
      <c r="Z266" s="467"/>
      <c r="AA266" s="467"/>
      <c r="AB266" s="467"/>
      <c r="AC266" s="467"/>
      <c r="AD266" s="467"/>
    </row>
    <row r="267" ht="15.75" customHeight="1">
      <c r="A267" s="467"/>
      <c r="B267" s="467"/>
      <c r="C267" s="467"/>
      <c r="D267" s="467"/>
      <c r="E267" s="467"/>
      <c r="F267" s="467"/>
      <c r="G267" s="467"/>
      <c r="H267" s="467"/>
      <c r="I267" s="467"/>
      <c r="J267" s="467"/>
      <c r="K267" s="467"/>
      <c r="L267" s="467"/>
      <c r="M267" s="467"/>
      <c r="N267" s="467"/>
      <c r="O267" s="467"/>
      <c r="P267" s="467"/>
      <c r="Q267" s="467"/>
      <c r="R267" s="467"/>
      <c r="S267" s="467"/>
      <c r="T267" s="467"/>
      <c r="U267" s="467"/>
      <c r="V267" s="467"/>
      <c r="W267" s="467"/>
      <c r="X267" s="467"/>
      <c r="Y267" s="467"/>
      <c r="Z267" s="467"/>
      <c r="AA267" s="467"/>
      <c r="AB267" s="467"/>
      <c r="AC267" s="467"/>
      <c r="AD267" s="467"/>
    </row>
    <row r="268" ht="15.75" customHeight="1">
      <c r="A268" s="467"/>
      <c r="B268" s="467"/>
      <c r="C268" s="467"/>
      <c r="D268" s="467"/>
      <c r="E268" s="467"/>
      <c r="F268" s="467"/>
      <c r="G268" s="467"/>
      <c r="H268" s="467"/>
      <c r="I268" s="467"/>
      <c r="J268" s="467"/>
      <c r="K268" s="467"/>
      <c r="L268" s="467"/>
      <c r="M268" s="467"/>
      <c r="N268" s="467"/>
      <c r="O268" s="467"/>
      <c r="P268" s="467"/>
      <c r="Q268" s="467"/>
      <c r="R268" s="467"/>
      <c r="S268" s="467"/>
      <c r="T268" s="467"/>
      <c r="U268" s="467"/>
      <c r="V268" s="467"/>
      <c r="W268" s="467"/>
      <c r="X268" s="467"/>
      <c r="Y268" s="467"/>
      <c r="Z268" s="467"/>
      <c r="AA268" s="467"/>
      <c r="AB268" s="467"/>
      <c r="AC268" s="467"/>
      <c r="AD268" s="467"/>
    </row>
    <row r="269" ht="15.75" customHeight="1">
      <c r="A269" s="467"/>
      <c r="B269" s="467"/>
      <c r="C269" s="467"/>
      <c r="D269" s="467"/>
      <c r="E269" s="467"/>
      <c r="F269" s="467"/>
      <c r="G269" s="467"/>
      <c r="H269" s="467"/>
      <c r="I269" s="467"/>
      <c r="J269" s="467"/>
      <c r="K269" s="467"/>
      <c r="L269" s="467"/>
      <c r="M269" s="467"/>
      <c r="N269" s="467"/>
      <c r="O269" s="467"/>
      <c r="P269" s="467"/>
      <c r="Q269" s="467"/>
      <c r="R269" s="467"/>
      <c r="S269" s="467"/>
      <c r="T269" s="467"/>
      <c r="U269" s="467"/>
      <c r="V269" s="467"/>
      <c r="W269" s="467"/>
      <c r="X269" s="467"/>
      <c r="Y269" s="467"/>
      <c r="Z269" s="467"/>
      <c r="AA269" s="467"/>
      <c r="AB269" s="467"/>
      <c r="AC269" s="467"/>
      <c r="AD269" s="467"/>
    </row>
    <row r="270" ht="15.75" customHeight="1">
      <c r="A270" s="467"/>
      <c r="B270" s="467"/>
      <c r="C270" s="467"/>
      <c r="D270" s="467"/>
      <c r="E270" s="467"/>
      <c r="F270" s="467"/>
      <c r="G270" s="467"/>
      <c r="H270" s="467"/>
      <c r="I270" s="467"/>
      <c r="J270" s="467"/>
      <c r="K270" s="467"/>
      <c r="L270" s="467"/>
      <c r="M270" s="467"/>
      <c r="N270" s="467"/>
      <c r="O270" s="467"/>
      <c r="P270" s="467"/>
      <c r="Q270" s="467"/>
      <c r="R270" s="467"/>
      <c r="S270" s="467"/>
      <c r="T270" s="467"/>
      <c r="U270" s="467"/>
      <c r="V270" s="467"/>
      <c r="W270" s="467"/>
      <c r="X270" s="467"/>
      <c r="Y270" s="467"/>
      <c r="Z270" s="467"/>
      <c r="AA270" s="467"/>
      <c r="AB270" s="467"/>
      <c r="AC270" s="467"/>
      <c r="AD270" s="467"/>
    </row>
    <row r="271" ht="15.75" customHeight="1">
      <c r="A271" s="467"/>
      <c r="B271" s="467"/>
      <c r="C271" s="467"/>
      <c r="D271" s="467"/>
      <c r="E271" s="467"/>
      <c r="F271" s="467"/>
      <c r="G271" s="467"/>
      <c r="H271" s="467"/>
      <c r="I271" s="467"/>
      <c r="J271" s="467"/>
      <c r="K271" s="467"/>
      <c r="L271" s="467"/>
      <c r="M271" s="467"/>
      <c r="N271" s="467"/>
      <c r="O271" s="467"/>
      <c r="P271" s="467"/>
      <c r="Q271" s="467"/>
      <c r="R271" s="467"/>
      <c r="S271" s="467"/>
      <c r="T271" s="467"/>
      <c r="U271" s="467"/>
      <c r="V271" s="467"/>
      <c r="W271" s="467"/>
      <c r="X271" s="467"/>
      <c r="Y271" s="467"/>
      <c r="Z271" s="467"/>
      <c r="AA271" s="467"/>
      <c r="AB271" s="467"/>
      <c r="AC271" s="467"/>
      <c r="AD271" s="467"/>
    </row>
    <row r="272" ht="15.75" customHeight="1">
      <c r="A272" s="467"/>
      <c r="B272" s="467"/>
      <c r="C272" s="467"/>
      <c r="D272" s="467"/>
      <c r="E272" s="467"/>
      <c r="F272" s="467"/>
      <c r="G272" s="467"/>
      <c r="H272" s="467"/>
      <c r="I272" s="467"/>
      <c r="J272" s="467"/>
      <c r="K272" s="467"/>
      <c r="L272" s="467"/>
      <c r="M272" s="467"/>
      <c r="N272" s="467"/>
      <c r="O272" s="467"/>
      <c r="P272" s="467"/>
      <c r="Q272" s="467"/>
      <c r="R272" s="467"/>
      <c r="S272" s="467"/>
      <c r="T272" s="467"/>
      <c r="U272" s="467"/>
      <c r="V272" s="467"/>
      <c r="W272" s="467"/>
      <c r="X272" s="467"/>
      <c r="Y272" s="467"/>
      <c r="Z272" s="467"/>
      <c r="AA272" s="467"/>
      <c r="AB272" s="467"/>
      <c r="AC272" s="467"/>
      <c r="AD272" s="467"/>
    </row>
    <row r="273" ht="15.75" customHeight="1">
      <c r="A273" s="467"/>
      <c r="B273" s="467"/>
      <c r="C273" s="467"/>
      <c r="D273" s="467"/>
      <c r="E273" s="467"/>
      <c r="F273" s="467"/>
      <c r="G273" s="467"/>
      <c r="H273" s="467"/>
      <c r="I273" s="467"/>
      <c r="J273" s="467"/>
      <c r="K273" s="467"/>
      <c r="L273" s="467"/>
      <c r="M273" s="467"/>
      <c r="N273" s="467"/>
      <c r="O273" s="467"/>
      <c r="P273" s="467"/>
      <c r="Q273" s="467"/>
      <c r="R273" s="467"/>
      <c r="S273" s="467"/>
      <c r="T273" s="467"/>
      <c r="U273" s="467"/>
      <c r="V273" s="467"/>
      <c r="W273" s="467"/>
      <c r="X273" s="467"/>
      <c r="Y273" s="467"/>
      <c r="Z273" s="467"/>
      <c r="AA273" s="467"/>
      <c r="AB273" s="467"/>
      <c r="AC273" s="467"/>
      <c r="AD273" s="467"/>
    </row>
    <row r="274" ht="15.75" customHeight="1">
      <c r="A274" s="467"/>
      <c r="B274" s="467"/>
      <c r="C274" s="467"/>
      <c r="D274" s="467"/>
      <c r="E274" s="467"/>
      <c r="F274" s="467"/>
      <c r="G274" s="467"/>
      <c r="H274" s="467"/>
      <c r="I274" s="467"/>
      <c r="J274" s="467"/>
      <c r="K274" s="467"/>
      <c r="L274" s="467"/>
      <c r="M274" s="467"/>
      <c r="N274" s="467"/>
      <c r="O274" s="467"/>
      <c r="P274" s="467"/>
      <c r="Q274" s="467"/>
      <c r="R274" s="467"/>
      <c r="S274" s="467"/>
      <c r="T274" s="467"/>
      <c r="U274" s="467"/>
      <c r="V274" s="467"/>
      <c r="W274" s="467"/>
      <c r="X274" s="467"/>
      <c r="Y274" s="467"/>
      <c r="Z274" s="467"/>
      <c r="AA274" s="467"/>
      <c r="AB274" s="467"/>
      <c r="AC274" s="467"/>
      <c r="AD274" s="467"/>
    </row>
    <row r="275" ht="15.75" customHeight="1">
      <c r="A275" s="467"/>
      <c r="B275" s="467"/>
      <c r="C275" s="467"/>
      <c r="D275" s="467"/>
      <c r="E275" s="467"/>
      <c r="F275" s="467"/>
      <c r="G275" s="467"/>
      <c r="H275" s="467"/>
      <c r="I275" s="467"/>
      <c r="J275" s="467"/>
      <c r="K275" s="467"/>
      <c r="L275" s="467"/>
      <c r="M275" s="467"/>
      <c r="N275" s="467"/>
      <c r="O275" s="467"/>
      <c r="P275" s="467"/>
      <c r="Q275" s="467"/>
      <c r="R275" s="467"/>
      <c r="S275" s="467"/>
      <c r="T275" s="467"/>
      <c r="U275" s="467"/>
      <c r="V275" s="467"/>
      <c r="W275" s="467"/>
      <c r="X275" s="467"/>
      <c r="Y275" s="467"/>
      <c r="Z275" s="467"/>
      <c r="AA275" s="467"/>
      <c r="AB275" s="467"/>
      <c r="AC275" s="467"/>
      <c r="AD275" s="467"/>
    </row>
    <row r="276" ht="15.75" customHeight="1">
      <c r="A276" s="467"/>
      <c r="B276" s="467"/>
      <c r="C276" s="467"/>
      <c r="D276" s="467"/>
      <c r="E276" s="467"/>
      <c r="F276" s="467"/>
      <c r="G276" s="467"/>
      <c r="H276" s="467"/>
      <c r="I276" s="467"/>
      <c r="J276" s="467"/>
      <c r="K276" s="467"/>
      <c r="L276" s="467"/>
      <c r="M276" s="467"/>
      <c r="N276" s="467"/>
      <c r="O276" s="467"/>
      <c r="P276" s="467"/>
      <c r="Q276" s="467"/>
      <c r="R276" s="467"/>
      <c r="S276" s="467"/>
      <c r="T276" s="467"/>
      <c r="U276" s="467"/>
      <c r="V276" s="467"/>
      <c r="W276" s="467"/>
      <c r="X276" s="467"/>
      <c r="Y276" s="467"/>
      <c r="Z276" s="467"/>
      <c r="AA276" s="467"/>
      <c r="AB276" s="467"/>
      <c r="AC276" s="467"/>
      <c r="AD276" s="467"/>
    </row>
    <row r="277" ht="15.75" customHeight="1">
      <c r="A277" s="467"/>
      <c r="B277" s="467"/>
      <c r="C277" s="467"/>
      <c r="D277" s="467"/>
      <c r="E277" s="467"/>
      <c r="F277" s="467"/>
      <c r="G277" s="467"/>
      <c r="H277" s="467"/>
      <c r="I277" s="467"/>
      <c r="J277" s="467"/>
      <c r="K277" s="467"/>
      <c r="L277" s="467"/>
      <c r="M277" s="467"/>
      <c r="N277" s="467"/>
      <c r="O277" s="467"/>
      <c r="P277" s="467"/>
      <c r="Q277" s="467"/>
      <c r="R277" s="467"/>
      <c r="S277" s="467"/>
      <c r="T277" s="467"/>
      <c r="U277" s="467"/>
      <c r="V277" s="467"/>
      <c r="W277" s="467"/>
      <c r="X277" s="467"/>
      <c r="Y277" s="467"/>
      <c r="Z277" s="467"/>
      <c r="AA277" s="467"/>
      <c r="AB277" s="467"/>
      <c r="AC277" s="467"/>
      <c r="AD277" s="467"/>
    </row>
    <row r="278" ht="15.75" customHeight="1">
      <c r="A278" s="467"/>
      <c r="B278" s="467"/>
      <c r="C278" s="467"/>
      <c r="D278" s="467"/>
      <c r="E278" s="467"/>
      <c r="F278" s="467"/>
      <c r="G278" s="467"/>
      <c r="H278" s="467"/>
      <c r="I278" s="467"/>
      <c r="J278" s="467"/>
      <c r="K278" s="467"/>
      <c r="L278" s="467"/>
      <c r="M278" s="467"/>
      <c r="N278" s="467"/>
      <c r="O278" s="467"/>
      <c r="P278" s="467"/>
      <c r="Q278" s="467"/>
      <c r="R278" s="467"/>
      <c r="S278" s="467"/>
      <c r="T278" s="467"/>
      <c r="U278" s="467"/>
      <c r="V278" s="467"/>
      <c r="W278" s="467"/>
      <c r="X278" s="467"/>
      <c r="Y278" s="467"/>
      <c r="Z278" s="467"/>
      <c r="AA278" s="467"/>
      <c r="AB278" s="467"/>
      <c r="AC278" s="467"/>
      <c r="AD278" s="467"/>
    </row>
    <row r="279" ht="15.75" customHeight="1">
      <c r="A279" s="467"/>
      <c r="B279" s="467"/>
      <c r="C279" s="467"/>
      <c r="D279" s="467"/>
      <c r="E279" s="467"/>
      <c r="F279" s="467"/>
      <c r="G279" s="467"/>
      <c r="H279" s="467"/>
      <c r="I279" s="467"/>
      <c r="J279" s="467"/>
      <c r="K279" s="467"/>
      <c r="L279" s="467"/>
      <c r="M279" s="467"/>
      <c r="N279" s="467"/>
      <c r="O279" s="467"/>
      <c r="P279" s="467"/>
      <c r="Q279" s="467"/>
      <c r="R279" s="467"/>
      <c r="S279" s="467"/>
      <c r="T279" s="467"/>
      <c r="U279" s="467"/>
      <c r="V279" s="467"/>
      <c r="W279" s="467"/>
      <c r="X279" s="467"/>
      <c r="Y279" s="467"/>
      <c r="Z279" s="467"/>
      <c r="AA279" s="467"/>
      <c r="AB279" s="467"/>
      <c r="AC279" s="467"/>
      <c r="AD279" s="467"/>
    </row>
    <row r="280" ht="15.75" customHeight="1">
      <c r="A280" s="467"/>
      <c r="B280" s="467"/>
      <c r="C280" s="467"/>
      <c r="D280" s="467"/>
      <c r="E280" s="467"/>
      <c r="F280" s="467"/>
      <c r="G280" s="467"/>
      <c r="H280" s="467"/>
      <c r="I280" s="467"/>
      <c r="J280" s="467"/>
      <c r="K280" s="467"/>
      <c r="L280" s="467"/>
      <c r="M280" s="467"/>
      <c r="N280" s="467"/>
      <c r="O280" s="467"/>
      <c r="P280" s="467"/>
      <c r="Q280" s="467"/>
      <c r="R280" s="467"/>
      <c r="S280" s="467"/>
      <c r="T280" s="467"/>
      <c r="U280" s="467"/>
      <c r="V280" s="467"/>
      <c r="W280" s="467"/>
      <c r="X280" s="467"/>
      <c r="Y280" s="467"/>
      <c r="Z280" s="467"/>
      <c r="AA280" s="467"/>
      <c r="AB280" s="467"/>
      <c r="AC280" s="467"/>
      <c r="AD280" s="467"/>
    </row>
    <row r="281" ht="15.75" customHeight="1">
      <c r="A281" s="467"/>
      <c r="B281" s="467"/>
      <c r="C281" s="467"/>
      <c r="D281" s="467"/>
      <c r="E281" s="467"/>
      <c r="F281" s="467"/>
      <c r="G281" s="467"/>
      <c r="H281" s="467"/>
      <c r="I281" s="467"/>
      <c r="J281" s="467"/>
      <c r="K281" s="467"/>
      <c r="L281" s="467"/>
      <c r="M281" s="467"/>
      <c r="N281" s="467"/>
      <c r="O281" s="467"/>
      <c r="P281" s="467"/>
      <c r="Q281" s="467"/>
      <c r="R281" s="467"/>
      <c r="S281" s="467"/>
      <c r="T281" s="467"/>
      <c r="U281" s="467"/>
      <c r="V281" s="467"/>
      <c r="W281" s="467"/>
      <c r="X281" s="467"/>
      <c r="Y281" s="467"/>
      <c r="Z281" s="467"/>
      <c r="AA281" s="467"/>
      <c r="AB281" s="467"/>
      <c r="AC281" s="467"/>
      <c r="AD281" s="467"/>
    </row>
    <row r="282" ht="15.75" customHeight="1">
      <c r="A282" s="467"/>
      <c r="B282" s="467"/>
      <c r="C282" s="467"/>
      <c r="D282" s="467"/>
      <c r="E282" s="467"/>
      <c r="F282" s="467"/>
      <c r="G282" s="467"/>
      <c r="H282" s="467"/>
      <c r="I282" s="467"/>
      <c r="J282" s="467"/>
      <c r="K282" s="467"/>
      <c r="L282" s="467"/>
      <c r="M282" s="467"/>
      <c r="N282" s="467"/>
      <c r="O282" s="467"/>
      <c r="P282" s="467"/>
      <c r="Q282" s="467"/>
      <c r="R282" s="467"/>
      <c r="S282" s="467"/>
      <c r="T282" s="467"/>
      <c r="U282" s="467"/>
      <c r="V282" s="467"/>
      <c r="W282" s="467"/>
      <c r="X282" s="467"/>
      <c r="Y282" s="467"/>
      <c r="Z282" s="467"/>
      <c r="AA282" s="467"/>
      <c r="AB282" s="467"/>
      <c r="AC282" s="467"/>
      <c r="AD282" s="467"/>
    </row>
    <row r="283" ht="15.75" customHeight="1">
      <c r="A283" s="467"/>
      <c r="B283" s="467"/>
      <c r="C283" s="467"/>
      <c r="D283" s="467"/>
      <c r="E283" s="467"/>
      <c r="F283" s="467"/>
      <c r="G283" s="467"/>
      <c r="H283" s="467"/>
      <c r="I283" s="467"/>
      <c r="J283" s="467"/>
      <c r="K283" s="467"/>
      <c r="L283" s="467"/>
      <c r="M283" s="467"/>
      <c r="N283" s="467"/>
      <c r="O283" s="467"/>
      <c r="P283" s="467"/>
      <c r="Q283" s="467"/>
      <c r="R283" s="467"/>
      <c r="S283" s="467"/>
      <c r="T283" s="467"/>
      <c r="U283" s="467"/>
      <c r="V283" s="467"/>
      <c r="W283" s="467"/>
      <c r="X283" s="467"/>
      <c r="Y283" s="467"/>
      <c r="Z283" s="467"/>
      <c r="AA283" s="467"/>
      <c r="AB283" s="467"/>
      <c r="AC283" s="467"/>
      <c r="AD283" s="467"/>
    </row>
    <row r="284" ht="15.75" customHeight="1">
      <c r="A284" s="467"/>
      <c r="B284" s="467"/>
      <c r="C284" s="467"/>
      <c r="D284" s="467"/>
      <c r="E284" s="467"/>
      <c r="F284" s="467"/>
      <c r="G284" s="467"/>
      <c r="H284" s="467"/>
      <c r="I284" s="467"/>
      <c r="J284" s="467"/>
      <c r="K284" s="467"/>
      <c r="L284" s="467"/>
      <c r="M284" s="467"/>
      <c r="N284" s="467"/>
      <c r="O284" s="467"/>
      <c r="P284" s="467"/>
      <c r="Q284" s="467"/>
      <c r="R284" s="467"/>
      <c r="S284" s="467"/>
      <c r="T284" s="467"/>
      <c r="U284" s="467"/>
      <c r="V284" s="467"/>
      <c r="W284" s="467"/>
      <c r="X284" s="467"/>
      <c r="Y284" s="467"/>
      <c r="Z284" s="467"/>
      <c r="AA284" s="467"/>
      <c r="AB284" s="467"/>
      <c r="AC284" s="467"/>
      <c r="AD284" s="467"/>
    </row>
    <row r="285" ht="15.75" customHeight="1">
      <c r="A285" s="467"/>
      <c r="B285" s="467"/>
      <c r="C285" s="467"/>
      <c r="D285" s="467"/>
      <c r="E285" s="467"/>
      <c r="F285" s="467"/>
      <c r="G285" s="467"/>
      <c r="H285" s="467"/>
      <c r="I285" s="467"/>
      <c r="J285" s="467"/>
      <c r="K285" s="467"/>
      <c r="L285" s="467"/>
      <c r="M285" s="467"/>
      <c r="N285" s="467"/>
      <c r="O285" s="467"/>
      <c r="P285" s="467"/>
      <c r="Q285" s="467"/>
      <c r="R285" s="467"/>
      <c r="S285" s="467"/>
      <c r="T285" s="467"/>
      <c r="U285" s="467"/>
      <c r="V285" s="467"/>
      <c r="W285" s="467"/>
      <c r="X285" s="467"/>
      <c r="Y285" s="467"/>
      <c r="Z285" s="467"/>
      <c r="AA285" s="467"/>
      <c r="AB285" s="467"/>
      <c r="AC285" s="467"/>
      <c r="AD285" s="467"/>
    </row>
    <row r="286" ht="15.75" customHeight="1">
      <c r="A286" s="467"/>
      <c r="B286" s="467"/>
      <c r="C286" s="467"/>
      <c r="D286" s="467"/>
      <c r="E286" s="467"/>
      <c r="F286" s="467"/>
      <c r="G286" s="467"/>
      <c r="H286" s="467"/>
      <c r="I286" s="467"/>
      <c r="J286" s="467"/>
      <c r="K286" s="467"/>
      <c r="L286" s="467"/>
      <c r="M286" s="467"/>
      <c r="N286" s="467"/>
      <c r="O286" s="467"/>
      <c r="P286" s="467"/>
      <c r="Q286" s="467"/>
      <c r="R286" s="467"/>
      <c r="S286" s="467"/>
      <c r="T286" s="467"/>
      <c r="U286" s="467"/>
      <c r="V286" s="467"/>
      <c r="W286" s="467"/>
      <c r="X286" s="467"/>
      <c r="Y286" s="467"/>
      <c r="Z286" s="467"/>
      <c r="AA286" s="467"/>
      <c r="AB286" s="467"/>
      <c r="AC286" s="467"/>
      <c r="AD286" s="467"/>
    </row>
    <row r="287" ht="15.75" customHeight="1">
      <c r="A287" s="467"/>
      <c r="B287" s="467"/>
      <c r="C287" s="467"/>
      <c r="D287" s="467"/>
      <c r="E287" s="467"/>
      <c r="F287" s="467"/>
      <c r="G287" s="467"/>
      <c r="H287" s="467"/>
      <c r="I287" s="467"/>
      <c r="J287" s="467"/>
      <c r="K287" s="467"/>
      <c r="L287" s="467"/>
      <c r="M287" s="467"/>
      <c r="N287" s="467"/>
      <c r="O287" s="467"/>
      <c r="P287" s="467"/>
      <c r="Q287" s="467"/>
      <c r="R287" s="467"/>
      <c r="S287" s="467"/>
      <c r="T287" s="467"/>
      <c r="U287" s="467"/>
      <c r="V287" s="467"/>
      <c r="W287" s="467"/>
      <c r="X287" s="467"/>
      <c r="Y287" s="467"/>
      <c r="Z287" s="467"/>
      <c r="AA287" s="467"/>
      <c r="AB287" s="467"/>
      <c r="AC287" s="467"/>
      <c r="AD287" s="467"/>
    </row>
    <row r="288" ht="15.75" customHeight="1">
      <c r="A288" s="467"/>
      <c r="B288" s="467"/>
      <c r="C288" s="467"/>
      <c r="D288" s="467"/>
      <c r="E288" s="467"/>
      <c r="F288" s="467"/>
      <c r="G288" s="467"/>
      <c r="H288" s="467"/>
      <c r="I288" s="467"/>
      <c r="J288" s="467"/>
      <c r="K288" s="467"/>
      <c r="L288" s="467"/>
      <c r="M288" s="467"/>
      <c r="N288" s="467"/>
      <c r="O288" s="467"/>
      <c r="P288" s="467"/>
      <c r="Q288" s="467"/>
      <c r="R288" s="467"/>
      <c r="S288" s="467"/>
      <c r="T288" s="467"/>
      <c r="U288" s="467"/>
      <c r="V288" s="467"/>
      <c r="W288" s="467"/>
      <c r="X288" s="467"/>
      <c r="Y288" s="467"/>
      <c r="Z288" s="467"/>
      <c r="AA288" s="467"/>
      <c r="AB288" s="467"/>
      <c r="AC288" s="467"/>
      <c r="AD288" s="467"/>
    </row>
    <row r="289" ht="15.75" customHeight="1">
      <c r="A289" s="467"/>
      <c r="B289" s="467"/>
      <c r="C289" s="467"/>
      <c r="D289" s="467"/>
      <c r="E289" s="467"/>
      <c r="F289" s="467"/>
      <c r="G289" s="467"/>
      <c r="H289" s="467"/>
      <c r="I289" s="467"/>
      <c r="J289" s="467"/>
      <c r="K289" s="467"/>
      <c r="L289" s="467"/>
      <c r="M289" s="467"/>
      <c r="N289" s="467"/>
      <c r="O289" s="467"/>
      <c r="P289" s="467"/>
      <c r="Q289" s="467"/>
      <c r="R289" s="467"/>
      <c r="S289" s="467"/>
      <c r="T289" s="467"/>
      <c r="U289" s="467"/>
      <c r="V289" s="467"/>
      <c r="W289" s="467"/>
      <c r="X289" s="467"/>
      <c r="Y289" s="467"/>
      <c r="Z289" s="467"/>
      <c r="AA289" s="467"/>
      <c r="AB289" s="467"/>
      <c r="AC289" s="467"/>
      <c r="AD289" s="467"/>
    </row>
    <row r="290" ht="15.75" customHeight="1">
      <c r="A290" s="467"/>
      <c r="B290" s="467"/>
      <c r="C290" s="467"/>
      <c r="D290" s="467"/>
      <c r="E290" s="467"/>
      <c r="F290" s="467"/>
      <c r="G290" s="467"/>
      <c r="H290" s="467"/>
      <c r="I290" s="467"/>
      <c r="J290" s="467"/>
      <c r="K290" s="467"/>
      <c r="L290" s="467"/>
      <c r="M290" s="467"/>
      <c r="N290" s="467"/>
      <c r="O290" s="467"/>
      <c r="P290" s="467"/>
      <c r="Q290" s="467"/>
      <c r="R290" s="467"/>
      <c r="S290" s="467"/>
      <c r="T290" s="467"/>
      <c r="U290" s="467"/>
      <c r="V290" s="467"/>
      <c r="W290" s="467"/>
      <c r="X290" s="467"/>
      <c r="Y290" s="467"/>
      <c r="Z290" s="467"/>
      <c r="AA290" s="467"/>
      <c r="AB290" s="467"/>
      <c r="AC290" s="467"/>
      <c r="AD290" s="467"/>
    </row>
    <row r="291" ht="15.75" customHeight="1">
      <c r="A291" s="467"/>
      <c r="B291" s="467"/>
      <c r="C291" s="467"/>
      <c r="D291" s="467"/>
      <c r="E291" s="467"/>
      <c r="F291" s="467"/>
      <c r="G291" s="467"/>
      <c r="H291" s="467"/>
      <c r="I291" s="467"/>
      <c r="J291" s="467"/>
      <c r="K291" s="467"/>
      <c r="L291" s="467"/>
      <c r="M291" s="467"/>
      <c r="N291" s="467"/>
      <c r="O291" s="467"/>
      <c r="P291" s="467"/>
      <c r="Q291" s="467"/>
      <c r="R291" s="467"/>
      <c r="S291" s="467"/>
      <c r="T291" s="467"/>
      <c r="U291" s="467"/>
      <c r="V291" s="467"/>
      <c r="W291" s="467"/>
      <c r="X291" s="467"/>
      <c r="Y291" s="467"/>
      <c r="Z291" s="467"/>
      <c r="AA291" s="467"/>
      <c r="AB291" s="467"/>
      <c r="AC291" s="467"/>
      <c r="AD291" s="467"/>
    </row>
    <row r="292" ht="15.75" customHeight="1">
      <c r="A292" s="467"/>
      <c r="B292" s="467"/>
      <c r="C292" s="467"/>
      <c r="D292" s="467"/>
      <c r="E292" s="467"/>
      <c r="F292" s="467"/>
      <c r="G292" s="467"/>
      <c r="H292" s="467"/>
      <c r="I292" s="467"/>
      <c r="J292" s="467"/>
      <c r="K292" s="467"/>
      <c r="L292" s="467"/>
      <c r="M292" s="467"/>
      <c r="N292" s="467"/>
      <c r="O292" s="467"/>
      <c r="P292" s="467"/>
      <c r="Q292" s="467"/>
      <c r="R292" s="467"/>
      <c r="S292" s="467"/>
      <c r="T292" s="467"/>
      <c r="U292" s="467"/>
      <c r="V292" s="467"/>
      <c r="W292" s="467"/>
      <c r="X292" s="467"/>
      <c r="Y292" s="467"/>
      <c r="Z292" s="467"/>
      <c r="AA292" s="467"/>
      <c r="AB292" s="467"/>
      <c r="AC292" s="467"/>
      <c r="AD292" s="467"/>
    </row>
    <row r="293" ht="15.75" customHeight="1">
      <c r="A293" s="467"/>
      <c r="B293" s="467"/>
      <c r="C293" s="467"/>
      <c r="D293" s="467"/>
      <c r="E293" s="467"/>
      <c r="F293" s="467"/>
      <c r="G293" s="467"/>
      <c r="H293" s="467"/>
      <c r="I293" s="467"/>
      <c r="J293" s="467"/>
      <c r="K293" s="467"/>
      <c r="L293" s="467"/>
      <c r="M293" s="467"/>
      <c r="N293" s="467"/>
      <c r="O293" s="467"/>
      <c r="P293" s="467"/>
      <c r="Q293" s="467"/>
      <c r="R293" s="467"/>
      <c r="S293" s="467"/>
      <c r="T293" s="467"/>
      <c r="U293" s="467"/>
      <c r="V293" s="467"/>
      <c r="W293" s="467"/>
      <c r="X293" s="467"/>
      <c r="Y293" s="467"/>
      <c r="Z293" s="467"/>
      <c r="AA293" s="467"/>
      <c r="AB293" s="467"/>
      <c r="AC293" s="467"/>
      <c r="AD293" s="467"/>
    </row>
    <row r="294" ht="15.75" customHeight="1">
      <c r="A294" s="467"/>
      <c r="B294" s="467"/>
      <c r="C294" s="467"/>
      <c r="D294" s="467"/>
      <c r="E294" s="467"/>
      <c r="F294" s="467"/>
      <c r="G294" s="467"/>
      <c r="H294" s="467"/>
      <c r="I294" s="467"/>
      <c r="J294" s="467"/>
      <c r="K294" s="467"/>
      <c r="L294" s="467"/>
      <c r="M294" s="467"/>
      <c r="N294" s="467"/>
      <c r="O294" s="467"/>
      <c r="P294" s="467"/>
      <c r="Q294" s="467"/>
      <c r="R294" s="467"/>
      <c r="S294" s="467"/>
      <c r="T294" s="467"/>
      <c r="U294" s="467"/>
      <c r="V294" s="467"/>
      <c r="W294" s="467"/>
      <c r="X294" s="467"/>
      <c r="Y294" s="467"/>
      <c r="Z294" s="467"/>
      <c r="AA294" s="467"/>
      <c r="AB294" s="467"/>
      <c r="AC294" s="467"/>
      <c r="AD294" s="467"/>
    </row>
    <row r="295" ht="15.75" customHeight="1">
      <c r="A295" s="467"/>
      <c r="B295" s="467"/>
      <c r="C295" s="467"/>
      <c r="D295" s="467"/>
      <c r="E295" s="467"/>
      <c r="F295" s="467"/>
      <c r="G295" s="467"/>
      <c r="H295" s="467"/>
      <c r="I295" s="467"/>
      <c r="J295" s="467"/>
      <c r="K295" s="467"/>
      <c r="L295" s="467"/>
      <c r="M295" s="467"/>
      <c r="N295" s="467"/>
      <c r="O295" s="467"/>
      <c r="P295" s="467"/>
      <c r="Q295" s="467"/>
      <c r="R295" s="467"/>
      <c r="S295" s="467"/>
      <c r="T295" s="467"/>
      <c r="U295" s="467"/>
      <c r="V295" s="467"/>
      <c r="W295" s="467"/>
      <c r="X295" s="467"/>
      <c r="Y295" s="467"/>
      <c r="Z295" s="467"/>
      <c r="AA295" s="467"/>
      <c r="AB295" s="467"/>
      <c r="AC295" s="467"/>
      <c r="AD295" s="467"/>
    </row>
    <row r="296" ht="15.75" customHeight="1">
      <c r="A296" s="467"/>
      <c r="B296" s="467"/>
      <c r="C296" s="467"/>
      <c r="D296" s="467"/>
      <c r="E296" s="467"/>
      <c r="F296" s="467"/>
      <c r="G296" s="467"/>
      <c r="H296" s="467"/>
      <c r="I296" s="467"/>
      <c r="J296" s="467"/>
      <c r="K296" s="467"/>
      <c r="L296" s="467"/>
      <c r="M296" s="467"/>
      <c r="N296" s="467"/>
      <c r="O296" s="467"/>
      <c r="P296" s="467"/>
      <c r="Q296" s="467"/>
      <c r="R296" s="467"/>
      <c r="S296" s="467"/>
      <c r="T296" s="467"/>
      <c r="U296" s="467"/>
      <c r="V296" s="467"/>
      <c r="W296" s="467"/>
      <c r="X296" s="467"/>
      <c r="Y296" s="467"/>
      <c r="Z296" s="467"/>
      <c r="AA296" s="467"/>
      <c r="AB296" s="467"/>
      <c r="AC296" s="467"/>
      <c r="AD296" s="467"/>
    </row>
    <row r="297" ht="15.75" customHeight="1">
      <c r="A297" s="467"/>
      <c r="B297" s="467"/>
      <c r="C297" s="467"/>
      <c r="D297" s="467"/>
      <c r="E297" s="467"/>
      <c r="F297" s="467"/>
      <c r="G297" s="467"/>
      <c r="H297" s="467"/>
      <c r="I297" s="467"/>
      <c r="J297" s="467"/>
      <c r="K297" s="467"/>
      <c r="L297" s="467"/>
      <c r="M297" s="467"/>
      <c r="N297" s="467"/>
      <c r="O297" s="467"/>
      <c r="P297" s="467"/>
      <c r="Q297" s="467"/>
      <c r="R297" s="467"/>
      <c r="S297" s="467"/>
      <c r="T297" s="467"/>
      <c r="U297" s="467"/>
      <c r="V297" s="467"/>
      <c r="W297" s="467"/>
      <c r="X297" s="467"/>
      <c r="Y297" s="467"/>
      <c r="Z297" s="467"/>
      <c r="AA297" s="467"/>
      <c r="AB297" s="467"/>
      <c r="AC297" s="467"/>
      <c r="AD297" s="467"/>
    </row>
    <row r="298" ht="15.75" customHeight="1">
      <c r="A298" s="467"/>
      <c r="B298" s="467"/>
      <c r="C298" s="467"/>
      <c r="D298" s="467"/>
      <c r="E298" s="467"/>
      <c r="F298" s="467"/>
      <c r="G298" s="467"/>
      <c r="H298" s="467"/>
      <c r="I298" s="467"/>
      <c r="J298" s="467"/>
      <c r="K298" s="467"/>
      <c r="L298" s="467"/>
      <c r="M298" s="467"/>
      <c r="N298" s="467"/>
      <c r="O298" s="467"/>
      <c r="P298" s="467"/>
      <c r="Q298" s="467"/>
      <c r="R298" s="467"/>
      <c r="S298" s="467"/>
      <c r="T298" s="467"/>
      <c r="U298" s="467"/>
      <c r="V298" s="467"/>
      <c r="W298" s="467"/>
      <c r="X298" s="467"/>
      <c r="Y298" s="467"/>
      <c r="Z298" s="467"/>
      <c r="AA298" s="467"/>
      <c r="AB298" s="467"/>
      <c r="AC298" s="467"/>
      <c r="AD298" s="467"/>
    </row>
    <row r="299" ht="15.75" customHeight="1">
      <c r="A299" s="467"/>
      <c r="B299" s="467"/>
      <c r="C299" s="467"/>
      <c r="D299" s="467"/>
      <c r="E299" s="467"/>
      <c r="F299" s="467"/>
      <c r="G299" s="467"/>
      <c r="H299" s="467"/>
      <c r="I299" s="467"/>
      <c r="J299" s="467"/>
      <c r="K299" s="467"/>
      <c r="L299" s="467"/>
      <c r="M299" s="467"/>
      <c r="N299" s="467"/>
      <c r="O299" s="467"/>
      <c r="P299" s="467"/>
      <c r="Q299" s="467"/>
      <c r="R299" s="467"/>
      <c r="S299" s="467"/>
      <c r="T299" s="467"/>
      <c r="U299" s="467"/>
      <c r="V299" s="467"/>
      <c r="W299" s="467"/>
      <c r="X299" s="467"/>
      <c r="Y299" s="467"/>
      <c r="Z299" s="467"/>
      <c r="AA299" s="467"/>
      <c r="AB299" s="467"/>
      <c r="AC299" s="467"/>
      <c r="AD299" s="467"/>
    </row>
    <row r="300" ht="15.75" customHeight="1">
      <c r="A300" s="467"/>
      <c r="B300" s="467"/>
      <c r="C300" s="467"/>
      <c r="D300" s="467"/>
      <c r="E300" s="467"/>
      <c r="F300" s="467"/>
      <c r="G300" s="467"/>
      <c r="H300" s="467"/>
      <c r="I300" s="467"/>
      <c r="J300" s="467"/>
      <c r="K300" s="467"/>
      <c r="L300" s="467"/>
      <c r="M300" s="467"/>
      <c r="N300" s="467"/>
      <c r="O300" s="467"/>
      <c r="P300" s="467"/>
      <c r="Q300" s="467"/>
      <c r="R300" s="467"/>
      <c r="S300" s="467"/>
      <c r="T300" s="467"/>
      <c r="U300" s="467"/>
      <c r="V300" s="467"/>
      <c r="W300" s="467"/>
      <c r="X300" s="467"/>
      <c r="Y300" s="467"/>
      <c r="Z300" s="467"/>
      <c r="AA300" s="467"/>
      <c r="AB300" s="467"/>
      <c r="AC300" s="467"/>
      <c r="AD300" s="467"/>
    </row>
    <row r="301" ht="15.75" customHeight="1">
      <c r="A301" s="467"/>
      <c r="B301" s="467"/>
      <c r="C301" s="467"/>
      <c r="D301" s="467"/>
      <c r="E301" s="467"/>
      <c r="F301" s="467"/>
      <c r="G301" s="467"/>
      <c r="H301" s="467"/>
      <c r="I301" s="467"/>
      <c r="J301" s="467"/>
      <c r="K301" s="467"/>
      <c r="L301" s="467"/>
      <c r="M301" s="467"/>
      <c r="N301" s="467"/>
      <c r="O301" s="467"/>
      <c r="P301" s="467"/>
      <c r="Q301" s="467"/>
      <c r="R301" s="467"/>
      <c r="S301" s="467"/>
      <c r="T301" s="467"/>
      <c r="U301" s="467"/>
      <c r="V301" s="467"/>
      <c r="W301" s="467"/>
      <c r="X301" s="467"/>
      <c r="Y301" s="467"/>
      <c r="Z301" s="467"/>
      <c r="AA301" s="467"/>
      <c r="AB301" s="467"/>
      <c r="AC301" s="467"/>
      <c r="AD301" s="467"/>
    </row>
    <row r="302" ht="15.75" customHeight="1">
      <c r="A302" s="467"/>
      <c r="B302" s="467"/>
      <c r="C302" s="467"/>
      <c r="D302" s="467"/>
      <c r="E302" s="467"/>
      <c r="F302" s="467"/>
      <c r="G302" s="467"/>
      <c r="H302" s="467"/>
      <c r="I302" s="467"/>
      <c r="J302" s="467"/>
      <c r="K302" s="467"/>
      <c r="L302" s="467"/>
      <c r="M302" s="467"/>
      <c r="N302" s="467"/>
      <c r="O302" s="467"/>
      <c r="P302" s="467"/>
      <c r="Q302" s="467"/>
      <c r="R302" s="467"/>
      <c r="S302" s="467"/>
      <c r="T302" s="467"/>
      <c r="U302" s="467"/>
      <c r="V302" s="467"/>
      <c r="W302" s="467"/>
      <c r="X302" s="467"/>
      <c r="Y302" s="467"/>
      <c r="Z302" s="467"/>
      <c r="AA302" s="467"/>
      <c r="AB302" s="467"/>
      <c r="AC302" s="467"/>
      <c r="AD302" s="467"/>
    </row>
    <row r="303" ht="15.75" customHeight="1">
      <c r="A303" s="467"/>
      <c r="B303" s="467"/>
      <c r="C303" s="467"/>
      <c r="D303" s="467"/>
      <c r="E303" s="467"/>
      <c r="F303" s="467"/>
      <c r="G303" s="467"/>
      <c r="H303" s="467"/>
      <c r="I303" s="467"/>
      <c r="J303" s="467"/>
      <c r="K303" s="467"/>
      <c r="L303" s="467"/>
      <c r="M303" s="467"/>
      <c r="N303" s="467"/>
      <c r="O303" s="467"/>
      <c r="P303" s="467"/>
      <c r="Q303" s="467"/>
      <c r="R303" s="467"/>
      <c r="S303" s="467"/>
      <c r="T303" s="467"/>
      <c r="U303" s="467"/>
      <c r="V303" s="467"/>
      <c r="W303" s="467"/>
      <c r="X303" s="467"/>
      <c r="Y303" s="467"/>
      <c r="Z303" s="467"/>
      <c r="AA303" s="467"/>
      <c r="AB303" s="467"/>
      <c r="AC303" s="467"/>
      <c r="AD303" s="467"/>
    </row>
    <row r="304" ht="15.75" customHeight="1">
      <c r="A304" s="467"/>
      <c r="B304" s="467"/>
      <c r="C304" s="467"/>
      <c r="D304" s="467"/>
      <c r="E304" s="467"/>
      <c r="F304" s="467"/>
      <c r="G304" s="467"/>
      <c r="H304" s="467"/>
      <c r="I304" s="467"/>
      <c r="J304" s="467"/>
      <c r="K304" s="467"/>
      <c r="L304" s="467"/>
      <c r="M304" s="467"/>
      <c r="N304" s="467"/>
      <c r="O304" s="467"/>
      <c r="P304" s="467"/>
      <c r="Q304" s="467"/>
      <c r="R304" s="467"/>
      <c r="S304" s="467"/>
      <c r="T304" s="467"/>
      <c r="U304" s="467"/>
      <c r="V304" s="467"/>
      <c r="W304" s="467"/>
      <c r="X304" s="467"/>
      <c r="Y304" s="467"/>
      <c r="Z304" s="467"/>
      <c r="AA304" s="467"/>
      <c r="AB304" s="467"/>
      <c r="AC304" s="467"/>
      <c r="AD304" s="467"/>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7.0"/>
    <col customWidth="1" min="2" max="2" width="23.0"/>
    <col customWidth="1" min="3" max="6" width="14.43"/>
  </cols>
  <sheetData>
    <row r="1">
      <c r="A1" s="129"/>
      <c r="B1" s="129" t="s">
        <v>7813</v>
      </c>
      <c r="C1" s="129" t="s">
        <v>7580</v>
      </c>
    </row>
    <row r="2">
      <c r="A2" s="471" t="s">
        <v>143</v>
      </c>
      <c r="B2" s="51" t="s">
        <v>7814</v>
      </c>
      <c r="C2" s="67" t="s">
        <v>11</v>
      </c>
    </row>
    <row r="3">
      <c r="B3" s="51" t="s">
        <v>7815</v>
      </c>
      <c r="C3" s="67" t="s">
        <v>493</v>
      </c>
    </row>
    <row r="4">
      <c r="B4" s="51" t="s">
        <v>7816</v>
      </c>
      <c r="C4" s="67" t="s">
        <v>11</v>
      </c>
    </row>
    <row r="5">
      <c r="B5" s="51" t="s">
        <v>7077</v>
      </c>
      <c r="C5" s="67" t="s">
        <v>11</v>
      </c>
    </row>
    <row r="6">
      <c r="B6" s="51" t="s">
        <v>7122</v>
      </c>
      <c r="C6" s="67" t="s">
        <v>11</v>
      </c>
    </row>
    <row r="7">
      <c r="A7" s="1"/>
    </row>
    <row r="8">
      <c r="A8" s="472" t="s">
        <v>148</v>
      </c>
      <c r="B8" s="51" t="s">
        <v>7814</v>
      </c>
      <c r="C8" s="473" t="s">
        <v>11</v>
      </c>
    </row>
    <row r="9">
      <c r="B9" s="51" t="s">
        <v>7815</v>
      </c>
      <c r="C9" s="474" t="s">
        <v>6373</v>
      </c>
    </row>
    <row r="10">
      <c r="B10" s="51" t="s">
        <v>7816</v>
      </c>
      <c r="C10" s="474" t="s">
        <v>6373</v>
      </c>
    </row>
    <row r="11">
      <c r="B11" s="51" t="s">
        <v>7077</v>
      </c>
      <c r="C11" s="474" t="s">
        <v>11</v>
      </c>
    </row>
    <row r="12">
      <c r="B12" s="51" t="s">
        <v>7122</v>
      </c>
      <c r="C12" s="474" t="s">
        <v>11</v>
      </c>
    </row>
    <row r="14">
      <c r="A14" s="471" t="s">
        <v>141</v>
      </c>
      <c r="B14" s="51" t="s">
        <v>7814</v>
      </c>
    </row>
    <row r="15">
      <c r="B15" s="51" t="s">
        <v>7815</v>
      </c>
    </row>
    <row r="16">
      <c r="B16" s="51" t="s">
        <v>7816</v>
      </c>
    </row>
    <row r="17">
      <c r="B17" s="51" t="s">
        <v>7077</v>
      </c>
    </row>
    <row r="18">
      <c r="B18" s="51" t="s">
        <v>7122</v>
      </c>
    </row>
    <row r="20">
      <c r="A20" s="472" t="s">
        <v>146</v>
      </c>
      <c r="B20" s="51" t="s">
        <v>7814</v>
      </c>
      <c r="C20" s="473" t="s">
        <v>6373</v>
      </c>
    </row>
    <row r="21" ht="15.75" customHeight="1">
      <c r="B21" s="51" t="s">
        <v>7815</v>
      </c>
      <c r="C21" s="474" t="s">
        <v>6373</v>
      </c>
    </row>
    <row r="22" ht="15.75" customHeight="1">
      <c r="B22" s="51" t="s">
        <v>7816</v>
      </c>
      <c r="C22" s="474" t="s">
        <v>6373</v>
      </c>
    </row>
    <row r="23" ht="15.75" customHeight="1">
      <c r="B23" s="51" t="s">
        <v>7077</v>
      </c>
      <c r="C23" s="474" t="s">
        <v>6334</v>
      </c>
    </row>
    <row r="24" ht="15.75" customHeight="1">
      <c r="B24" s="51" t="s">
        <v>7122</v>
      </c>
      <c r="C24" s="474" t="s">
        <v>6373</v>
      </c>
    </row>
    <row r="25" ht="15.75" customHeight="1"/>
    <row r="26" ht="15.75" customHeight="1">
      <c r="A26" s="475" t="s">
        <v>152</v>
      </c>
      <c r="B26" s="51" t="s">
        <v>7814</v>
      </c>
      <c r="C26" s="473" t="s">
        <v>6373</v>
      </c>
    </row>
    <row r="27" ht="15.75" customHeight="1">
      <c r="B27" s="51" t="s">
        <v>7815</v>
      </c>
      <c r="C27" s="474" t="s">
        <v>6373</v>
      </c>
    </row>
    <row r="28" ht="15.75" customHeight="1">
      <c r="B28" s="51" t="s">
        <v>7816</v>
      </c>
      <c r="C28" s="474" t="s">
        <v>6373</v>
      </c>
    </row>
    <row r="29" ht="15.75" customHeight="1">
      <c r="B29" s="51" t="s">
        <v>7077</v>
      </c>
      <c r="C29" s="474" t="s">
        <v>6373</v>
      </c>
    </row>
    <row r="30" ht="15.75" customHeight="1">
      <c r="B30" s="51" t="s">
        <v>7122</v>
      </c>
      <c r="C30" s="474" t="s">
        <v>6334</v>
      </c>
    </row>
    <row r="31" ht="15.75" customHeight="1"/>
    <row r="32" ht="15.75" customHeight="1">
      <c r="A32" s="475" t="s">
        <v>150</v>
      </c>
      <c r="B32" s="51" t="s">
        <v>7814</v>
      </c>
      <c r="C32" s="67" t="s">
        <v>6373</v>
      </c>
    </row>
    <row r="33" ht="15.75" customHeight="1">
      <c r="B33" s="51" t="s">
        <v>7815</v>
      </c>
      <c r="C33" s="67" t="s">
        <v>6334</v>
      </c>
    </row>
    <row r="34" ht="15.75" customHeight="1">
      <c r="B34" s="51" t="s">
        <v>7816</v>
      </c>
    </row>
    <row r="35" ht="15.75" customHeight="1">
      <c r="B35" s="51" t="s">
        <v>7077</v>
      </c>
    </row>
    <row r="36" ht="15.75" customHeight="1">
      <c r="B36" s="51" t="s">
        <v>7122</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20.0"/>
    <col customWidth="1" min="3" max="6" width="3.29"/>
    <col customWidth="1" min="7" max="9" width="11.86"/>
    <col customWidth="1" min="12" max="12" width="41.71"/>
  </cols>
  <sheetData>
    <row r="1">
      <c r="A1" s="67"/>
      <c r="B1" s="67"/>
      <c r="C1" s="67"/>
      <c r="D1" s="67"/>
      <c r="E1" s="67"/>
      <c r="F1" s="67"/>
      <c r="G1" s="67"/>
      <c r="H1" s="67"/>
      <c r="I1" s="67"/>
      <c r="J1" s="67"/>
      <c r="K1" s="67"/>
      <c r="L1" s="67"/>
      <c r="M1" s="67"/>
      <c r="N1" s="67"/>
      <c r="O1" s="67"/>
      <c r="P1" s="67"/>
      <c r="Q1" s="67"/>
      <c r="R1" s="67"/>
      <c r="S1" s="67"/>
      <c r="T1" s="67"/>
      <c r="U1" s="67"/>
      <c r="V1" s="67"/>
      <c r="W1" s="67"/>
      <c r="X1" s="67"/>
    </row>
    <row r="2">
      <c r="A2" s="67"/>
      <c r="B2" s="67"/>
      <c r="C2" s="67"/>
      <c r="D2" s="67"/>
      <c r="E2" s="67"/>
      <c r="F2" s="67"/>
      <c r="G2" s="67"/>
      <c r="H2" s="68"/>
      <c r="I2" s="67"/>
      <c r="J2" s="67"/>
      <c r="K2" s="67"/>
      <c r="L2" s="67"/>
      <c r="M2" s="67"/>
      <c r="N2" s="67"/>
      <c r="O2" s="67"/>
      <c r="P2" s="67"/>
      <c r="Q2" s="67"/>
      <c r="R2" s="67"/>
      <c r="S2" s="67"/>
      <c r="T2" s="67"/>
      <c r="U2" s="67"/>
      <c r="V2" s="67"/>
      <c r="W2" s="67"/>
      <c r="X2" s="67"/>
    </row>
    <row r="3">
      <c r="A3" s="67"/>
      <c r="B3" s="67"/>
      <c r="C3" s="67"/>
      <c r="D3" s="67"/>
      <c r="E3" s="67"/>
      <c r="F3" s="67"/>
      <c r="G3" s="67"/>
      <c r="H3" s="68"/>
      <c r="I3" s="67"/>
      <c r="J3" s="67"/>
      <c r="K3" s="67"/>
      <c r="L3" s="67"/>
      <c r="M3" s="67"/>
      <c r="N3" s="67"/>
      <c r="O3" s="67"/>
      <c r="P3" s="67"/>
      <c r="Q3" s="67"/>
      <c r="R3" s="67"/>
      <c r="S3" s="67"/>
      <c r="T3" s="67"/>
      <c r="U3" s="67"/>
      <c r="V3" s="67"/>
      <c r="W3" s="67"/>
      <c r="X3" s="67"/>
    </row>
    <row r="4">
      <c r="A4" s="67"/>
      <c r="B4" s="69" t="s">
        <v>115</v>
      </c>
      <c r="C4" s="70"/>
      <c r="D4" s="70"/>
      <c r="E4" s="70"/>
      <c r="F4" s="70"/>
      <c r="G4" s="70"/>
      <c r="H4" s="70"/>
      <c r="I4" s="71"/>
      <c r="J4" s="67"/>
      <c r="K4" s="67"/>
      <c r="L4" s="72" t="s">
        <v>116</v>
      </c>
      <c r="M4" s="67"/>
      <c r="N4" s="67"/>
      <c r="O4" s="67"/>
      <c r="P4" s="67"/>
      <c r="Q4" s="67"/>
      <c r="R4" s="67"/>
      <c r="S4" s="67"/>
      <c r="T4" s="67"/>
      <c r="U4" s="67"/>
      <c r="V4" s="67"/>
      <c r="W4" s="67"/>
      <c r="X4" s="67"/>
    </row>
    <row r="5">
      <c r="A5" s="67"/>
      <c r="B5" s="73" t="s">
        <v>0</v>
      </c>
      <c r="C5" s="74" t="s">
        <v>8</v>
      </c>
      <c r="D5" s="5"/>
      <c r="E5" s="5"/>
      <c r="F5" s="6"/>
      <c r="G5" s="75" t="s">
        <v>11</v>
      </c>
      <c r="H5" s="75" t="s">
        <v>12</v>
      </c>
      <c r="I5" s="75" t="s">
        <v>13</v>
      </c>
      <c r="J5" s="67"/>
      <c r="K5" s="67"/>
      <c r="L5" s="76" t="s">
        <v>117</v>
      </c>
      <c r="M5" s="67"/>
      <c r="N5" s="67"/>
      <c r="O5" s="67"/>
      <c r="P5" s="67"/>
      <c r="Q5" s="67"/>
      <c r="R5" s="67"/>
      <c r="S5" s="67"/>
      <c r="T5" s="67"/>
      <c r="U5" s="67"/>
      <c r="V5" s="67"/>
      <c r="W5" s="67"/>
      <c r="X5" s="67"/>
    </row>
    <row r="6">
      <c r="A6" s="67"/>
      <c r="B6" s="77" t="s">
        <v>118</v>
      </c>
      <c r="C6" s="78">
        <v>60.0</v>
      </c>
      <c r="D6" s="5"/>
      <c r="E6" s="5"/>
      <c r="F6" s="6"/>
      <c r="G6" s="79">
        <v>60.0</v>
      </c>
      <c r="H6" s="80">
        <v>0.0</v>
      </c>
      <c r="I6" s="81">
        <v>0.0</v>
      </c>
      <c r="J6" s="82"/>
      <c r="K6" s="82"/>
      <c r="L6" s="83" t="s">
        <v>119</v>
      </c>
      <c r="M6" s="67"/>
      <c r="N6" s="67"/>
      <c r="O6" s="67"/>
      <c r="P6" s="67"/>
      <c r="Q6" s="67"/>
      <c r="R6" s="67"/>
      <c r="S6" s="67"/>
      <c r="T6" s="67"/>
      <c r="U6" s="67"/>
      <c r="V6" s="67"/>
      <c r="W6" s="67"/>
      <c r="X6" s="67"/>
    </row>
    <row r="7">
      <c r="A7" s="67"/>
      <c r="B7" s="77" t="s">
        <v>120</v>
      </c>
      <c r="C7" s="78">
        <v>52.0</v>
      </c>
      <c r="D7" s="5"/>
      <c r="E7" s="5"/>
      <c r="F7" s="6"/>
      <c r="G7" s="79">
        <v>52.0</v>
      </c>
      <c r="H7" s="80">
        <v>0.0</v>
      </c>
      <c r="I7" s="84">
        <v>0.0</v>
      </c>
      <c r="J7" s="82"/>
      <c r="K7" s="82"/>
      <c r="L7" s="67"/>
      <c r="M7" s="67"/>
      <c r="N7" s="67"/>
      <c r="O7" s="67"/>
      <c r="P7" s="67"/>
      <c r="Q7" s="67"/>
      <c r="R7" s="67"/>
      <c r="S7" s="67"/>
      <c r="T7" s="67"/>
      <c r="U7" s="67"/>
      <c r="V7" s="67"/>
      <c r="W7" s="67"/>
      <c r="X7" s="67"/>
    </row>
    <row r="8">
      <c r="A8" s="67"/>
      <c r="B8" s="85" t="s">
        <v>8</v>
      </c>
      <c r="C8" s="86">
        <f>SUM(C6:F7)</f>
        <v>112</v>
      </c>
      <c r="D8" s="5"/>
      <c r="E8" s="5"/>
      <c r="F8" s="6"/>
      <c r="G8" s="87">
        <f t="shared" ref="G8:I8" si="1">SUM(G5:G7)</f>
        <v>112</v>
      </c>
      <c r="H8" s="88">
        <f t="shared" si="1"/>
        <v>0</v>
      </c>
      <c r="I8" s="89">
        <f t="shared" si="1"/>
        <v>0</v>
      </c>
      <c r="J8" s="82"/>
      <c r="K8" s="67"/>
      <c r="L8" s="67"/>
      <c r="M8" s="67"/>
      <c r="N8" s="67"/>
      <c r="O8" s="67"/>
      <c r="P8" s="67"/>
      <c r="Q8" s="67"/>
      <c r="R8" s="67"/>
      <c r="S8" s="67"/>
      <c r="T8" s="67"/>
      <c r="U8" s="67"/>
      <c r="V8" s="67"/>
      <c r="W8" s="67"/>
      <c r="X8" s="67"/>
    </row>
    <row r="9">
      <c r="A9" s="67"/>
      <c r="B9" s="90"/>
      <c r="C9" s="90"/>
      <c r="D9" s="90"/>
      <c r="E9" s="90"/>
      <c r="F9" s="90"/>
      <c r="G9" s="90"/>
      <c r="H9" s="90"/>
      <c r="I9" s="91"/>
      <c r="J9" s="67"/>
      <c r="K9" s="67"/>
      <c r="L9" s="67"/>
      <c r="M9" s="67"/>
      <c r="N9" s="67"/>
      <c r="O9" s="67"/>
      <c r="P9" s="67"/>
      <c r="Q9" s="67"/>
      <c r="R9" s="67"/>
      <c r="S9" s="67"/>
      <c r="T9" s="67"/>
      <c r="U9" s="67"/>
      <c r="V9" s="67"/>
      <c r="W9" s="67"/>
      <c r="X9" s="67"/>
    </row>
    <row r="10">
      <c r="A10" s="67"/>
      <c r="B10" s="92" t="str">
        <f>"Functional Testing - Stories Verified : " &amp; C8</f>
        <v>Functional Testing - Stories Verified : 112</v>
      </c>
      <c r="C10" s="53"/>
      <c r="D10" s="53"/>
      <c r="E10" s="53"/>
      <c r="F10" s="53"/>
      <c r="G10" s="53"/>
      <c r="H10" s="53"/>
      <c r="I10" s="54"/>
      <c r="J10" s="67"/>
      <c r="K10" s="67"/>
      <c r="L10" s="67"/>
      <c r="M10" s="67"/>
      <c r="N10" s="67"/>
      <c r="O10" s="67"/>
      <c r="P10" s="67"/>
      <c r="Q10" s="67"/>
      <c r="R10" s="67"/>
      <c r="S10" s="67"/>
      <c r="T10" s="67"/>
      <c r="U10" s="67"/>
      <c r="V10" s="67"/>
      <c r="W10" s="67"/>
      <c r="X10" s="67"/>
    </row>
    <row r="11">
      <c r="A11" s="67"/>
      <c r="B11" s="93" t="str">
        <f>"Test cases : " &amp; C8 &amp; "      Passed : "&amp; G8 &amp; "     Failed : " &amp; H8 &amp; "    Skipped : " &amp; I8</f>
        <v>Test cases : 112      Passed : 112     Failed : 0    Skipped : 0</v>
      </c>
      <c r="C11" s="56"/>
      <c r="D11" s="56"/>
      <c r="E11" s="56"/>
      <c r="F11" s="56"/>
      <c r="G11" s="56"/>
      <c r="H11" s="56"/>
      <c r="I11" s="57"/>
      <c r="J11" s="67"/>
      <c r="K11" s="67"/>
      <c r="L11" s="67"/>
      <c r="M11" s="67"/>
      <c r="N11" s="67"/>
      <c r="O11" s="67"/>
      <c r="P11" s="67"/>
      <c r="Q11" s="67"/>
      <c r="R11" s="67"/>
      <c r="S11" s="67"/>
      <c r="T11" s="67"/>
      <c r="U11" s="67"/>
      <c r="V11" s="67"/>
      <c r="W11" s="67"/>
      <c r="X11" s="67"/>
    </row>
    <row r="12">
      <c r="A12" s="67"/>
      <c r="B12" s="94" t="str">
        <f>"Test Rate : " &amp; INT((((G8+H8)/C8)*100)) &amp; "%     With Pass Rate : " &amp; INT((G8/(G8+H8))*100)  &amp; "%"</f>
        <v>Test Rate : 100%     With Pass Rate : 100%</v>
      </c>
      <c r="C12" s="59"/>
      <c r="D12" s="59"/>
      <c r="E12" s="59"/>
      <c r="F12" s="59"/>
      <c r="G12" s="59"/>
      <c r="H12" s="59"/>
      <c r="I12" s="60"/>
      <c r="J12" s="67"/>
      <c r="K12" s="67"/>
      <c r="L12" s="67"/>
      <c r="M12" s="67"/>
      <c r="N12" s="67"/>
      <c r="O12" s="67"/>
      <c r="P12" s="67"/>
      <c r="Q12" s="67"/>
      <c r="R12" s="67"/>
      <c r="S12" s="67"/>
      <c r="T12" s="67"/>
      <c r="U12" s="67"/>
      <c r="V12" s="67"/>
      <c r="W12" s="67"/>
      <c r="X12" s="67"/>
    </row>
    <row r="13">
      <c r="A13" s="67"/>
      <c r="B13" s="90"/>
      <c r="C13" s="90"/>
      <c r="D13" s="90"/>
      <c r="E13" s="90"/>
      <c r="F13" s="90"/>
      <c r="G13" s="90"/>
      <c r="H13" s="90"/>
      <c r="I13" s="90"/>
      <c r="J13" s="67"/>
      <c r="K13" s="67"/>
      <c r="L13" s="67"/>
      <c r="M13" s="67"/>
      <c r="N13" s="67"/>
      <c r="O13" s="67"/>
      <c r="P13" s="67"/>
      <c r="Q13" s="67"/>
      <c r="R13" s="67"/>
      <c r="S13" s="67"/>
      <c r="T13" s="67"/>
      <c r="U13" s="67"/>
      <c r="V13" s="67"/>
      <c r="W13" s="67"/>
      <c r="X13" s="67"/>
    </row>
    <row r="14" ht="15.75" customHeight="1">
      <c r="A14" s="67"/>
      <c r="B14" s="69" t="s">
        <v>121</v>
      </c>
      <c r="C14" s="70"/>
      <c r="D14" s="70"/>
      <c r="E14" s="70"/>
      <c r="F14" s="70"/>
      <c r="G14" s="70"/>
      <c r="H14" s="70"/>
      <c r="I14" s="71"/>
      <c r="J14" s="67"/>
      <c r="K14" s="67"/>
      <c r="L14" s="67"/>
      <c r="M14" s="67"/>
      <c r="N14" s="67"/>
      <c r="O14" s="67"/>
      <c r="P14" s="67"/>
      <c r="Q14" s="67"/>
      <c r="R14" s="67"/>
      <c r="S14" s="67"/>
      <c r="T14" s="67"/>
      <c r="U14" s="67"/>
      <c r="V14" s="67"/>
      <c r="W14" s="67"/>
      <c r="X14" s="67"/>
    </row>
    <row r="15" ht="15.75" customHeight="1">
      <c r="A15" s="67"/>
      <c r="B15" s="73" t="s">
        <v>0</v>
      </c>
      <c r="C15" s="74" t="s">
        <v>8</v>
      </c>
      <c r="D15" s="5"/>
      <c r="E15" s="5"/>
      <c r="F15" s="6"/>
      <c r="G15" s="75" t="s">
        <v>11</v>
      </c>
      <c r="H15" s="75" t="s">
        <v>12</v>
      </c>
      <c r="I15" s="75" t="s">
        <v>13</v>
      </c>
      <c r="J15" s="67"/>
      <c r="K15" s="67"/>
      <c r="L15" s="67"/>
      <c r="M15" s="67"/>
      <c r="N15" s="67"/>
      <c r="O15" s="67"/>
      <c r="P15" s="67"/>
      <c r="Q15" s="67"/>
      <c r="R15" s="67"/>
      <c r="S15" s="67"/>
      <c r="T15" s="67"/>
      <c r="U15" s="67"/>
      <c r="V15" s="67"/>
      <c r="W15" s="67"/>
      <c r="X15" s="67"/>
    </row>
    <row r="16" ht="15.75" customHeight="1">
      <c r="A16" s="67"/>
      <c r="B16" s="95" t="s">
        <v>122</v>
      </c>
      <c r="C16" s="78">
        <v>176.0</v>
      </c>
      <c r="D16" s="5"/>
      <c r="E16" s="5"/>
      <c r="F16" s="6"/>
      <c r="G16" s="79">
        <v>143.0</v>
      </c>
      <c r="H16" s="80">
        <v>0.0</v>
      </c>
      <c r="I16" s="84">
        <v>0.0</v>
      </c>
      <c r="J16" s="67"/>
      <c r="K16" s="67"/>
      <c r="L16" s="67"/>
      <c r="M16" s="67"/>
      <c r="N16" s="67"/>
      <c r="O16" s="67"/>
      <c r="P16" s="67"/>
      <c r="Q16" s="67"/>
      <c r="R16" s="67"/>
      <c r="S16" s="67"/>
      <c r="T16" s="67"/>
      <c r="U16" s="67"/>
      <c r="V16" s="67"/>
      <c r="W16" s="67"/>
      <c r="X16" s="67"/>
    </row>
    <row r="17" ht="15.75" customHeight="1">
      <c r="A17" s="67"/>
      <c r="B17" s="96"/>
      <c r="C17" s="97"/>
      <c r="D17" s="5"/>
      <c r="E17" s="5"/>
      <c r="F17" s="6"/>
      <c r="G17" s="96"/>
      <c r="H17" s="96"/>
      <c r="I17" s="98"/>
      <c r="J17" s="67"/>
      <c r="K17" s="67"/>
      <c r="L17" s="67"/>
      <c r="M17" s="67"/>
      <c r="N17" s="67"/>
      <c r="O17" s="67"/>
      <c r="P17" s="67"/>
      <c r="Q17" s="67"/>
      <c r="R17" s="67"/>
      <c r="S17" s="67"/>
      <c r="T17" s="67"/>
      <c r="U17" s="67"/>
      <c r="V17" s="67"/>
      <c r="W17" s="67"/>
      <c r="X17" s="67"/>
    </row>
    <row r="18" ht="15.75" customHeight="1">
      <c r="A18" s="67"/>
      <c r="B18" s="85" t="s">
        <v>8</v>
      </c>
      <c r="C18" s="86">
        <f>SUM(C16:F17)</f>
        <v>176</v>
      </c>
      <c r="D18" s="5"/>
      <c r="E18" s="5"/>
      <c r="F18" s="6"/>
      <c r="G18" s="87">
        <f t="shared" ref="G18:I18" si="2">SUM(G15:G17)</f>
        <v>143</v>
      </c>
      <c r="H18" s="88">
        <f t="shared" si="2"/>
        <v>0</v>
      </c>
      <c r="I18" s="99">
        <f t="shared" si="2"/>
        <v>0</v>
      </c>
      <c r="J18" s="67"/>
      <c r="K18" s="67"/>
      <c r="L18" s="67"/>
      <c r="M18" s="67"/>
      <c r="N18" s="67"/>
      <c r="O18" s="67"/>
      <c r="P18" s="67"/>
      <c r="Q18" s="67"/>
      <c r="R18" s="67"/>
      <c r="S18" s="67"/>
      <c r="T18" s="67"/>
      <c r="U18" s="67"/>
      <c r="V18" s="67"/>
      <c r="W18" s="67"/>
      <c r="X18" s="67"/>
    </row>
    <row r="19" ht="15.75" customHeight="1">
      <c r="A19" s="67"/>
      <c r="B19" s="90"/>
      <c r="C19" s="90"/>
      <c r="D19" s="90"/>
      <c r="E19" s="90"/>
      <c r="F19" s="90"/>
      <c r="G19" s="90"/>
      <c r="H19" s="90"/>
      <c r="I19" s="90"/>
      <c r="J19" s="67"/>
      <c r="K19" s="67"/>
      <c r="L19" s="67"/>
      <c r="M19" s="67"/>
      <c r="N19" s="67"/>
      <c r="O19" s="67"/>
      <c r="P19" s="67"/>
      <c r="Q19" s="67"/>
      <c r="R19" s="67"/>
      <c r="S19" s="67"/>
      <c r="T19" s="67"/>
      <c r="U19" s="67"/>
      <c r="V19" s="67"/>
      <c r="W19" s="67"/>
      <c r="X19" s="67"/>
    </row>
    <row r="20" ht="15.75" customHeight="1">
      <c r="A20" s="67"/>
      <c r="B20" s="92" t="str">
        <f>"Functional Testing - Stories Verified : " &amp; C18</f>
        <v>Functional Testing - Stories Verified : 176</v>
      </c>
      <c r="C20" s="53"/>
      <c r="D20" s="53"/>
      <c r="E20" s="53"/>
      <c r="F20" s="53"/>
      <c r="G20" s="53"/>
      <c r="H20" s="53"/>
      <c r="I20" s="54"/>
      <c r="J20" s="67"/>
      <c r="K20" s="67"/>
      <c r="L20" s="67"/>
      <c r="M20" s="67"/>
      <c r="N20" s="67"/>
      <c r="O20" s="67"/>
      <c r="P20" s="67"/>
      <c r="Q20" s="67"/>
      <c r="R20" s="67"/>
      <c r="S20" s="67"/>
      <c r="T20" s="67"/>
      <c r="U20" s="67"/>
      <c r="V20" s="67"/>
      <c r="W20" s="67"/>
      <c r="X20" s="67"/>
    </row>
    <row r="21" ht="15.75" customHeight="1">
      <c r="A21" s="67"/>
      <c r="B21" s="93" t="str">
        <f>"Test cases : " &amp; C18 &amp; "      Passed : "&amp; G18 &amp; "     Failed : " &amp; H18 &amp; "    Skipped : " &amp; I18</f>
        <v>Test cases : 176      Passed : 143     Failed : 0    Skipped : 0</v>
      </c>
      <c r="C21" s="56"/>
      <c r="D21" s="56"/>
      <c r="E21" s="56"/>
      <c r="F21" s="56"/>
      <c r="G21" s="56"/>
      <c r="H21" s="56"/>
      <c r="I21" s="57"/>
      <c r="J21" s="67"/>
      <c r="K21" s="67"/>
      <c r="L21" s="67"/>
      <c r="M21" s="67"/>
      <c r="N21" s="67"/>
      <c r="O21" s="67"/>
      <c r="P21" s="67"/>
      <c r="Q21" s="67"/>
      <c r="R21" s="67"/>
      <c r="S21" s="67"/>
      <c r="T21" s="67"/>
      <c r="U21" s="67"/>
      <c r="V21" s="67"/>
      <c r="W21" s="67"/>
      <c r="X21" s="67"/>
    </row>
    <row r="22" ht="15.75" customHeight="1">
      <c r="A22" s="67"/>
      <c r="B22" s="94" t="str">
        <f>"Test Rate : " &amp; INT((((G18+H18)/C18)*100)) &amp; "%     With Pass Rate : " &amp; INT((G18/(G18+H18))*100)  &amp; "%"</f>
        <v>Test Rate : 81%     With Pass Rate : 100%</v>
      </c>
      <c r="C22" s="59"/>
      <c r="D22" s="59"/>
      <c r="E22" s="59"/>
      <c r="F22" s="59"/>
      <c r="G22" s="59"/>
      <c r="H22" s="59"/>
      <c r="I22" s="60"/>
      <c r="J22" s="67"/>
      <c r="K22" s="67"/>
      <c r="L22" s="67"/>
      <c r="M22" s="67"/>
      <c r="N22" s="67"/>
      <c r="O22" s="67"/>
      <c r="P22" s="67"/>
      <c r="Q22" s="67"/>
      <c r="R22" s="67"/>
      <c r="S22" s="67"/>
      <c r="T22" s="67"/>
      <c r="U22" s="67"/>
      <c r="V22" s="67"/>
      <c r="W22" s="67"/>
      <c r="X22" s="67"/>
    </row>
    <row r="23" ht="15.75" customHeight="1">
      <c r="A23" s="67"/>
      <c r="B23" s="67"/>
      <c r="C23" s="67"/>
      <c r="D23" s="67"/>
      <c r="E23" s="67"/>
      <c r="F23" s="67"/>
      <c r="G23" s="67"/>
      <c r="H23" s="67"/>
      <c r="I23" s="67"/>
      <c r="J23" s="67"/>
      <c r="K23" s="67"/>
      <c r="L23" s="67"/>
      <c r="M23" s="67"/>
      <c r="N23" s="67"/>
      <c r="O23" s="67"/>
      <c r="P23" s="67"/>
      <c r="Q23" s="67"/>
      <c r="R23" s="67"/>
      <c r="S23" s="67"/>
      <c r="T23" s="67"/>
      <c r="U23" s="67"/>
      <c r="V23" s="67"/>
      <c r="W23" s="67"/>
      <c r="X23" s="67"/>
    </row>
    <row r="24" ht="15.75" customHeight="1">
      <c r="A24" s="67"/>
      <c r="B24" s="69" t="s">
        <v>123</v>
      </c>
      <c r="C24" s="70"/>
      <c r="D24" s="70"/>
      <c r="E24" s="70"/>
      <c r="F24" s="70"/>
      <c r="G24" s="70"/>
      <c r="H24" s="70"/>
      <c r="I24" s="71"/>
      <c r="J24" s="67"/>
      <c r="K24" s="67"/>
      <c r="L24" s="67"/>
      <c r="M24" s="67"/>
      <c r="N24" s="67"/>
      <c r="O24" s="67"/>
      <c r="P24" s="67"/>
      <c r="Q24" s="67"/>
      <c r="R24" s="67"/>
      <c r="S24" s="67"/>
      <c r="T24" s="67"/>
      <c r="U24" s="67"/>
      <c r="V24" s="67"/>
      <c r="W24" s="67"/>
      <c r="X24" s="67"/>
    </row>
    <row r="25" ht="15.75" customHeight="1">
      <c r="A25" s="67"/>
      <c r="B25" s="73" t="s">
        <v>0</v>
      </c>
      <c r="C25" s="74" t="s">
        <v>8</v>
      </c>
      <c r="D25" s="5"/>
      <c r="E25" s="5"/>
      <c r="F25" s="6"/>
      <c r="G25" s="75" t="s">
        <v>11</v>
      </c>
      <c r="H25" s="75" t="s">
        <v>12</v>
      </c>
      <c r="I25" s="75" t="s">
        <v>13</v>
      </c>
      <c r="J25" s="67"/>
      <c r="K25" s="67"/>
      <c r="L25" s="67"/>
      <c r="M25" s="67"/>
      <c r="N25" s="67"/>
      <c r="O25" s="67"/>
      <c r="P25" s="67"/>
      <c r="Q25" s="67"/>
      <c r="R25" s="67"/>
      <c r="S25" s="67"/>
      <c r="T25" s="67"/>
      <c r="U25" s="67"/>
      <c r="V25" s="67"/>
      <c r="W25" s="67"/>
      <c r="X25" s="67"/>
    </row>
    <row r="26" ht="15.75" customHeight="1">
      <c r="A26" s="67"/>
      <c r="B26" s="77" t="s">
        <v>124</v>
      </c>
      <c r="C26" s="78">
        <v>97.0</v>
      </c>
      <c r="D26" s="5"/>
      <c r="E26" s="5"/>
      <c r="F26" s="6"/>
      <c r="G26" s="79">
        <v>77.0</v>
      </c>
      <c r="H26" s="80">
        <v>20.0</v>
      </c>
      <c r="I26" s="81">
        <v>0.0</v>
      </c>
      <c r="J26" s="67"/>
      <c r="K26" s="67"/>
      <c r="L26" s="67"/>
      <c r="M26" s="67"/>
      <c r="N26" s="67"/>
      <c r="O26" s="67"/>
      <c r="P26" s="67"/>
      <c r="Q26" s="67"/>
      <c r="R26" s="67"/>
      <c r="S26" s="67"/>
      <c r="T26" s="67"/>
      <c r="U26" s="67"/>
      <c r="V26" s="67"/>
      <c r="W26" s="67"/>
      <c r="X26" s="67"/>
    </row>
    <row r="27" ht="15.75" customHeight="1">
      <c r="A27" s="67"/>
      <c r="B27" s="85" t="s">
        <v>8</v>
      </c>
      <c r="C27" s="86">
        <f>SUM(C26:F26)</f>
        <v>97</v>
      </c>
      <c r="D27" s="5"/>
      <c r="E27" s="5"/>
      <c r="F27" s="6"/>
      <c r="G27" s="87">
        <f t="shared" ref="G27:I27" si="3">SUM(G25:G26)</f>
        <v>77</v>
      </c>
      <c r="H27" s="88">
        <f t="shared" si="3"/>
        <v>20</v>
      </c>
      <c r="I27" s="89">
        <f t="shared" si="3"/>
        <v>0</v>
      </c>
      <c r="J27" s="67"/>
      <c r="K27" s="67"/>
      <c r="L27" s="67"/>
      <c r="M27" s="67"/>
      <c r="N27" s="67"/>
      <c r="O27" s="67"/>
      <c r="P27" s="67"/>
      <c r="Q27" s="67"/>
      <c r="R27" s="67"/>
      <c r="S27" s="67"/>
      <c r="T27" s="67"/>
      <c r="U27" s="67"/>
      <c r="V27" s="67"/>
      <c r="W27" s="67"/>
      <c r="X27" s="67"/>
    </row>
    <row r="28" ht="15.75" customHeight="1">
      <c r="A28" s="67"/>
      <c r="B28" s="90"/>
      <c r="C28" s="90"/>
      <c r="D28" s="90"/>
      <c r="E28" s="90"/>
      <c r="F28" s="90"/>
      <c r="G28" s="90"/>
      <c r="H28" s="90"/>
      <c r="I28" s="91"/>
      <c r="J28" s="67"/>
      <c r="K28" s="67"/>
      <c r="L28" s="67"/>
      <c r="M28" s="67"/>
      <c r="N28" s="67"/>
      <c r="O28" s="67"/>
      <c r="P28" s="67"/>
      <c r="Q28" s="67"/>
      <c r="R28" s="67"/>
      <c r="S28" s="67"/>
      <c r="T28" s="67"/>
      <c r="U28" s="67"/>
      <c r="V28" s="67"/>
      <c r="W28" s="67"/>
      <c r="X28" s="67"/>
    </row>
    <row r="29" ht="15.75" customHeight="1">
      <c r="A29" s="67"/>
      <c r="B29" s="92" t="str">
        <f>"Functional Testing - Stories Verified : " &amp; C27</f>
        <v>Functional Testing - Stories Verified : 97</v>
      </c>
      <c r="C29" s="53"/>
      <c r="D29" s="53"/>
      <c r="E29" s="53"/>
      <c r="F29" s="53"/>
      <c r="G29" s="53"/>
      <c r="H29" s="53"/>
      <c r="I29" s="54"/>
      <c r="J29" s="67"/>
      <c r="K29" s="67"/>
      <c r="L29" s="67"/>
      <c r="M29" s="67"/>
      <c r="N29" s="67"/>
      <c r="O29" s="67"/>
      <c r="P29" s="67"/>
      <c r="Q29" s="67"/>
      <c r="R29" s="67"/>
      <c r="S29" s="67"/>
      <c r="T29" s="67"/>
      <c r="U29" s="67"/>
      <c r="V29" s="67"/>
      <c r="W29" s="67"/>
      <c r="X29" s="67"/>
    </row>
    <row r="30" ht="15.75" customHeight="1">
      <c r="A30" s="67"/>
      <c r="B30" s="93" t="str">
        <f>"Test cases : " &amp; C27 &amp; "      Passed : "&amp; G27 &amp; "     Failed : " &amp; H27 &amp; "    Skipped : " &amp; I27</f>
        <v>Test cases : 97      Passed : 77     Failed : 20    Skipped : 0</v>
      </c>
      <c r="C30" s="56"/>
      <c r="D30" s="56"/>
      <c r="E30" s="56"/>
      <c r="F30" s="56"/>
      <c r="G30" s="56"/>
      <c r="H30" s="56"/>
      <c r="I30" s="57"/>
      <c r="J30" s="67"/>
      <c r="K30" s="67"/>
      <c r="L30" s="67"/>
      <c r="M30" s="67"/>
      <c r="N30" s="67"/>
      <c r="O30" s="67"/>
      <c r="P30" s="67"/>
      <c r="Q30" s="67"/>
      <c r="R30" s="67"/>
      <c r="S30" s="67"/>
      <c r="T30" s="67"/>
      <c r="U30" s="67"/>
      <c r="V30" s="67"/>
      <c r="W30" s="67"/>
      <c r="X30" s="67"/>
    </row>
    <row r="31" ht="15.75" customHeight="1">
      <c r="A31" s="67"/>
      <c r="B31" s="94" t="str">
        <f>"Test Rate : " &amp; INT((((G27+H27)/C27)*100)) &amp; "%     With Pass Rate : " &amp; INT((G27/(G27+H27))*100)  &amp; "%"</f>
        <v>Test Rate : 100%     With Pass Rate : 79%</v>
      </c>
      <c r="C31" s="59"/>
      <c r="D31" s="59"/>
      <c r="E31" s="59"/>
      <c r="F31" s="59"/>
      <c r="G31" s="59"/>
      <c r="H31" s="59"/>
      <c r="I31" s="60"/>
      <c r="J31" s="67"/>
      <c r="K31" s="67"/>
      <c r="L31" s="67"/>
      <c r="M31" s="67"/>
      <c r="N31" s="67"/>
      <c r="O31" s="67"/>
      <c r="P31" s="67"/>
      <c r="Q31" s="67"/>
      <c r="R31" s="67"/>
      <c r="S31" s="67"/>
      <c r="T31" s="67"/>
      <c r="U31" s="67"/>
      <c r="V31" s="67"/>
      <c r="W31" s="67"/>
      <c r="X31" s="67"/>
    </row>
    <row r="32" ht="15.75" customHeight="1">
      <c r="A32" s="67"/>
      <c r="B32" s="67"/>
      <c r="C32" s="67"/>
      <c r="D32" s="67"/>
      <c r="E32" s="67"/>
      <c r="F32" s="67"/>
      <c r="G32" s="67"/>
      <c r="H32" s="67"/>
      <c r="I32" s="67"/>
      <c r="J32" s="67"/>
      <c r="K32" s="67"/>
      <c r="L32" s="67"/>
      <c r="M32" s="67"/>
      <c r="N32" s="67"/>
      <c r="O32" s="67"/>
      <c r="P32" s="67"/>
      <c r="Q32" s="67"/>
      <c r="R32" s="67"/>
      <c r="S32" s="67"/>
      <c r="T32" s="67"/>
      <c r="U32" s="67"/>
      <c r="V32" s="67"/>
      <c r="W32" s="67"/>
      <c r="X32" s="67"/>
    </row>
    <row r="33" ht="15.75" customHeight="1">
      <c r="A33" s="67"/>
      <c r="B33" s="67"/>
      <c r="C33" s="67"/>
      <c r="D33" s="67"/>
      <c r="E33" s="67"/>
      <c r="F33" s="67"/>
      <c r="G33" s="67"/>
      <c r="H33" s="67"/>
      <c r="I33" s="67"/>
      <c r="J33" s="67"/>
      <c r="K33" s="67"/>
      <c r="L33" s="67"/>
      <c r="M33" s="67"/>
      <c r="N33" s="67"/>
      <c r="O33" s="67"/>
      <c r="P33" s="67"/>
      <c r="Q33" s="67"/>
      <c r="R33" s="67"/>
      <c r="S33" s="67"/>
      <c r="T33" s="67"/>
      <c r="U33" s="67"/>
      <c r="V33" s="67"/>
      <c r="W33" s="67"/>
      <c r="X33" s="67"/>
    </row>
    <row r="34" ht="15.75" customHeight="1">
      <c r="A34" s="67"/>
      <c r="B34" s="67"/>
      <c r="C34" s="67"/>
      <c r="D34" s="67"/>
      <c r="E34" s="67"/>
      <c r="F34" s="67"/>
      <c r="G34" s="67"/>
      <c r="H34" s="67"/>
      <c r="I34" s="67"/>
      <c r="J34" s="67"/>
      <c r="K34" s="67"/>
      <c r="L34" s="67"/>
      <c r="M34" s="67"/>
      <c r="N34" s="67"/>
      <c r="O34" s="67"/>
      <c r="P34" s="67"/>
      <c r="Q34" s="67"/>
      <c r="R34" s="67"/>
      <c r="S34" s="67"/>
      <c r="T34" s="67"/>
      <c r="U34" s="67"/>
      <c r="V34" s="67"/>
      <c r="W34" s="67"/>
      <c r="X34" s="67"/>
    </row>
    <row r="35" ht="15.75" customHeight="1">
      <c r="A35" s="67"/>
      <c r="B35" s="67"/>
      <c r="C35" s="67"/>
      <c r="D35" s="67"/>
      <c r="E35" s="67"/>
      <c r="F35" s="67"/>
      <c r="G35" s="67"/>
      <c r="H35" s="67"/>
      <c r="I35" s="67"/>
      <c r="J35" s="67"/>
      <c r="K35" s="67"/>
      <c r="L35" s="67"/>
      <c r="M35" s="67"/>
      <c r="N35" s="67"/>
      <c r="O35" s="67"/>
      <c r="P35" s="67"/>
      <c r="Q35" s="67"/>
      <c r="R35" s="67"/>
      <c r="S35" s="67"/>
      <c r="T35" s="67"/>
      <c r="U35" s="67"/>
      <c r="V35" s="67"/>
      <c r="W35" s="67"/>
      <c r="X35" s="67"/>
    </row>
    <row r="36" ht="15.75" customHeight="1">
      <c r="A36" s="67"/>
      <c r="B36" s="67"/>
      <c r="C36" s="67"/>
      <c r="D36" s="67"/>
      <c r="E36" s="67"/>
      <c r="F36" s="67"/>
      <c r="G36" s="67"/>
      <c r="H36" s="67"/>
      <c r="I36" s="67"/>
      <c r="J36" s="67"/>
      <c r="K36" s="67"/>
      <c r="L36" s="67"/>
      <c r="M36" s="67"/>
      <c r="N36" s="67"/>
      <c r="O36" s="67"/>
      <c r="P36" s="67"/>
      <c r="Q36" s="67"/>
      <c r="R36" s="67"/>
      <c r="S36" s="67"/>
      <c r="T36" s="67"/>
      <c r="U36" s="67"/>
      <c r="V36" s="67"/>
      <c r="W36" s="67"/>
      <c r="X36" s="67"/>
    </row>
    <row r="37" ht="15.75" customHeight="1">
      <c r="A37" s="67"/>
      <c r="B37" s="67"/>
      <c r="C37" s="67"/>
      <c r="D37" s="67"/>
      <c r="E37" s="67"/>
      <c r="F37" s="67"/>
      <c r="G37" s="67"/>
      <c r="H37" s="67"/>
      <c r="I37" s="67"/>
      <c r="J37" s="67"/>
      <c r="K37" s="67"/>
      <c r="L37" s="67"/>
      <c r="M37" s="67"/>
      <c r="N37" s="67"/>
      <c r="O37" s="67"/>
      <c r="P37" s="67"/>
      <c r="Q37" s="67"/>
      <c r="R37" s="67"/>
      <c r="S37" s="67"/>
      <c r="T37" s="67"/>
      <c r="U37" s="67"/>
      <c r="V37" s="67"/>
      <c r="W37" s="67"/>
      <c r="X37" s="67"/>
    </row>
    <row r="38" ht="15.75" customHeight="1">
      <c r="A38" s="67"/>
      <c r="B38" s="67"/>
      <c r="C38" s="67"/>
      <c r="D38" s="67"/>
      <c r="E38" s="67"/>
      <c r="F38" s="67"/>
      <c r="G38" s="67"/>
      <c r="H38" s="67"/>
      <c r="I38" s="67"/>
      <c r="J38" s="67"/>
      <c r="K38" s="67"/>
      <c r="L38" s="67"/>
      <c r="M38" s="67"/>
      <c r="N38" s="67"/>
      <c r="O38" s="67"/>
      <c r="P38" s="67"/>
      <c r="Q38" s="67"/>
      <c r="R38" s="67"/>
      <c r="S38" s="67"/>
      <c r="T38" s="67"/>
      <c r="U38" s="67"/>
      <c r="V38" s="67"/>
      <c r="W38" s="67"/>
      <c r="X38" s="67"/>
    </row>
    <row r="39" ht="15.75" customHeight="1">
      <c r="A39" s="67"/>
      <c r="B39" s="67"/>
      <c r="C39" s="67"/>
      <c r="D39" s="67"/>
      <c r="E39" s="67"/>
      <c r="F39" s="67"/>
      <c r="G39" s="67"/>
      <c r="H39" s="67"/>
      <c r="I39" s="67"/>
      <c r="J39" s="67"/>
      <c r="K39" s="67"/>
      <c r="L39" s="67"/>
      <c r="M39" s="67"/>
      <c r="N39" s="67"/>
      <c r="O39" s="67"/>
      <c r="P39" s="67"/>
      <c r="Q39" s="67"/>
      <c r="R39" s="67"/>
      <c r="S39" s="67"/>
      <c r="T39" s="67"/>
      <c r="U39" s="67"/>
      <c r="V39" s="67"/>
      <c r="W39" s="67"/>
      <c r="X39" s="67"/>
    </row>
    <row r="40" ht="15.75" customHeight="1">
      <c r="A40" s="67"/>
      <c r="B40" s="67"/>
      <c r="C40" s="67"/>
      <c r="D40" s="67"/>
      <c r="E40" s="67"/>
      <c r="F40" s="67"/>
      <c r="G40" s="67"/>
      <c r="H40" s="67"/>
      <c r="I40" s="67"/>
      <c r="J40" s="67"/>
      <c r="K40" s="67"/>
      <c r="L40" s="67"/>
      <c r="M40" s="67"/>
      <c r="N40" s="67"/>
      <c r="O40" s="67"/>
      <c r="P40" s="67"/>
      <c r="Q40" s="67"/>
      <c r="R40" s="67"/>
      <c r="S40" s="67"/>
      <c r="T40" s="67"/>
      <c r="U40" s="67"/>
      <c r="V40" s="67"/>
      <c r="W40" s="67"/>
      <c r="X40" s="67"/>
    </row>
    <row r="41" ht="15.75" customHeight="1">
      <c r="A41" s="67"/>
      <c r="B41" s="67"/>
      <c r="C41" s="67"/>
      <c r="D41" s="67"/>
      <c r="E41" s="67"/>
      <c r="F41" s="67"/>
      <c r="G41" s="67"/>
      <c r="H41" s="67"/>
      <c r="I41" s="67"/>
      <c r="J41" s="67"/>
      <c r="K41" s="67"/>
      <c r="L41" s="67"/>
      <c r="M41" s="67"/>
      <c r="N41" s="67"/>
      <c r="O41" s="67"/>
      <c r="P41" s="67"/>
      <c r="Q41" s="67"/>
      <c r="R41" s="67"/>
      <c r="S41" s="67"/>
      <c r="T41" s="67"/>
      <c r="U41" s="67"/>
      <c r="V41" s="67"/>
      <c r="W41" s="67"/>
      <c r="X41" s="67"/>
    </row>
    <row r="42" ht="15.75" customHeight="1">
      <c r="A42" s="67"/>
      <c r="B42" s="67"/>
      <c r="C42" s="67"/>
      <c r="D42" s="67"/>
      <c r="E42" s="67"/>
      <c r="F42" s="67"/>
      <c r="G42" s="67"/>
      <c r="H42" s="67"/>
      <c r="I42" s="67"/>
      <c r="J42" s="67"/>
      <c r="K42" s="67"/>
      <c r="L42" s="67"/>
      <c r="M42" s="67"/>
      <c r="N42" s="67"/>
      <c r="O42" s="67"/>
      <c r="P42" s="67"/>
      <c r="Q42" s="67"/>
      <c r="R42" s="67"/>
      <c r="S42" s="67"/>
      <c r="T42" s="67"/>
      <c r="U42" s="67"/>
      <c r="V42" s="67"/>
      <c r="W42" s="67"/>
      <c r="X42" s="67"/>
    </row>
    <row r="43" ht="15.75" customHeight="1">
      <c r="A43" s="67"/>
      <c r="B43" s="67"/>
      <c r="C43" s="67"/>
      <c r="D43" s="67"/>
      <c r="E43" s="67"/>
      <c r="F43" s="67"/>
      <c r="G43" s="67"/>
      <c r="H43" s="67"/>
      <c r="I43" s="67"/>
      <c r="J43" s="67"/>
      <c r="K43" s="67"/>
      <c r="L43" s="67"/>
      <c r="M43" s="67"/>
      <c r="N43" s="67"/>
      <c r="O43" s="67"/>
      <c r="P43" s="67"/>
      <c r="Q43" s="67"/>
      <c r="R43" s="67"/>
      <c r="S43" s="67"/>
      <c r="T43" s="67"/>
      <c r="U43" s="67"/>
      <c r="V43" s="67"/>
      <c r="W43" s="67"/>
      <c r="X43" s="67"/>
    </row>
    <row r="44" ht="15.75" customHeight="1">
      <c r="A44" s="67"/>
      <c r="B44" s="67"/>
      <c r="C44" s="67"/>
      <c r="D44" s="67"/>
      <c r="E44" s="67"/>
      <c r="F44" s="67"/>
      <c r="G44" s="67"/>
      <c r="H44" s="67"/>
      <c r="I44" s="67"/>
      <c r="J44" s="67"/>
      <c r="K44" s="67"/>
      <c r="L44" s="67"/>
      <c r="M44" s="67"/>
      <c r="N44" s="67"/>
      <c r="O44" s="67"/>
      <c r="P44" s="67"/>
      <c r="Q44" s="67"/>
      <c r="R44" s="67"/>
      <c r="S44" s="67"/>
      <c r="T44" s="67"/>
      <c r="U44" s="67"/>
      <c r="V44" s="67"/>
      <c r="W44" s="67"/>
      <c r="X44" s="67"/>
    </row>
    <row r="45" ht="15.75" customHeight="1">
      <c r="A45" s="67"/>
      <c r="B45" s="67"/>
      <c r="C45" s="67"/>
      <c r="D45" s="67"/>
      <c r="E45" s="67"/>
      <c r="F45" s="67"/>
      <c r="G45" s="67"/>
      <c r="H45" s="67"/>
      <c r="I45" s="67"/>
      <c r="J45" s="67"/>
      <c r="K45" s="67"/>
      <c r="L45" s="67"/>
      <c r="M45" s="67"/>
      <c r="N45" s="67"/>
      <c r="O45" s="67"/>
      <c r="P45" s="67"/>
      <c r="Q45" s="67"/>
      <c r="R45" s="67"/>
      <c r="S45" s="67"/>
      <c r="T45" s="67"/>
      <c r="U45" s="67"/>
      <c r="V45" s="67"/>
      <c r="W45" s="67"/>
      <c r="X45" s="67"/>
    </row>
    <row r="46" ht="15.75" customHeight="1">
      <c r="A46" s="67"/>
      <c r="B46" s="67"/>
      <c r="C46" s="67"/>
      <c r="D46" s="67"/>
      <c r="E46" s="67"/>
      <c r="F46" s="67"/>
      <c r="G46" s="67"/>
      <c r="H46" s="67"/>
      <c r="I46" s="67"/>
      <c r="J46" s="67"/>
      <c r="K46" s="67"/>
      <c r="L46" s="67"/>
      <c r="M46" s="67"/>
      <c r="N46" s="67"/>
      <c r="O46" s="67"/>
      <c r="P46" s="67"/>
      <c r="Q46" s="67"/>
      <c r="R46" s="67"/>
      <c r="S46" s="67"/>
      <c r="T46" s="67"/>
      <c r="U46" s="67"/>
      <c r="V46" s="67"/>
      <c r="W46" s="67"/>
      <c r="X46" s="67"/>
    </row>
    <row r="47" ht="15.75" customHeight="1">
      <c r="A47" s="67"/>
      <c r="B47" s="67"/>
      <c r="C47" s="67"/>
      <c r="D47" s="67"/>
      <c r="E47" s="67"/>
      <c r="F47" s="67"/>
      <c r="G47" s="67"/>
      <c r="H47" s="67"/>
      <c r="I47" s="67"/>
      <c r="J47" s="67"/>
      <c r="K47" s="67"/>
      <c r="L47" s="67"/>
      <c r="M47" s="67"/>
      <c r="N47" s="67"/>
      <c r="O47" s="67"/>
      <c r="P47" s="67"/>
      <c r="Q47" s="67"/>
      <c r="R47" s="67"/>
      <c r="S47" s="67"/>
      <c r="T47" s="67"/>
      <c r="U47" s="67"/>
      <c r="V47" s="67"/>
      <c r="W47" s="67"/>
      <c r="X47" s="67"/>
    </row>
    <row r="48" ht="15.75" customHeight="1">
      <c r="A48" s="67"/>
      <c r="B48" s="67"/>
      <c r="C48" s="67"/>
      <c r="D48" s="67"/>
      <c r="E48" s="67"/>
      <c r="F48" s="67"/>
      <c r="G48" s="67"/>
      <c r="H48" s="67"/>
      <c r="I48" s="67"/>
      <c r="J48" s="67"/>
      <c r="K48" s="67"/>
      <c r="L48" s="67"/>
      <c r="M48" s="67"/>
      <c r="N48" s="67"/>
      <c r="O48" s="67"/>
      <c r="P48" s="67"/>
      <c r="Q48" s="67"/>
      <c r="R48" s="67"/>
      <c r="S48" s="67"/>
      <c r="T48" s="67"/>
      <c r="U48" s="67"/>
      <c r="V48" s="67"/>
      <c r="W48" s="67"/>
      <c r="X48" s="67"/>
    </row>
    <row r="49" ht="15.75" customHeight="1">
      <c r="A49" s="67"/>
      <c r="B49" s="67"/>
      <c r="C49" s="67"/>
      <c r="D49" s="67"/>
      <c r="E49" s="67"/>
      <c r="F49" s="67"/>
      <c r="G49" s="67"/>
      <c r="H49" s="67"/>
      <c r="I49" s="67"/>
      <c r="J49" s="67"/>
      <c r="K49" s="67"/>
      <c r="L49" s="67"/>
      <c r="M49" s="67"/>
      <c r="N49" s="67"/>
      <c r="O49" s="67"/>
      <c r="P49" s="67"/>
      <c r="Q49" s="67"/>
      <c r="R49" s="67"/>
      <c r="S49" s="67"/>
      <c r="T49" s="67"/>
      <c r="U49" s="67"/>
      <c r="V49" s="67"/>
      <c r="W49" s="67"/>
      <c r="X49" s="67"/>
    </row>
    <row r="50" ht="15.75" customHeight="1">
      <c r="A50" s="67"/>
      <c r="B50" s="67"/>
      <c r="C50" s="67"/>
      <c r="D50" s="67"/>
      <c r="E50" s="67"/>
      <c r="F50" s="67"/>
      <c r="G50" s="67"/>
      <c r="H50" s="67"/>
      <c r="I50" s="67"/>
      <c r="J50" s="67"/>
      <c r="K50" s="67"/>
      <c r="L50" s="67"/>
      <c r="M50" s="67"/>
      <c r="N50" s="67"/>
      <c r="O50" s="67"/>
      <c r="P50" s="67"/>
      <c r="Q50" s="67"/>
      <c r="R50" s="67"/>
      <c r="S50" s="67"/>
      <c r="T50" s="67"/>
      <c r="U50" s="67"/>
      <c r="V50" s="67"/>
      <c r="W50" s="67"/>
      <c r="X50" s="67"/>
    </row>
    <row r="51" ht="15.75" customHeight="1">
      <c r="A51" s="67"/>
      <c r="B51" s="67"/>
      <c r="C51" s="67"/>
      <c r="D51" s="67"/>
      <c r="E51" s="67"/>
      <c r="F51" s="67"/>
      <c r="G51" s="67"/>
      <c r="H51" s="67"/>
      <c r="I51" s="67"/>
      <c r="J51" s="67"/>
      <c r="K51" s="67"/>
      <c r="L51" s="67"/>
      <c r="M51" s="67"/>
      <c r="N51" s="67"/>
      <c r="O51" s="67"/>
      <c r="P51" s="67"/>
      <c r="Q51" s="67"/>
      <c r="R51" s="67"/>
      <c r="S51" s="67"/>
      <c r="T51" s="67"/>
      <c r="U51" s="67"/>
      <c r="V51" s="67"/>
      <c r="W51" s="67"/>
      <c r="X51" s="67"/>
    </row>
    <row r="52" ht="15.75" customHeight="1">
      <c r="A52" s="67"/>
      <c r="B52" s="67"/>
      <c r="C52" s="67"/>
      <c r="D52" s="67"/>
      <c r="E52" s="67"/>
      <c r="F52" s="67"/>
      <c r="G52" s="67"/>
      <c r="H52" s="67"/>
      <c r="I52" s="67"/>
      <c r="J52" s="67"/>
      <c r="K52" s="67"/>
      <c r="L52" s="67"/>
      <c r="M52" s="67"/>
      <c r="N52" s="67"/>
      <c r="O52" s="67"/>
      <c r="P52" s="67"/>
      <c r="Q52" s="67"/>
      <c r="R52" s="67"/>
      <c r="S52" s="67"/>
      <c r="T52" s="67"/>
      <c r="U52" s="67"/>
      <c r="V52" s="67"/>
      <c r="W52" s="67"/>
      <c r="X52" s="67"/>
    </row>
    <row r="53" ht="15.75" customHeight="1">
      <c r="A53" s="67"/>
      <c r="B53" s="67"/>
      <c r="C53" s="67"/>
      <c r="D53" s="67"/>
      <c r="E53" s="67"/>
      <c r="F53" s="67"/>
      <c r="G53" s="67"/>
      <c r="H53" s="67"/>
      <c r="I53" s="67"/>
      <c r="J53" s="67"/>
      <c r="K53" s="67"/>
      <c r="L53" s="67"/>
      <c r="M53" s="67"/>
      <c r="N53" s="67"/>
      <c r="O53" s="67"/>
      <c r="P53" s="67"/>
      <c r="Q53" s="67"/>
      <c r="R53" s="67"/>
      <c r="S53" s="67"/>
      <c r="T53" s="67"/>
      <c r="U53" s="67"/>
      <c r="V53" s="67"/>
      <c r="W53" s="67"/>
      <c r="X53" s="67"/>
    </row>
    <row r="54" ht="15.75" customHeight="1">
      <c r="A54" s="67"/>
      <c r="B54" s="67"/>
      <c r="C54" s="67"/>
      <c r="D54" s="67"/>
      <c r="E54" s="67"/>
      <c r="F54" s="67"/>
      <c r="G54" s="67"/>
      <c r="H54" s="67"/>
      <c r="I54" s="67"/>
      <c r="J54" s="67"/>
      <c r="K54" s="67"/>
      <c r="L54" s="67"/>
      <c r="M54" s="67"/>
      <c r="N54" s="67"/>
      <c r="O54" s="67"/>
      <c r="P54" s="67"/>
      <c r="Q54" s="67"/>
      <c r="R54" s="67"/>
      <c r="S54" s="67"/>
      <c r="T54" s="67"/>
      <c r="U54" s="67"/>
      <c r="V54" s="67"/>
      <c r="W54" s="67"/>
      <c r="X54" s="67"/>
    </row>
    <row r="55" ht="15.75" customHeight="1">
      <c r="A55" s="67"/>
      <c r="B55" s="67"/>
      <c r="C55" s="67"/>
      <c r="D55" s="67"/>
      <c r="E55" s="67"/>
      <c r="F55" s="67"/>
      <c r="G55" s="67"/>
      <c r="H55" s="67"/>
      <c r="I55" s="67"/>
      <c r="J55" s="67"/>
      <c r="K55" s="67"/>
      <c r="L55" s="67"/>
      <c r="M55" s="67"/>
      <c r="N55" s="67"/>
      <c r="O55" s="67"/>
      <c r="P55" s="67"/>
      <c r="Q55" s="67"/>
      <c r="R55" s="67"/>
      <c r="S55" s="67"/>
      <c r="T55" s="67"/>
      <c r="U55" s="67"/>
      <c r="V55" s="67"/>
      <c r="W55" s="67"/>
      <c r="X55" s="67"/>
    </row>
    <row r="56" ht="15.75" customHeight="1">
      <c r="A56" s="67"/>
      <c r="B56" s="67"/>
      <c r="C56" s="67"/>
      <c r="D56" s="67"/>
      <c r="E56" s="67"/>
      <c r="F56" s="67"/>
      <c r="G56" s="67"/>
      <c r="H56" s="67"/>
      <c r="I56" s="67"/>
      <c r="J56" s="67"/>
      <c r="K56" s="67"/>
      <c r="L56" s="67"/>
      <c r="M56" s="67"/>
      <c r="N56" s="67"/>
      <c r="O56" s="67"/>
      <c r="P56" s="67"/>
      <c r="Q56" s="67"/>
      <c r="R56" s="67"/>
      <c r="S56" s="67"/>
      <c r="T56" s="67"/>
      <c r="U56" s="67"/>
      <c r="V56" s="67"/>
      <c r="W56" s="67"/>
      <c r="X56" s="67"/>
    </row>
    <row r="57" ht="15.75" customHeight="1">
      <c r="A57" s="67"/>
      <c r="B57" s="67"/>
      <c r="C57" s="67"/>
      <c r="D57" s="67"/>
      <c r="E57" s="67"/>
      <c r="F57" s="67"/>
      <c r="G57" s="67"/>
      <c r="H57" s="67"/>
      <c r="I57" s="67"/>
      <c r="J57" s="67"/>
      <c r="K57" s="67"/>
      <c r="L57" s="67"/>
      <c r="M57" s="67"/>
      <c r="N57" s="67"/>
      <c r="O57" s="67"/>
      <c r="P57" s="67"/>
      <c r="Q57" s="67"/>
      <c r="R57" s="67"/>
      <c r="S57" s="67"/>
      <c r="T57" s="67"/>
      <c r="U57" s="67"/>
      <c r="V57" s="67"/>
      <c r="W57" s="67"/>
      <c r="X57" s="67"/>
    </row>
    <row r="58" ht="15.75" customHeight="1">
      <c r="A58" s="67"/>
      <c r="B58" s="67"/>
      <c r="C58" s="67"/>
      <c r="D58" s="67"/>
      <c r="E58" s="67"/>
      <c r="F58" s="67"/>
      <c r="G58" s="67"/>
      <c r="H58" s="67"/>
      <c r="I58" s="67"/>
      <c r="J58" s="67"/>
      <c r="K58" s="67"/>
      <c r="L58" s="67"/>
      <c r="M58" s="67"/>
      <c r="N58" s="67"/>
      <c r="O58" s="67"/>
      <c r="P58" s="67"/>
      <c r="Q58" s="67"/>
      <c r="R58" s="67"/>
      <c r="S58" s="67"/>
      <c r="T58" s="67"/>
      <c r="U58" s="67"/>
      <c r="V58" s="67"/>
      <c r="W58" s="67"/>
      <c r="X58" s="67"/>
    </row>
    <row r="59" ht="15.75" customHeight="1">
      <c r="A59" s="67"/>
      <c r="B59" s="67"/>
      <c r="C59" s="67"/>
      <c r="D59" s="67"/>
      <c r="E59" s="67"/>
      <c r="F59" s="67"/>
      <c r="G59" s="67"/>
      <c r="H59" s="67"/>
      <c r="I59" s="67"/>
      <c r="J59" s="67"/>
      <c r="K59" s="67"/>
      <c r="L59" s="67"/>
      <c r="M59" s="67"/>
      <c r="N59" s="67"/>
      <c r="O59" s="67"/>
      <c r="P59" s="67"/>
      <c r="Q59" s="67"/>
      <c r="R59" s="67"/>
      <c r="S59" s="67"/>
      <c r="T59" s="67"/>
      <c r="U59" s="67"/>
      <c r="V59" s="67"/>
      <c r="W59" s="67"/>
      <c r="X59" s="67"/>
    </row>
    <row r="60" ht="15.75" customHeight="1">
      <c r="A60" s="67"/>
      <c r="B60" s="67"/>
      <c r="C60" s="67"/>
      <c r="D60" s="67"/>
      <c r="E60" s="67"/>
      <c r="F60" s="67"/>
      <c r="G60" s="67"/>
      <c r="H60" s="67"/>
      <c r="I60" s="67"/>
      <c r="J60" s="67"/>
      <c r="K60" s="67"/>
      <c r="L60" s="67"/>
      <c r="M60" s="67"/>
      <c r="N60" s="67"/>
      <c r="O60" s="67"/>
      <c r="P60" s="67"/>
      <c r="Q60" s="67"/>
      <c r="R60" s="67"/>
      <c r="S60" s="67"/>
      <c r="T60" s="67"/>
      <c r="U60" s="67"/>
      <c r="V60" s="67"/>
      <c r="W60" s="67"/>
      <c r="X60" s="67"/>
    </row>
    <row r="61" ht="15.75" customHeight="1">
      <c r="A61" s="67"/>
      <c r="B61" s="67"/>
      <c r="C61" s="67"/>
      <c r="D61" s="67"/>
      <c r="E61" s="67"/>
      <c r="F61" s="67"/>
      <c r="G61" s="67"/>
      <c r="H61" s="67"/>
      <c r="I61" s="67"/>
      <c r="J61" s="67"/>
      <c r="K61" s="67"/>
      <c r="L61" s="67"/>
      <c r="M61" s="67"/>
      <c r="N61" s="67"/>
      <c r="O61" s="67"/>
      <c r="P61" s="67"/>
      <c r="Q61" s="67"/>
      <c r="R61" s="67"/>
      <c r="S61" s="67"/>
      <c r="T61" s="67"/>
      <c r="U61" s="67"/>
      <c r="V61" s="67"/>
      <c r="W61" s="67"/>
      <c r="X61" s="67"/>
    </row>
    <row r="62" ht="15.75" customHeight="1">
      <c r="A62" s="67"/>
      <c r="B62" s="67"/>
      <c r="C62" s="67"/>
      <c r="D62" s="67"/>
      <c r="E62" s="67"/>
      <c r="F62" s="67"/>
      <c r="G62" s="67"/>
      <c r="H62" s="67"/>
      <c r="I62" s="67"/>
      <c r="J62" s="67"/>
      <c r="K62" s="67"/>
      <c r="L62" s="67"/>
      <c r="M62" s="67"/>
      <c r="N62" s="67"/>
      <c r="O62" s="67"/>
      <c r="P62" s="67"/>
      <c r="Q62" s="67"/>
      <c r="R62" s="67"/>
      <c r="S62" s="67"/>
      <c r="T62" s="67"/>
      <c r="U62" s="67"/>
      <c r="V62" s="67"/>
      <c r="W62" s="67"/>
      <c r="X62" s="67"/>
    </row>
    <row r="63" ht="15.75" customHeight="1">
      <c r="A63" s="67"/>
      <c r="B63" s="67"/>
      <c r="C63" s="67"/>
      <c r="D63" s="67"/>
      <c r="E63" s="67"/>
      <c r="F63" s="67"/>
      <c r="G63" s="67"/>
      <c r="H63" s="67"/>
      <c r="I63" s="67"/>
      <c r="J63" s="67"/>
      <c r="K63" s="67"/>
      <c r="L63" s="67"/>
      <c r="M63" s="67"/>
      <c r="N63" s="67"/>
      <c r="O63" s="67"/>
      <c r="P63" s="67"/>
      <c r="Q63" s="67"/>
      <c r="R63" s="67"/>
      <c r="S63" s="67"/>
      <c r="T63" s="67"/>
      <c r="U63" s="67"/>
      <c r="V63" s="67"/>
      <c r="W63" s="67"/>
      <c r="X63" s="67"/>
    </row>
    <row r="64" ht="15.75" customHeight="1">
      <c r="A64" s="67"/>
      <c r="B64" s="67"/>
      <c r="C64" s="67"/>
      <c r="D64" s="67"/>
      <c r="E64" s="67"/>
      <c r="F64" s="67"/>
      <c r="G64" s="67"/>
      <c r="H64" s="67"/>
      <c r="I64" s="67"/>
      <c r="J64" s="67"/>
      <c r="K64" s="67"/>
      <c r="L64" s="67"/>
      <c r="M64" s="67"/>
      <c r="N64" s="67"/>
      <c r="O64" s="67"/>
      <c r="P64" s="67"/>
      <c r="Q64" s="67"/>
      <c r="R64" s="67"/>
      <c r="S64" s="67"/>
      <c r="T64" s="67"/>
      <c r="U64" s="67"/>
      <c r="V64" s="67"/>
      <c r="W64" s="67"/>
      <c r="X64" s="67"/>
    </row>
    <row r="65" ht="15.75" customHeight="1">
      <c r="A65" s="67"/>
      <c r="B65" s="67"/>
      <c r="C65" s="67"/>
      <c r="D65" s="67"/>
      <c r="E65" s="67"/>
      <c r="F65" s="67"/>
      <c r="G65" s="67"/>
      <c r="H65" s="67"/>
      <c r="I65" s="67"/>
      <c r="J65" s="67"/>
      <c r="K65" s="67"/>
      <c r="L65" s="67"/>
      <c r="M65" s="67"/>
      <c r="N65" s="67"/>
      <c r="O65" s="67"/>
      <c r="P65" s="67"/>
      <c r="Q65" s="67"/>
      <c r="R65" s="67"/>
      <c r="S65" s="67"/>
      <c r="T65" s="67"/>
      <c r="U65" s="67"/>
      <c r="V65" s="67"/>
      <c r="W65" s="67"/>
      <c r="X65" s="67"/>
    </row>
    <row r="66" ht="15.75" customHeight="1">
      <c r="A66" s="67"/>
      <c r="B66" s="67"/>
      <c r="C66" s="67"/>
      <c r="D66" s="67"/>
      <c r="E66" s="67"/>
      <c r="F66" s="67"/>
      <c r="G66" s="67"/>
      <c r="H66" s="67"/>
      <c r="I66" s="67"/>
      <c r="J66" s="67"/>
      <c r="K66" s="67"/>
      <c r="L66" s="67"/>
      <c r="M66" s="67"/>
      <c r="N66" s="67"/>
      <c r="O66" s="67"/>
      <c r="P66" s="67"/>
      <c r="Q66" s="67"/>
      <c r="R66" s="67"/>
      <c r="S66" s="67"/>
      <c r="T66" s="67"/>
      <c r="U66" s="67"/>
      <c r="V66" s="67"/>
      <c r="W66" s="67"/>
      <c r="X66" s="67"/>
    </row>
    <row r="67" ht="15.75" customHeight="1">
      <c r="A67" s="67"/>
      <c r="B67" s="67"/>
      <c r="C67" s="67"/>
      <c r="D67" s="67"/>
      <c r="E67" s="67"/>
      <c r="F67" s="67"/>
      <c r="G67" s="67"/>
      <c r="H67" s="67"/>
      <c r="I67" s="67"/>
      <c r="J67" s="67"/>
      <c r="K67" s="67"/>
      <c r="L67" s="67"/>
      <c r="M67" s="67"/>
      <c r="N67" s="67"/>
      <c r="O67" s="67"/>
      <c r="P67" s="67"/>
      <c r="Q67" s="67"/>
      <c r="R67" s="67"/>
      <c r="S67" s="67"/>
      <c r="T67" s="67"/>
      <c r="U67" s="67"/>
      <c r="V67" s="67"/>
      <c r="W67" s="67"/>
      <c r="X67" s="67"/>
    </row>
    <row r="68" ht="15.75" customHeight="1">
      <c r="A68" s="67"/>
      <c r="B68" s="67"/>
      <c r="C68" s="67"/>
      <c r="D68" s="67"/>
      <c r="E68" s="67"/>
      <c r="F68" s="67"/>
      <c r="G68" s="67"/>
      <c r="H68" s="67"/>
      <c r="I68" s="67"/>
      <c r="J68" s="67"/>
      <c r="K68" s="67"/>
      <c r="L68" s="67"/>
      <c r="M68" s="67"/>
      <c r="N68" s="67"/>
      <c r="O68" s="67"/>
      <c r="P68" s="67"/>
      <c r="Q68" s="67"/>
      <c r="R68" s="67"/>
      <c r="S68" s="67"/>
      <c r="T68" s="67"/>
      <c r="U68" s="67"/>
      <c r="V68" s="67"/>
      <c r="W68" s="67"/>
      <c r="X68" s="67"/>
    </row>
    <row r="69" ht="15.75" customHeight="1">
      <c r="A69" s="67"/>
      <c r="B69" s="67"/>
      <c r="C69" s="67"/>
      <c r="D69" s="67"/>
      <c r="E69" s="67"/>
      <c r="F69" s="67"/>
      <c r="G69" s="67"/>
      <c r="H69" s="67"/>
      <c r="I69" s="67"/>
      <c r="J69" s="67"/>
      <c r="K69" s="67"/>
      <c r="L69" s="67"/>
      <c r="M69" s="67"/>
      <c r="N69" s="67"/>
      <c r="O69" s="67"/>
      <c r="P69" s="67"/>
      <c r="Q69" s="67"/>
      <c r="R69" s="67"/>
      <c r="S69" s="67"/>
      <c r="T69" s="67"/>
      <c r="U69" s="67"/>
      <c r="V69" s="67"/>
      <c r="W69" s="67"/>
      <c r="X69" s="67"/>
    </row>
    <row r="70" ht="15.75" customHeight="1">
      <c r="A70" s="67"/>
      <c r="B70" s="67"/>
      <c r="C70" s="67"/>
      <c r="D70" s="67"/>
      <c r="E70" s="67"/>
      <c r="F70" s="67"/>
      <c r="G70" s="67"/>
      <c r="H70" s="67"/>
      <c r="I70" s="67"/>
      <c r="J70" s="67"/>
      <c r="K70" s="67"/>
      <c r="L70" s="67"/>
      <c r="M70" s="67"/>
      <c r="N70" s="67"/>
      <c r="O70" s="67"/>
      <c r="P70" s="67"/>
      <c r="Q70" s="67"/>
      <c r="R70" s="67"/>
      <c r="S70" s="67"/>
      <c r="T70" s="67"/>
      <c r="U70" s="67"/>
      <c r="V70" s="67"/>
      <c r="W70" s="67"/>
      <c r="X70" s="67"/>
    </row>
    <row r="71" ht="15.75" customHeight="1">
      <c r="A71" s="67"/>
      <c r="B71" s="67"/>
      <c r="C71" s="67"/>
      <c r="D71" s="67"/>
      <c r="E71" s="67"/>
      <c r="F71" s="67"/>
      <c r="G71" s="67"/>
      <c r="H71" s="67"/>
      <c r="I71" s="67"/>
      <c r="J71" s="67"/>
      <c r="K71" s="67"/>
      <c r="L71" s="67"/>
      <c r="M71" s="67"/>
      <c r="N71" s="67"/>
      <c r="O71" s="67"/>
      <c r="P71" s="67"/>
      <c r="Q71" s="67"/>
      <c r="R71" s="67"/>
      <c r="S71" s="67"/>
      <c r="T71" s="67"/>
      <c r="U71" s="67"/>
      <c r="V71" s="67"/>
      <c r="W71" s="67"/>
      <c r="X71" s="67"/>
    </row>
    <row r="72" ht="15.75" customHeight="1">
      <c r="A72" s="67"/>
      <c r="B72" s="67"/>
      <c r="C72" s="67"/>
      <c r="D72" s="67"/>
      <c r="E72" s="67"/>
      <c r="F72" s="67"/>
      <c r="G72" s="67"/>
      <c r="H72" s="67"/>
      <c r="I72" s="67"/>
      <c r="J72" s="67"/>
      <c r="K72" s="67"/>
      <c r="L72" s="67"/>
      <c r="M72" s="67"/>
      <c r="N72" s="67"/>
      <c r="O72" s="67"/>
      <c r="P72" s="67"/>
      <c r="Q72" s="67"/>
      <c r="R72" s="67"/>
      <c r="S72" s="67"/>
      <c r="T72" s="67"/>
      <c r="U72" s="67"/>
      <c r="V72" s="67"/>
      <c r="W72" s="67"/>
      <c r="X72" s="67"/>
    </row>
    <row r="73" ht="15.75" customHeight="1">
      <c r="A73" s="67"/>
      <c r="B73" s="67"/>
      <c r="C73" s="67"/>
      <c r="D73" s="67"/>
      <c r="E73" s="67"/>
      <c r="F73" s="67"/>
      <c r="G73" s="67"/>
      <c r="H73" s="67"/>
      <c r="I73" s="67"/>
      <c r="J73" s="67"/>
      <c r="K73" s="67"/>
      <c r="L73" s="67"/>
      <c r="M73" s="67"/>
      <c r="N73" s="67"/>
      <c r="O73" s="67"/>
      <c r="P73" s="67"/>
      <c r="Q73" s="67"/>
      <c r="R73" s="67"/>
      <c r="S73" s="67"/>
      <c r="T73" s="67"/>
      <c r="U73" s="67"/>
      <c r="V73" s="67"/>
      <c r="W73" s="67"/>
      <c r="X73" s="67"/>
    </row>
    <row r="74" ht="15.75" customHeight="1">
      <c r="A74" s="67"/>
      <c r="B74" s="67"/>
      <c r="C74" s="67"/>
      <c r="D74" s="67"/>
      <c r="E74" s="67"/>
      <c r="F74" s="67"/>
      <c r="G74" s="67"/>
      <c r="H74" s="67"/>
      <c r="I74" s="67"/>
      <c r="J74" s="67"/>
      <c r="K74" s="67"/>
      <c r="L74" s="67"/>
      <c r="M74" s="67"/>
      <c r="N74" s="67"/>
      <c r="O74" s="67"/>
      <c r="P74" s="67"/>
      <c r="Q74" s="67"/>
      <c r="R74" s="67"/>
      <c r="S74" s="67"/>
      <c r="T74" s="67"/>
      <c r="U74" s="67"/>
      <c r="V74" s="67"/>
      <c r="W74" s="67"/>
      <c r="X74" s="67"/>
    </row>
    <row r="75" ht="15.75" customHeight="1">
      <c r="A75" s="67"/>
      <c r="B75" s="67"/>
      <c r="C75" s="67"/>
      <c r="D75" s="67"/>
      <c r="E75" s="67"/>
      <c r="F75" s="67"/>
      <c r="G75" s="67"/>
      <c r="H75" s="67"/>
      <c r="I75" s="67"/>
      <c r="J75" s="67"/>
      <c r="K75" s="67"/>
      <c r="L75" s="67"/>
      <c r="M75" s="67"/>
      <c r="N75" s="67"/>
      <c r="O75" s="67"/>
      <c r="P75" s="67"/>
      <c r="Q75" s="67"/>
      <c r="R75" s="67"/>
      <c r="S75" s="67"/>
      <c r="T75" s="67"/>
      <c r="U75" s="67"/>
      <c r="V75" s="67"/>
      <c r="W75" s="67"/>
      <c r="X75" s="67"/>
    </row>
    <row r="76" ht="15.75" customHeight="1">
      <c r="A76" s="67"/>
      <c r="B76" s="67"/>
      <c r="C76" s="67"/>
      <c r="D76" s="67"/>
      <c r="E76" s="67"/>
      <c r="F76" s="67"/>
      <c r="G76" s="67"/>
      <c r="H76" s="67"/>
      <c r="I76" s="67"/>
      <c r="J76" s="67"/>
      <c r="K76" s="67"/>
      <c r="L76" s="67"/>
      <c r="M76" s="67"/>
      <c r="N76" s="67"/>
      <c r="O76" s="67"/>
      <c r="P76" s="67"/>
      <c r="Q76" s="67"/>
      <c r="R76" s="67"/>
      <c r="S76" s="67"/>
      <c r="T76" s="67"/>
      <c r="U76" s="67"/>
      <c r="V76" s="67"/>
      <c r="W76" s="67"/>
      <c r="X76" s="67"/>
    </row>
    <row r="77" ht="15.75" customHeight="1">
      <c r="A77" s="67"/>
      <c r="B77" s="67"/>
      <c r="C77" s="67"/>
      <c r="D77" s="67"/>
      <c r="E77" s="67"/>
      <c r="F77" s="67"/>
      <c r="G77" s="67"/>
      <c r="H77" s="67"/>
      <c r="I77" s="67"/>
      <c r="J77" s="67"/>
      <c r="K77" s="67"/>
      <c r="L77" s="67"/>
      <c r="M77" s="67"/>
      <c r="N77" s="67"/>
      <c r="O77" s="67"/>
      <c r="P77" s="67"/>
      <c r="Q77" s="67"/>
      <c r="R77" s="67"/>
      <c r="S77" s="67"/>
      <c r="T77" s="67"/>
      <c r="U77" s="67"/>
      <c r="V77" s="67"/>
      <c r="W77" s="67"/>
      <c r="X77" s="67"/>
    </row>
    <row r="78" ht="15.75" customHeight="1">
      <c r="A78" s="67"/>
      <c r="B78" s="67"/>
      <c r="C78" s="67"/>
      <c r="D78" s="67"/>
      <c r="E78" s="67"/>
      <c r="F78" s="67"/>
      <c r="G78" s="67"/>
      <c r="H78" s="67"/>
      <c r="I78" s="67"/>
      <c r="J78" s="67"/>
      <c r="K78" s="67"/>
      <c r="L78" s="67"/>
      <c r="M78" s="67"/>
      <c r="N78" s="67"/>
      <c r="O78" s="67"/>
      <c r="P78" s="67"/>
      <c r="Q78" s="67"/>
      <c r="R78" s="67"/>
      <c r="S78" s="67"/>
      <c r="T78" s="67"/>
      <c r="U78" s="67"/>
      <c r="V78" s="67"/>
      <c r="W78" s="67"/>
      <c r="X78" s="67"/>
    </row>
    <row r="79" ht="15.75" customHeight="1">
      <c r="A79" s="67"/>
      <c r="B79" s="67"/>
      <c r="C79" s="67"/>
      <c r="D79" s="67"/>
      <c r="E79" s="67"/>
      <c r="F79" s="67"/>
      <c r="G79" s="67"/>
      <c r="H79" s="67"/>
      <c r="I79" s="67"/>
      <c r="J79" s="67"/>
      <c r="K79" s="67"/>
      <c r="L79" s="67"/>
      <c r="M79" s="67"/>
      <c r="N79" s="67"/>
      <c r="O79" s="67"/>
      <c r="P79" s="67"/>
      <c r="Q79" s="67"/>
      <c r="R79" s="67"/>
      <c r="S79" s="67"/>
      <c r="T79" s="67"/>
      <c r="U79" s="67"/>
      <c r="V79" s="67"/>
      <c r="W79" s="67"/>
      <c r="X79" s="67"/>
    </row>
    <row r="80" ht="15.75" customHeight="1">
      <c r="A80" s="67"/>
      <c r="B80" s="67"/>
      <c r="C80" s="67"/>
      <c r="D80" s="67"/>
      <c r="E80" s="67"/>
      <c r="F80" s="67"/>
      <c r="G80" s="67"/>
      <c r="H80" s="67"/>
      <c r="I80" s="67"/>
      <c r="J80" s="67"/>
      <c r="K80" s="67"/>
      <c r="L80" s="67"/>
      <c r="M80" s="67"/>
      <c r="N80" s="67"/>
      <c r="O80" s="67"/>
      <c r="P80" s="67"/>
      <c r="Q80" s="67"/>
      <c r="R80" s="67"/>
      <c r="S80" s="67"/>
      <c r="T80" s="67"/>
      <c r="U80" s="67"/>
      <c r="V80" s="67"/>
      <c r="W80" s="67"/>
      <c r="X80" s="67"/>
    </row>
    <row r="81" ht="15.75" customHeight="1">
      <c r="A81" s="67"/>
      <c r="B81" s="67"/>
      <c r="C81" s="67"/>
      <c r="D81" s="67"/>
      <c r="E81" s="67"/>
      <c r="F81" s="67"/>
      <c r="G81" s="67"/>
      <c r="H81" s="67"/>
      <c r="I81" s="67"/>
      <c r="J81" s="67"/>
      <c r="K81" s="67"/>
      <c r="L81" s="67"/>
      <c r="M81" s="67"/>
      <c r="N81" s="67"/>
      <c r="O81" s="67"/>
      <c r="P81" s="67"/>
      <c r="Q81" s="67"/>
      <c r="R81" s="67"/>
      <c r="S81" s="67"/>
      <c r="T81" s="67"/>
      <c r="U81" s="67"/>
      <c r="V81" s="67"/>
      <c r="W81" s="67"/>
      <c r="X81" s="67"/>
    </row>
    <row r="82" ht="15.75" customHeight="1">
      <c r="A82" s="67"/>
      <c r="B82" s="67"/>
      <c r="C82" s="67"/>
      <c r="D82" s="67"/>
      <c r="E82" s="67"/>
      <c r="F82" s="67"/>
      <c r="G82" s="67"/>
      <c r="H82" s="67"/>
      <c r="I82" s="67"/>
      <c r="J82" s="67"/>
      <c r="K82" s="67"/>
      <c r="L82" s="67"/>
      <c r="M82" s="67"/>
      <c r="N82" s="67"/>
      <c r="O82" s="67"/>
      <c r="P82" s="67"/>
      <c r="Q82" s="67"/>
      <c r="R82" s="67"/>
      <c r="S82" s="67"/>
      <c r="T82" s="67"/>
      <c r="U82" s="67"/>
      <c r="V82" s="67"/>
      <c r="W82" s="67"/>
      <c r="X82" s="67"/>
    </row>
    <row r="83" ht="15.75" customHeight="1">
      <c r="A83" s="67"/>
      <c r="B83" s="67"/>
      <c r="C83" s="67"/>
      <c r="D83" s="67"/>
      <c r="E83" s="67"/>
      <c r="F83" s="67"/>
      <c r="G83" s="67"/>
      <c r="H83" s="67"/>
      <c r="I83" s="67"/>
      <c r="J83" s="67"/>
      <c r="K83" s="67"/>
      <c r="L83" s="67"/>
      <c r="M83" s="67"/>
      <c r="N83" s="67"/>
      <c r="O83" s="67"/>
      <c r="P83" s="67"/>
      <c r="Q83" s="67"/>
      <c r="R83" s="67"/>
      <c r="S83" s="67"/>
      <c r="T83" s="67"/>
      <c r="U83" s="67"/>
      <c r="V83" s="67"/>
      <c r="W83" s="67"/>
      <c r="X83" s="67"/>
    </row>
    <row r="84" ht="15.75" customHeight="1">
      <c r="A84" s="67"/>
      <c r="B84" s="67"/>
      <c r="C84" s="67"/>
      <c r="D84" s="67"/>
      <c r="E84" s="67"/>
      <c r="F84" s="67"/>
      <c r="G84" s="67"/>
      <c r="H84" s="67"/>
      <c r="I84" s="67"/>
      <c r="J84" s="67"/>
      <c r="K84" s="67"/>
      <c r="L84" s="67"/>
      <c r="M84" s="67"/>
      <c r="N84" s="67"/>
      <c r="O84" s="67"/>
      <c r="P84" s="67"/>
      <c r="Q84" s="67"/>
      <c r="R84" s="67"/>
      <c r="S84" s="67"/>
      <c r="T84" s="67"/>
      <c r="U84" s="67"/>
      <c r="V84" s="67"/>
      <c r="W84" s="67"/>
      <c r="X84" s="67"/>
    </row>
    <row r="85" ht="15.75" customHeight="1">
      <c r="A85" s="67"/>
      <c r="B85" s="67"/>
      <c r="C85" s="67"/>
      <c r="D85" s="67"/>
      <c r="E85" s="67"/>
      <c r="F85" s="67"/>
      <c r="G85" s="67"/>
      <c r="H85" s="67"/>
      <c r="I85" s="67"/>
      <c r="J85" s="67"/>
      <c r="K85" s="67"/>
      <c r="L85" s="67"/>
      <c r="M85" s="67"/>
      <c r="N85" s="67"/>
      <c r="O85" s="67"/>
      <c r="P85" s="67"/>
      <c r="Q85" s="67"/>
      <c r="R85" s="67"/>
      <c r="S85" s="67"/>
      <c r="T85" s="67"/>
      <c r="U85" s="67"/>
      <c r="V85" s="67"/>
      <c r="W85" s="67"/>
      <c r="X85" s="67"/>
    </row>
    <row r="86" ht="15.75" customHeight="1">
      <c r="A86" s="67"/>
      <c r="B86" s="67"/>
      <c r="C86" s="67"/>
      <c r="D86" s="67"/>
      <c r="E86" s="67"/>
      <c r="F86" s="67"/>
      <c r="G86" s="67"/>
      <c r="H86" s="67"/>
      <c r="I86" s="67"/>
      <c r="J86" s="67"/>
      <c r="K86" s="67"/>
      <c r="L86" s="67"/>
      <c r="M86" s="67"/>
      <c r="N86" s="67"/>
      <c r="O86" s="67"/>
      <c r="P86" s="67"/>
      <c r="Q86" s="67"/>
      <c r="R86" s="67"/>
      <c r="S86" s="67"/>
      <c r="T86" s="67"/>
      <c r="U86" s="67"/>
      <c r="V86" s="67"/>
      <c r="W86" s="67"/>
      <c r="X86" s="67"/>
    </row>
    <row r="87" ht="15.75" customHeight="1">
      <c r="A87" s="67"/>
      <c r="B87" s="67"/>
      <c r="C87" s="67"/>
      <c r="D87" s="67"/>
      <c r="E87" s="67"/>
      <c r="F87" s="67"/>
      <c r="G87" s="67"/>
      <c r="H87" s="67"/>
      <c r="I87" s="67"/>
      <c r="J87" s="67"/>
      <c r="K87" s="67"/>
      <c r="L87" s="67"/>
      <c r="M87" s="67"/>
      <c r="N87" s="67"/>
      <c r="O87" s="67"/>
      <c r="P87" s="67"/>
      <c r="Q87" s="67"/>
      <c r="R87" s="67"/>
      <c r="S87" s="67"/>
      <c r="T87" s="67"/>
      <c r="U87" s="67"/>
      <c r="V87" s="67"/>
      <c r="W87" s="67"/>
      <c r="X87" s="67"/>
    </row>
    <row r="88" ht="15.75" customHeight="1">
      <c r="A88" s="67"/>
      <c r="B88" s="67"/>
      <c r="C88" s="67"/>
      <c r="D88" s="67"/>
      <c r="E88" s="67"/>
      <c r="F88" s="67"/>
      <c r="G88" s="67"/>
      <c r="H88" s="67"/>
      <c r="I88" s="67"/>
      <c r="J88" s="67"/>
      <c r="K88" s="67"/>
      <c r="L88" s="67"/>
      <c r="M88" s="67"/>
      <c r="N88" s="67"/>
      <c r="O88" s="67"/>
      <c r="P88" s="67"/>
      <c r="Q88" s="67"/>
      <c r="R88" s="67"/>
      <c r="S88" s="67"/>
      <c r="T88" s="67"/>
      <c r="U88" s="67"/>
      <c r="V88" s="67"/>
      <c r="W88" s="67"/>
      <c r="X88" s="67"/>
    </row>
    <row r="89" ht="15.75" customHeight="1">
      <c r="A89" s="67"/>
      <c r="B89" s="67"/>
      <c r="C89" s="67"/>
      <c r="D89" s="67"/>
      <c r="E89" s="67"/>
      <c r="F89" s="67"/>
      <c r="G89" s="67"/>
      <c r="H89" s="67"/>
      <c r="I89" s="67"/>
      <c r="J89" s="67"/>
      <c r="K89" s="67"/>
      <c r="L89" s="67"/>
      <c r="M89" s="67"/>
      <c r="N89" s="67"/>
      <c r="O89" s="67"/>
      <c r="P89" s="67"/>
      <c r="Q89" s="67"/>
      <c r="R89" s="67"/>
      <c r="S89" s="67"/>
      <c r="T89" s="67"/>
      <c r="U89" s="67"/>
      <c r="V89" s="67"/>
      <c r="W89" s="67"/>
      <c r="X89" s="67"/>
    </row>
    <row r="90" ht="15.75" customHeight="1">
      <c r="A90" s="67"/>
      <c r="B90" s="67"/>
      <c r="C90" s="67"/>
      <c r="D90" s="67"/>
      <c r="E90" s="67"/>
      <c r="F90" s="67"/>
      <c r="G90" s="67"/>
      <c r="H90" s="67"/>
      <c r="I90" s="67"/>
      <c r="J90" s="67"/>
      <c r="K90" s="67"/>
      <c r="L90" s="67"/>
      <c r="M90" s="67"/>
      <c r="N90" s="67"/>
      <c r="O90" s="67"/>
      <c r="P90" s="67"/>
      <c r="Q90" s="67"/>
      <c r="R90" s="67"/>
      <c r="S90" s="67"/>
      <c r="T90" s="67"/>
      <c r="U90" s="67"/>
      <c r="V90" s="67"/>
      <c r="W90" s="67"/>
      <c r="X90" s="67"/>
    </row>
    <row r="91" ht="15.75" customHeight="1">
      <c r="A91" s="67"/>
      <c r="B91" s="67"/>
      <c r="C91" s="67"/>
      <c r="D91" s="67"/>
      <c r="E91" s="67"/>
      <c r="F91" s="67"/>
      <c r="G91" s="67"/>
      <c r="H91" s="67"/>
      <c r="I91" s="67"/>
      <c r="J91" s="67"/>
      <c r="K91" s="67"/>
      <c r="L91" s="67"/>
      <c r="M91" s="67"/>
      <c r="N91" s="67"/>
      <c r="O91" s="67"/>
      <c r="P91" s="67"/>
      <c r="Q91" s="67"/>
      <c r="R91" s="67"/>
      <c r="S91" s="67"/>
      <c r="T91" s="67"/>
      <c r="U91" s="67"/>
      <c r="V91" s="67"/>
      <c r="W91" s="67"/>
      <c r="X91" s="67"/>
    </row>
    <row r="92" ht="15.75" customHeight="1">
      <c r="A92" s="67"/>
      <c r="B92" s="67"/>
      <c r="C92" s="67"/>
      <c r="D92" s="67"/>
      <c r="E92" s="67"/>
      <c r="F92" s="67"/>
      <c r="G92" s="67"/>
      <c r="H92" s="67"/>
      <c r="I92" s="67"/>
      <c r="J92" s="67"/>
      <c r="K92" s="67"/>
      <c r="L92" s="67"/>
      <c r="M92" s="67"/>
      <c r="N92" s="67"/>
      <c r="O92" s="67"/>
      <c r="P92" s="67"/>
      <c r="Q92" s="67"/>
      <c r="R92" s="67"/>
      <c r="S92" s="67"/>
      <c r="T92" s="67"/>
      <c r="U92" s="67"/>
      <c r="V92" s="67"/>
      <c r="W92" s="67"/>
      <c r="X92" s="67"/>
    </row>
    <row r="93" ht="15.75" customHeight="1">
      <c r="A93" s="67"/>
      <c r="B93" s="67"/>
      <c r="C93" s="67"/>
      <c r="D93" s="67"/>
      <c r="E93" s="67"/>
      <c r="F93" s="67"/>
      <c r="G93" s="67"/>
      <c r="H93" s="67"/>
      <c r="I93" s="67"/>
      <c r="J93" s="67"/>
      <c r="K93" s="67"/>
      <c r="L93" s="67"/>
      <c r="M93" s="67"/>
      <c r="N93" s="67"/>
      <c r="O93" s="67"/>
      <c r="P93" s="67"/>
      <c r="Q93" s="67"/>
      <c r="R93" s="67"/>
      <c r="S93" s="67"/>
      <c r="T93" s="67"/>
      <c r="U93" s="67"/>
      <c r="V93" s="67"/>
      <c r="W93" s="67"/>
      <c r="X93" s="67"/>
    </row>
    <row r="94" ht="15.75" customHeight="1">
      <c r="A94" s="67"/>
      <c r="B94" s="67"/>
      <c r="C94" s="67"/>
      <c r="D94" s="67"/>
      <c r="E94" s="67"/>
      <c r="F94" s="67"/>
      <c r="G94" s="67"/>
      <c r="H94" s="67"/>
      <c r="I94" s="67"/>
      <c r="J94" s="67"/>
      <c r="K94" s="67"/>
      <c r="L94" s="67"/>
      <c r="M94" s="67"/>
      <c r="N94" s="67"/>
      <c r="O94" s="67"/>
      <c r="P94" s="67"/>
      <c r="Q94" s="67"/>
      <c r="R94" s="67"/>
      <c r="S94" s="67"/>
      <c r="T94" s="67"/>
      <c r="U94" s="67"/>
      <c r="V94" s="67"/>
      <c r="W94" s="67"/>
      <c r="X94" s="67"/>
    </row>
    <row r="95" ht="15.75" customHeight="1">
      <c r="A95" s="67"/>
      <c r="B95" s="67"/>
      <c r="C95" s="67"/>
      <c r="D95" s="67"/>
      <c r="E95" s="67"/>
      <c r="F95" s="67"/>
      <c r="G95" s="67"/>
      <c r="H95" s="67"/>
      <c r="I95" s="67"/>
      <c r="J95" s="67"/>
      <c r="K95" s="67"/>
      <c r="L95" s="67"/>
      <c r="M95" s="67"/>
      <c r="N95" s="67"/>
      <c r="O95" s="67"/>
      <c r="P95" s="67"/>
      <c r="Q95" s="67"/>
      <c r="R95" s="67"/>
      <c r="S95" s="67"/>
      <c r="T95" s="67"/>
      <c r="U95" s="67"/>
      <c r="V95" s="67"/>
      <c r="W95" s="67"/>
      <c r="X95" s="67"/>
    </row>
    <row r="96" ht="15.75" customHeight="1">
      <c r="A96" s="67"/>
      <c r="B96" s="67"/>
      <c r="C96" s="67"/>
      <c r="D96" s="67"/>
      <c r="E96" s="67"/>
      <c r="F96" s="67"/>
      <c r="G96" s="67"/>
      <c r="H96" s="67"/>
      <c r="I96" s="67"/>
      <c r="J96" s="67"/>
      <c r="K96" s="67"/>
      <c r="L96" s="67"/>
      <c r="M96" s="67"/>
      <c r="N96" s="67"/>
      <c r="O96" s="67"/>
      <c r="P96" s="67"/>
      <c r="Q96" s="67"/>
      <c r="R96" s="67"/>
      <c r="S96" s="67"/>
      <c r="T96" s="67"/>
      <c r="U96" s="67"/>
      <c r="V96" s="67"/>
      <c r="W96" s="67"/>
      <c r="X96" s="67"/>
    </row>
    <row r="97" ht="15.75" customHeight="1">
      <c r="A97" s="67"/>
      <c r="B97" s="67"/>
      <c r="C97" s="67"/>
      <c r="D97" s="67"/>
      <c r="E97" s="67"/>
      <c r="F97" s="67"/>
      <c r="G97" s="67"/>
      <c r="H97" s="67"/>
      <c r="I97" s="67"/>
      <c r="J97" s="67"/>
      <c r="K97" s="67"/>
      <c r="L97" s="67"/>
      <c r="M97" s="67"/>
      <c r="N97" s="67"/>
      <c r="O97" s="67"/>
      <c r="P97" s="67"/>
      <c r="Q97" s="67"/>
      <c r="R97" s="67"/>
      <c r="S97" s="67"/>
      <c r="T97" s="67"/>
      <c r="U97" s="67"/>
      <c r="V97" s="67"/>
      <c r="W97" s="67"/>
      <c r="X97" s="67"/>
    </row>
    <row r="98" ht="15.75" customHeight="1">
      <c r="A98" s="67"/>
      <c r="B98" s="67"/>
      <c r="C98" s="67"/>
      <c r="D98" s="67"/>
      <c r="E98" s="67"/>
      <c r="F98" s="67"/>
      <c r="G98" s="67"/>
      <c r="H98" s="67"/>
      <c r="I98" s="67"/>
      <c r="J98" s="67"/>
      <c r="K98" s="67"/>
      <c r="L98" s="67"/>
      <c r="M98" s="67"/>
      <c r="N98" s="67"/>
      <c r="O98" s="67"/>
      <c r="P98" s="67"/>
      <c r="Q98" s="67"/>
      <c r="R98" s="67"/>
      <c r="S98" s="67"/>
      <c r="T98" s="67"/>
      <c r="U98" s="67"/>
      <c r="V98" s="67"/>
      <c r="W98" s="67"/>
      <c r="X98" s="67"/>
    </row>
    <row r="99" ht="15.75" customHeight="1">
      <c r="A99" s="67"/>
      <c r="B99" s="67"/>
      <c r="C99" s="67"/>
      <c r="D99" s="67"/>
      <c r="E99" s="67"/>
      <c r="F99" s="67"/>
      <c r="G99" s="67"/>
      <c r="H99" s="67"/>
      <c r="I99" s="67"/>
      <c r="J99" s="67"/>
      <c r="K99" s="67"/>
      <c r="L99" s="67"/>
      <c r="M99" s="67"/>
      <c r="N99" s="67"/>
      <c r="O99" s="67"/>
      <c r="P99" s="67"/>
      <c r="Q99" s="67"/>
      <c r="R99" s="67"/>
      <c r="S99" s="67"/>
      <c r="T99" s="67"/>
      <c r="U99" s="67"/>
      <c r="V99" s="67"/>
      <c r="W99" s="67"/>
      <c r="X99" s="67"/>
    </row>
    <row r="100" ht="15.75" customHeight="1">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row>
    <row r="101" ht="15.75" customHeight="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row>
    <row r="102" ht="15.75" customHeight="1">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row>
    <row r="103" ht="15.75" customHeight="1">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row>
    <row r="104" ht="15.75" customHeight="1">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row>
    <row r="105" ht="15.75" customHeight="1">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row>
    <row r="106" ht="15.75" customHeight="1">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row>
    <row r="107" ht="15.75" customHeight="1">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row>
    <row r="108" ht="15.75" customHeight="1">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row>
    <row r="109" ht="15.75" customHeight="1">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row>
    <row r="110" ht="15.75" customHeight="1">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row>
    <row r="111" ht="15.75" customHeight="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row>
    <row r="112" ht="15.75" customHeight="1">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row>
    <row r="113" ht="15.75" customHeight="1">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row>
    <row r="114" ht="15.75" customHeight="1">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row>
    <row r="115" ht="15.75" customHeight="1">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row>
    <row r="116" ht="15.75" customHeight="1">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row>
    <row r="117" ht="15.75" customHeight="1">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row>
    <row r="118" ht="15.75" customHeight="1">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row>
    <row r="119" ht="15.75" customHeight="1">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row>
    <row r="120" ht="15.75" customHeight="1">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row>
    <row r="121" ht="15.75" customHeight="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row>
    <row r="122" ht="15.75" customHeight="1">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row>
    <row r="123" ht="15.75" customHeight="1">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row>
    <row r="124" ht="15.75" customHeight="1">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row>
    <row r="125" ht="15.75" customHeight="1">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row>
    <row r="126" ht="15.75" customHeight="1">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row>
    <row r="127" ht="15.75" customHeight="1">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row>
    <row r="128" ht="15.75" customHeight="1">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row>
    <row r="129" ht="15.7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row>
    <row r="130" ht="15.7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row>
    <row r="131" ht="15.7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row>
    <row r="132" ht="15.7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row>
    <row r="133" ht="15.7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row>
    <row r="134" ht="15.7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row>
    <row r="135" ht="15.7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row>
    <row r="136" ht="15.7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row>
    <row r="137" ht="15.7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row>
    <row r="138" ht="15.7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row>
    <row r="139" ht="15.7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row>
    <row r="140" ht="15.7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row>
    <row r="141" ht="15.7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row>
    <row r="142" ht="15.7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row>
    <row r="143" ht="15.7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row>
    <row r="144" ht="15.7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row>
    <row r="145" ht="15.7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row>
    <row r="146" ht="15.7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row>
    <row r="147" ht="15.7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row>
    <row r="148" ht="15.7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row>
    <row r="149" ht="15.7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row>
    <row r="150" ht="15.7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row>
    <row r="151" ht="15.7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row>
    <row r="152" ht="15.7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row>
    <row r="153" ht="15.7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row>
    <row r="154" ht="15.7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row>
    <row r="155" ht="15.7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row>
    <row r="156" ht="15.7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row>
    <row r="157" ht="15.7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row>
    <row r="158" ht="15.7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row>
    <row r="159" ht="15.7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row>
    <row r="160" ht="15.7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row>
    <row r="161" ht="15.7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row>
    <row r="162" ht="15.75" customHeight="1">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row>
    <row r="163" ht="15.75" customHeight="1">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row>
    <row r="164" ht="15.75" customHeight="1">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row>
    <row r="165" ht="15.75" customHeight="1">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row>
    <row r="166" ht="15.75" customHeight="1">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row>
    <row r="167" ht="15.75" customHeight="1">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row>
    <row r="168" ht="15.75" customHeight="1">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row>
    <row r="169" ht="15.75" customHeight="1">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row>
    <row r="170" ht="15.75" customHeight="1">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row>
    <row r="171" ht="15.75" customHeight="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row>
    <row r="172" ht="15.75" customHeight="1">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row>
    <row r="173" ht="15.75" customHeight="1">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row>
    <row r="174" ht="15.75" customHeight="1">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row>
    <row r="175" ht="15.75" customHeight="1">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row>
    <row r="176" ht="15.75" customHeight="1">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row>
    <row r="177" ht="15.75" customHeight="1">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row>
    <row r="178" ht="15.75" customHeight="1">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row>
    <row r="179" ht="15.75" customHeight="1">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row>
    <row r="180" ht="15.75" customHeight="1">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row>
    <row r="181" ht="15.75" customHeight="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row>
    <row r="182" ht="15.75" customHeight="1">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row>
    <row r="183" ht="15.75" customHeight="1">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row>
    <row r="184" ht="15.75" customHeight="1">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row>
    <row r="185" ht="15.75" customHeight="1">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row>
    <row r="186" ht="15.75" customHeight="1">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row>
    <row r="187" ht="15.75" customHeight="1">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row>
    <row r="188" ht="15.75" customHeight="1">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row>
    <row r="189" ht="15.75" customHeight="1">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row>
    <row r="190" ht="15.75" customHeight="1">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row>
    <row r="191" ht="15.75" customHeight="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row>
    <row r="192" ht="15.75" customHeight="1">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row>
    <row r="193" ht="15.75" customHeight="1">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row>
    <row r="194" ht="15.75" customHeight="1">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row>
    <row r="195" ht="15.75" customHeight="1">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row>
    <row r="196" ht="15.75" customHeight="1">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row>
    <row r="197" ht="15.75" customHeight="1">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row>
    <row r="198" ht="15.75" customHeight="1">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row>
    <row r="199" ht="15.75" customHeight="1">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row>
    <row r="200" ht="15.75" customHeight="1">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row>
    <row r="201" ht="15.75" customHeight="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row>
    <row r="202" ht="15.75" customHeight="1">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row>
    <row r="203" ht="15.75" customHeight="1">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row>
    <row r="204" ht="15.75" customHeight="1">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row>
    <row r="205" ht="15.75" customHeight="1">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row>
    <row r="206" ht="15.75" customHeight="1">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row>
    <row r="207" ht="15.75" customHeight="1">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row>
    <row r="208" ht="15.7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row>
    <row r="209" ht="15.75" customHeight="1">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row>
    <row r="210" ht="15.75" customHeight="1">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row>
    <row r="211" ht="15.75" customHeight="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row>
    <row r="212" ht="15.75" customHeight="1">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row>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23">
    <mergeCell ref="B4:I4"/>
    <mergeCell ref="C5:F5"/>
    <mergeCell ref="C6:F6"/>
    <mergeCell ref="C7:F7"/>
    <mergeCell ref="C8:F8"/>
    <mergeCell ref="B10:I10"/>
    <mergeCell ref="B11:I11"/>
    <mergeCell ref="B12:I12"/>
    <mergeCell ref="B14:I14"/>
    <mergeCell ref="C15:F15"/>
    <mergeCell ref="C16:F16"/>
    <mergeCell ref="C17:F17"/>
    <mergeCell ref="C18:F18"/>
    <mergeCell ref="B20:I20"/>
    <mergeCell ref="B30:I30"/>
    <mergeCell ref="B31:I31"/>
    <mergeCell ref="B21:I21"/>
    <mergeCell ref="B22:I22"/>
    <mergeCell ref="B24:I24"/>
    <mergeCell ref="C25:F25"/>
    <mergeCell ref="C26:F26"/>
    <mergeCell ref="C27:F27"/>
    <mergeCell ref="B29:I29"/>
  </mergeCells>
  <printOptions/>
  <pageMargins bottom="0.0" footer="0.0" header="0.0" left="0.0" right="0.0" top="0.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4.0" ySplit="10.0" topLeftCell="E11" activePane="bottomRight" state="frozen"/>
      <selection activeCell="E1" sqref="E1" pane="topRight"/>
      <selection activeCell="A11" sqref="A11" pane="bottomLeft"/>
      <selection activeCell="E11" sqref="E11" pane="bottomRight"/>
    </sheetView>
  </sheetViews>
  <sheetFormatPr customHeight="1" defaultColWidth="14.43" defaultRowHeight="15.0"/>
  <cols>
    <col customWidth="1" min="1" max="1" width="24.0"/>
    <col customWidth="1" min="2" max="2" width="17.14"/>
    <col customWidth="1" min="3" max="3" width="17.29"/>
    <col customWidth="1" min="4" max="4" width="17.71"/>
    <col customWidth="1" min="5" max="5" width="22.29"/>
    <col customWidth="1" min="6" max="6" width="17.71"/>
    <col customWidth="1" min="7" max="7" width="17.29"/>
    <col customWidth="1" min="8" max="8" width="18.0"/>
    <col customWidth="1" min="9" max="9" width="21.14"/>
    <col customWidth="1" min="10" max="10" width="21.86"/>
    <col customWidth="1" min="11" max="11" width="17.43"/>
    <col customWidth="1" min="12" max="12" width="18.29"/>
  </cols>
  <sheetData>
    <row r="1">
      <c r="A1" s="100" t="s">
        <v>125</v>
      </c>
      <c r="B1" s="101"/>
      <c r="C1" s="101"/>
      <c r="D1" s="102"/>
    </row>
    <row r="2" hidden="1">
      <c r="A2" s="100" t="str">
        <f t="shared" ref="A2:A6" si="1">#REF! &amp; "    ----   Test Rate : " &amp; INT((((#REF!+#REF!)/(#REF!-#REF!))*100)) &amp; "%      With Pass Rate : " &amp; INT((#REF!/(#REF!+#REF!))*100)  &amp; "%"</f>
        <v>#REF!</v>
      </c>
      <c r="B2" s="101"/>
      <c r="C2" s="101"/>
      <c r="D2" s="102"/>
    </row>
    <row r="3" hidden="1">
      <c r="A3" s="100" t="str">
        <f t="shared" si="1"/>
        <v>#REF!</v>
      </c>
      <c r="B3" s="101"/>
      <c r="C3" s="101"/>
      <c r="D3" s="102"/>
    </row>
    <row r="4" hidden="1">
      <c r="A4" s="100" t="str">
        <f t="shared" si="1"/>
        <v>#REF!</v>
      </c>
      <c r="B4" s="101"/>
      <c r="C4" s="101"/>
      <c r="D4" s="102"/>
    </row>
    <row r="5" hidden="1">
      <c r="A5" s="100" t="str">
        <f t="shared" si="1"/>
        <v>#REF!</v>
      </c>
      <c r="B5" s="101"/>
      <c r="C5" s="101"/>
      <c r="D5" s="102"/>
    </row>
    <row r="6" hidden="1">
      <c r="A6" s="100" t="str">
        <f t="shared" si="1"/>
        <v>#REF!</v>
      </c>
      <c r="B6" s="101"/>
      <c r="C6" s="101"/>
      <c r="D6" s="102"/>
    </row>
    <row r="7">
      <c r="A7" s="103" t="s">
        <v>126</v>
      </c>
      <c r="B7" s="101"/>
      <c r="C7" s="101"/>
      <c r="D7" s="102"/>
    </row>
    <row r="8">
      <c r="A8" s="104"/>
      <c r="B8" s="104"/>
      <c r="C8" s="104"/>
      <c r="D8" s="105"/>
      <c r="E8" s="106" t="s">
        <v>127</v>
      </c>
      <c r="F8" s="5"/>
      <c r="G8" s="5"/>
      <c r="H8" s="5"/>
      <c r="I8" s="5"/>
      <c r="J8" s="5"/>
      <c r="K8" s="5"/>
      <c r="L8" s="6"/>
    </row>
    <row r="9" ht="15.0" customHeight="1">
      <c r="A9" s="107" t="s">
        <v>128</v>
      </c>
      <c r="B9" s="6"/>
      <c r="C9" s="107" t="s">
        <v>129</v>
      </c>
      <c r="D9" s="6"/>
      <c r="E9" s="108" t="s">
        <v>130</v>
      </c>
      <c r="F9" s="108" t="s">
        <v>131</v>
      </c>
      <c r="G9" s="108" t="s">
        <v>132</v>
      </c>
      <c r="H9" s="108" t="s">
        <v>133</v>
      </c>
      <c r="I9" s="108" t="s">
        <v>134</v>
      </c>
      <c r="J9" s="108" t="s">
        <v>135</v>
      </c>
      <c r="K9" s="108" t="s">
        <v>136</v>
      </c>
      <c r="L9" s="108" t="s">
        <v>137</v>
      </c>
    </row>
    <row r="10" ht="29.25" customHeight="1">
      <c r="A10" s="109" t="s">
        <v>138</v>
      </c>
      <c r="B10" s="109" t="s">
        <v>139</v>
      </c>
      <c r="C10" s="109" t="s">
        <v>138</v>
      </c>
      <c r="D10" s="110" t="s">
        <v>139</v>
      </c>
      <c r="E10" s="12"/>
      <c r="F10" s="12"/>
      <c r="G10" s="12"/>
      <c r="H10" s="12"/>
      <c r="I10" s="12"/>
      <c r="J10" s="12"/>
      <c r="K10" s="12"/>
      <c r="L10" s="12"/>
    </row>
    <row r="11">
      <c r="A11" s="111" t="s">
        <v>140</v>
      </c>
      <c r="B11" s="112" t="s">
        <v>141</v>
      </c>
      <c r="C11" s="112" t="s">
        <v>142</v>
      </c>
      <c r="D11" s="113" t="s">
        <v>143</v>
      </c>
      <c r="E11" s="114" t="s">
        <v>11</v>
      </c>
      <c r="F11" s="114" t="s">
        <v>11</v>
      </c>
      <c r="G11" s="114" t="s">
        <v>11</v>
      </c>
      <c r="H11" s="114" t="s">
        <v>11</v>
      </c>
      <c r="I11" s="114" t="s">
        <v>11</v>
      </c>
      <c r="J11" s="114" t="s">
        <v>11</v>
      </c>
      <c r="K11" s="114" t="s">
        <v>11</v>
      </c>
      <c r="L11" s="114" t="s">
        <v>11</v>
      </c>
    </row>
    <row r="12">
      <c r="A12" s="115" t="s">
        <v>144</v>
      </c>
      <c r="B12" s="116" t="s">
        <v>143</v>
      </c>
      <c r="C12" s="117" t="s">
        <v>140</v>
      </c>
      <c r="D12" s="118" t="s">
        <v>141</v>
      </c>
      <c r="E12" s="114" t="s">
        <v>11</v>
      </c>
      <c r="F12" s="114" t="s">
        <v>11</v>
      </c>
      <c r="G12" s="114" t="s">
        <v>11</v>
      </c>
      <c r="H12" s="114" t="s">
        <v>11</v>
      </c>
      <c r="I12" s="114" t="s">
        <v>11</v>
      </c>
      <c r="J12" s="114" t="s">
        <v>11</v>
      </c>
      <c r="K12" s="114" t="s">
        <v>11</v>
      </c>
      <c r="L12" s="114" t="s">
        <v>11</v>
      </c>
    </row>
    <row r="13">
      <c r="A13" s="119" t="s">
        <v>140</v>
      </c>
      <c r="B13" s="112" t="s">
        <v>141</v>
      </c>
      <c r="C13" s="112" t="s">
        <v>145</v>
      </c>
      <c r="D13" s="113" t="s">
        <v>146</v>
      </c>
      <c r="E13" s="114" t="s">
        <v>11</v>
      </c>
      <c r="F13" s="114" t="s">
        <v>11</v>
      </c>
      <c r="G13" s="114" t="s">
        <v>11</v>
      </c>
      <c r="H13" s="114" t="s">
        <v>11</v>
      </c>
      <c r="I13" s="114" t="s">
        <v>11</v>
      </c>
      <c r="J13" s="114" t="s">
        <v>11</v>
      </c>
      <c r="K13" s="114" t="s">
        <v>11</v>
      </c>
      <c r="L13" s="114" t="s">
        <v>11</v>
      </c>
    </row>
    <row r="14">
      <c r="A14" s="115" t="s">
        <v>145</v>
      </c>
      <c r="B14" s="116" t="s">
        <v>146</v>
      </c>
      <c r="C14" s="116" t="s">
        <v>140</v>
      </c>
      <c r="D14" s="118" t="s">
        <v>141</v>
      </c>
      <c r="E14" s="114" t="s">
        <v>11</v>
      </c>
      <c r="F14" s="114" t="s">
        <v>11</v>
      </c>
      <c r="G14" s="114" t="s">
        <v>11</v>
      </c>
      <c r="H14" s="114" t="s">
        <v>11</v>
      </c>
      <c r="I14" s="114" t="s">
        <v>11</v>
      </c>
      <c r="J14" s="114" t="s">
        <v>11</v>
      </c>
      <c r="K14" s="114" t="s">
        <v>11</v>
      </c>
      <c r="L14" s="114" t="s">
        <v>11</v>
      </c>
    </row>
    <row r="15">
      <c r="A15" s="119" t="s">
        <v>144</v>
      </c>
      <c r="B15" s="112" t="s">
        <v>143</v>
      </c>
      <c r="C15" s="112" t="s">
        <v>145</v>
      </c>
      <c r="D15" s="113" t="s">
        <v>146</v>
      </c>
      <c r="E15" s="114" t="s">
        <v>11</v>
      </c>
      <c r="F15" s="114" t="s">
        <v>11</v>
      </c>
      <c r="G15" s="114" t="s">
        <v>11</v>
      </c>
      <c r="H15" s="114" t="s">
        <v>11</v>
      </c>
      <c r="I15" s="114" t="s">
        <v>11</v>
      </c>
      <c r="J15" s="114" t="s">
        <v>11</v>
      </c>
      <c r="K15" s="114" t="s">
        <v>11</v>
      </c>
      <c r="L15" s="114" t="s">
        <v>11</v>
      </c>
    </row>
    <row r="16">
      <c r="A16" s="115" t="s">
        <v>145</v>
      </c>
      <c r="B16" s="116" t="s">
        <v>146</v>
      </c>
      <c r="C16" s="116" t="s">
        <v>144</v>
      </c>
      <c r="D16" s="118" t="s">
        <v>143</v>
      </c>
      <c r="E16" s="114" t="s">
        <v>11</v>
      </c>
      <c r="F16" s="114" t="s">
        <v>11</v>
      </c>
      <c r="G16" s="114" t="s">
        <v>11</v>
      </c>
      <c r="H16" s="114" t="s">
        <v>11</v>
      </c>
      <c r="I16" s="114" t="s">
        <v>11</v>
      </c>
      <c r="J16" s="114" t="s">
        <v>11</v>
      </c>
      <c r="K16" s="114" t="s">
        <v>11</v>
      </c>
      <c r="L16" s="114" t="s">
        <v>11</v>
      </c>
    </row>
    <row r="17">
      <c r="A17" s="119" t="s">
        <v>144</v>
      </c>
      <c r="B17" s="112" t="s">
        <v>143</v>
      </c>
      <c r="C17" s="112" t="s">
        <v>147</v>
      </c>
      <c r="D17" s="113" t="s">
        <v>148</v>
      </c>
      <c r="E17" s="114" t="s">
        <v>11</v>
      </c>
      <c r="F17" s="114" t="s">
        <v>11</v>
      </c>
      <c r="G17" s="114" t="s">
        <v>11</v>
      </c>
      <c r="H17" s="114" t="s">
        <v>11</v>
      </c>
      <c r="I17" s="114" t="s">
        <v>11</v>
      </c>
      <c r="J17" s="114" t="s">
        <v>11</v>
      </c>
      <c r="K17" s="114" t="s">
        <v>11</v>
      </c>
      <c r="L17" s="114" t="s">
        <v>11</v>
      </c>
    </row>
    <row r="18">
      <c r="A18" s="115" t="s">
        <v>147</v>
      </c>
      <c r="B18" s="116" t="s">
        <v>148</v>
      </c>
      <c r="C18" s="116" t="s">
        <v>144</v>
      </c>
      <c r="D18" s="118" t="s">
        <v>143</v>
      </c>
      <c r="E18" s="114" t="s">
        <v>11</v>
      </c>
      <c r="F18" s="114" t="s">
        <v>11</v>
      </c>
      <c r="G18" s="114" t="s">
        <v>11</v>
      </c>
      <c r="H18" s="114" t="s">
        <v>11</v>
      </c>
      <c r="I18" s="114" t="s">
        <v>11</v>
      </c>
      <c r="J18" s="114" t="s">
        <v>11</v>
      </c>
      <c r="K18" s="114" t="s">
        <v>11</v>
      </c>
      <c r="L18" s="114" t="s">
        <v>11</v>
      </c>
    </row>
    <row r="19">
      <c r="A19" s="119" t="s">
        <v>145</v>
      </c>
      <c r="B19" s="112" t="s">
        <v>146</v>
      </c>
      <c r="C19" s="112" t="s">
        <v>149</v>
      </c>
      <c r="D19" s="113" t="s">
        <v>150</v>
      </c>
      <c r="E19" s="114" t="s">
        <v>11</v>
      </c>
      <c r="F19" s="114" t="s">
        <v>11</v>
      </c>
      <c r="G19" s="114" t="s">
        <v>11</v>
      </c>
      <c r="H19" s="114" t="s">
        <v>11</v>
      </c>
      <c r="I19" s="114" t="s">
        <v>11</v>
      </c>
      <c r="J19" s="114" t="s">
        <v>11</v>
      </c>
      <c r="K19" s="114" t="s">
        <v>11</v>
      </c>
      <c r="L19" s="114" t="s">
        <v>11</v>
      </c>
    </row>
    <row r="20">
      <c r="A20" s="115" t="s">
        <v>149</v>
      </c>
      <c r="B20" s="116" t="s">
        <v>150</v>
      </c>
      <c r="C20" s="116" t="s">
        <v>145</v>
      </c>
      <c r="D20" s="118" t="s">
        <v>146</v>
      </c>
      <c r="E20" s="114" t="s">
        <v>11</v>
      </c>
      <c r="F20" s="114" t="s">
        <v>11</v>
      </c>
      <c r="G20" s="114" t="s">
        <v>11</v>
      </c>
      <c r="H20" s="114" t="s">
        <v>11</v>
      </c>
      <c r="I20" s="114" t="s">
        <v>11</v>
      </c>
      <c r="J20" s="114" t="s">
        <v>11</v>
      </c>
      <c r="K20" s="114" t="s">
        <v>11</v>
      </c>
      <c r="L20" s="114" t="s">
        <v>11</v>
      </c>
    </row>
    <row r="21" ht="15.75" customHeight="1">
      <c r="A21" s="119" t="s">
        <v>145</v>
      </c>
      <c r="B21" s="112" t="s">
        <v>146</v>
      </c>
      <c r="C21" s="112" t="s">
        <v>151</v>
      </c>
      <c r="D21" s="113" t="s">
        <v>152</v>
      </c>
      <c r="E21" s="114" t="s">
        <v>11</v>
      </c>
      <c r="F21" s="114" t="s">
        <v>11</v>
      </c>
      <c r="G21" s="114" t="s">
        <v>11</v>
      </c>
      <c r="H21" s="114" t="s">
        <v>11</v>
      </c>
      <c r="I21" s="114" t="s">
        <v>11</v>
      </c>
      <c r="J21" s="114" t="s">
        <v>11</v>
      </c>
      <c r="K21" s="114" t="s">
        <v>11</v>
      </c>
      <c r="L21" s="114" t="s">
        <v>11</v>
      </c>
    </row>
    <row r="22" ht="15.75" customHeight="1">
      <c r="A22" s="115" t="s">
        <v>151</v>
      </c>
      <c r="B22" s="116" t="s">
        <v>152</v>
      </c>
      <c r="C22" s="116" t="s">
        <v>145</v>
      </c>
      <c r="D22" s="118" t="s">
        <v>146</v>
      </c>
      <c r="E22" s="114" t="s">
        <v>11</v>
      </c>
      <c r="F22" s="114" t="s">
        <v>11</v>
      </c>
      <c r="G22" s="114" t="s">
        <v>11</v>
      </c>
      <c r="H22" s="114" t="s">
        <v>11</v>
      </c>
      <c r="I22" s="114" t="s">
        <v>11</v>
      </c>
      <c r="J22" s="114" t="s">
        <v>11</v>
      </c>
      <c r="K22" s="114" t="s">
        <v>11</v>
      </c>
      <c r="L22" s="114" t="s">
        <v>11</v>
      </c>
    </row>
    <row r="23" ht="15.75" customHeight="1">
      <c r="A23" s="119" t="s">
        <v>145</v>
      </c>
      <c r="B23" s="112" t="s">
        <v>146</v>
      </c>
      <c r="C23" s="112" t="s">
        <v>153</v>
      </c>
      <c r="D23" s="113" t="s">
        <v>148</v>
      </c>
      <c r="E23" s="114" t="s">
        <v>11</v>
      </c>
      <c r="F23" s="114" t="s">
        <v>11</v>
      </c>
      <c r="G23" s="114" t="s">
        <v>11</v>
      </c>
      <c r="H23" s="114" t="s">
        <v>11</v>
      </c>
      <c r="I23" s="114" t="s">
        <v>11</v>
      </c>
      <c r="J23" s="114" t="s">
        <v>11</v>
      </c>
      <c r="K23" s="114" t="s">
        <v>11</v>
      </c>
      <c r="L23" s="114" t="s">
        <v>11</v>
      </c>
    </row>
    <row r="24" ht="15.75" customHeight="1">
      <c r="A24" s="115" t="s">
        <v>153</v>
      </c>
      <c r="B24" s="116" t="s">
        <v>148</v>
      </c>
      <c r="C24" s="116" t="s">
        <v>145</v>
      </c>
      <c r="D24" s="113" t="s">
        <v>146</v>
      </c>
      <c r="E24" s="114" t="s">
        <v>11</v>
      </c>
      <c r="F24" s="114" t="s">
        <v>11</v>
      </c>
      <c r="G24" s="114" t="s">
        <v>11</v>
      </c>
      <c r="H24" s="114" t="s">
        <v>11</v>
      </c>
      <c r="I24" s="114" t="s">
        <v>11</v>
      </c>
      <c r="J24" s="114" t="s">
        <v>11</v>
      </c>
      <c r="K24" s="114" t="s">
        <v>11</v>
      </c>
      <c r="L24" s="114" t="s">
        <v>11</v>
      </c>
    </row>
    <row r="25" ht="15.75" customHeight="1">
      <c r="A25" s="119" t="s">
        <v>147</v>
      </c>
      <c r="B25" s="112" t="s">
        <v>148</v>
      </c>
      <c r="C25" s="112" t="s">
        <v>154</v>
      </c>
      <c r="D25" s="113" t="s">
        <v>152</v>
      </c>
      <c r="E25" s="114" t="s">
        <v>11</v>
      </c>
      <c r="F25" s="114" t="s">
        <v>11</v>
      </c>
      <c r="G25" s="114" t="s">
        <v>11</v>
      </c>
      <c r="H25" s="114" t="s">
        <v>11</v>
      </c>
      <c r="I25" s="114" t="s">
        <v>11</v>
      </c>
      <c r="J25" s="114" t="s">
        <v>11</v>
      </c>
      <c r="K25" s="114" t="s">
        <v>11</v>
      </c>
      <c r="L25" s="114" t="s">
        <v>11</v>
      </c>
    </row>
    <row r="26" ht="15.75" customHeight="1">
      <c r="A26" s="115" t="s">
        <v>154</v>
      </c>
      <c r="B26" s="116" t="s">
        <v>152</v>
      </c>
      <c r="C26" s="116" t="s">
        <v>147</v>
      </c>
      <c r="D26" s="118" t="s">
        <v>148</v>
      </c>
      <c r="E26" s="114" t="s">
        <v>11</v>
      </c>
      <c r="F26" s="114" t="s">
        <v>11</v>
      </c>
      <c r="G26" s="114" t="s">
        <v>11</v>
      </c>
      <c r="H26" s="114" t="s">
        <v>11</v>
      </c>
      <c r="I26" s="114" t="s">
        <v>11</v>
      </c>
      <c r="J26" s="114" t="s">
        <v>11</v>
      </c>
      <c r="K26" s="114" t="s">
        <v>11</v>
      </c>
      <c r="L26" s="114" t="s">
        <v>11</v>
      </c>
    </row>
    <row r="27" ht="15.75" customHeight="1">
      <c r="A27" s="119" t="s">
        <v>154</v>
      </c>
      <c r="B27" s="112" t="s">
        <v>152</v>
      </c>
      <c r="C27" s="112" t="s">
        <v>145</v>
      </c>
      <c r="D27" s="113" t="s">
        <v>146</v>
      </c>
      <c r="E27" s="114" t="s">
        <v>11</v>
      </c>
      <c r="F27" s="114" t="s">
        <v>11</v>
      </c>
      <c r="G27" s="114" t="s">
        <v>11</v>
      </c>
      <c r="H27" s="114" t="s">
        <v>11</v>
      </c>
      <c r="I27" s="114" t="s">
        <v>11</v>
      </c>
      <c r="J27" s="114" t="s">
        <v>11</v>
      </c>
      <c r="K27" s="114" t="s">
        <v>11</v>
      </c>
      <c r="L27" s="114" t="s">
        <v>11</v>
      </c>
    </row>
    <row r="28" ht="15.75" customHeight="1">
      <c r="A28" s="115" t="s">
        <v>145</v>
      </c>
      <c r="B28" s="116" t="s">
        <v>146</v>
      </c>
      <c r="C28" s="116" t="s">
        <v>154</v>
      </c>
      <c r="D28" s="118" t="s">
        <v>152</v>
      </c>
      <c r="E28" s="114" t="s">
        <v>11</v>
      </c>
      <c r="F28" s="114" t="s">
        <v>11</v>
      </c>
      <c r="G28" s="114" t="s">
        <v>11</v>
      </c>
      <c r="H28" s="114" t="s">
        <v>11</v>
      </c>
      <c r="I28" s="114" t="s">
        <v>11</v>
      </c>
      <c r="J28" s="114" t="s">
        <v>11</v>
      </c>
      <c r="K28" s="114" t="s">
        <v>11</v>
      </c>
      <c r="L28" s="114" t="s">
        <v>11</v>
      </c>
    </row>
    <row r="29" ht="15.75" customHeight="1">
      <c r="A29" s="120" t="s">
        <v>155</v>
      </c>
      <c r="B29" s="121" t="s">
        <v>148</v>
      </c>
      <c r="C29" s="121" t="s">
        <v>156</v>
      </c>
      <c r="D29" s="122" t="s">
        <v>157</v>
      </c>
      <c r="E29" s="114" t="s">
        <v>11</v>
      </c>
      <c r="F29" s="114" t="s">
        <v>11</v>
      </c>
      <c r="G29" s="114" t="s">
        <v>11</v>
      </c>
      <c r="H29" s="114" t="s">
        <v>11</v>
      </c>
      <c r="I29" s="114" t="s">
        <v>11</v>
      </c>
      <c r="J29" s="114" t="s">
        <v>11</v>
      </c>
      <c r="K29" s="114" t="s">
        <v>11</v>
      </c>
      <c r="L29" s="114" t="s">
        <v>11</v>
      </c>
    </row>
    <row r="30" ht="15.75" customHeight="1">
      <c r="A30" s="123" t="s">
        <v>158</v>
      </c>
      <c r="B30" s="121" t="s">
        <v>152</v>
      </c>
      <c r="C30" s="121" t="s">
        <v>159</v>
      </c>
      <c r="D30" s="122" t="s">
        <v>160</v>
      </c>
      <c r="E30" s="114" t="s">
        <v>11</v>
      </c>
      <c r="F30" s="114" t="s">
        <v>11</v>
      </c>
      <c r="G30" s="114" t="s">
        <v>11</v>
      </c>
      <c r="H30" s="114" t="s">
        <v>11</v>
      </c>
      <c r="I30" s="114" t="s">
        <v>11</v>
      </c>
      <c r="J30" s="114" t="s">
        <v>11</v>
      </c>
      <c r="K30" s="114" t="s">
        <v>11</v>
      </c>
      <c r="L30" s="114" t="s">
        <v>11</v>
      </c>
    </row>
    <row r="31" ht="15.75" customHeight="1">
      <c r="A31" s="123" t="s">
        <v>158</v>
      </c>
      <c r="B31" s="121" t="s">
        <v>152</v>
      </c>
      <c r="C31" s="124" t="s">
        <v>161</v>
      </c>
      <c r="D31" s="122" t="s">
        <v>157</v>
      </c>
      <c r="E31" s="114" t="s">
        <v>11</v>
      </c>
      <c r="F31" s="114" t="s">
        <v>11</v>
      </c>
      <c r="G31" s="114" t="s">
        <v>11</v>
      </c>
      <c r="H31" s="114" t="s">
        <v>11</v>
      </c>
      <c r="I31" s="114" t="s">
        <v>11</v>
      </c>
      <c r="J31" s="114" t="s">
        <v>11</v>
      </c>
      <c r="K31" s="114" t="s">
        <v>11</v>
      </c>
      <c r="L31" s="114" t="s">
        <v>11</v>
      </c>
    </row>
    <row r="32" ht="15.75" customHeight="1">
      <c r="A32" s="119" t="s">
        <v>144</v>
      </c>
      <c r="B32" s="121" t="s">
        <v>143</v>
      </c>
      <c r="C32" s="121" t="s">
        <v>159</v>
      </c>
      <c r="D32" s="122" t="s">
        <v>160</v>
      </c>
      <c r="E32" s="114" t="s">
        <v>11</v>
      </c>
      <c r="F32" s="114" t="s">
        <v>11</v>
      </c>
      <c r="G32" s="114" t="s">
        <v>11</v>
      </c>
      <c r="H32" s="114" t="s">
        <v>11</v>
      </c>
      <c r="I32" s="114" t="s">
        <v>11</v>
      </c>
      <c r="J32" s="114" t="s">
        <v>11</v>
      </c>
      <c r="K32" s="114" t="s">
        <v>11</v>
      </c>
      <c r="L32" s="114" t="s">
        <v>11</v>
      </c>
    </row>
    <row r="33" ht="15.75" customHeight="1">
      <c r="A33" s="119" t="s">
        <v>140</v>
      </c>
      <c r="B33" s="121" t="s">
        <v>141</v>
      </c>
      <c r="C33" s="121" t="s">
        <v>162</v>
      </c>
      <c r="D33" s="122" t="s">
        <v>163</v>
      </c>
      <c r="E33" s="114" t="s">
        <v>11</v>
      </c>
      <c r="F33" s="114" t="s">
        <v>11</v>
      </c>
      <c r="G33" s="114" t="s">
        <v>11</v>
      </c>
      <c r="H33" s="114" t="s">
        <v>11</v>
      </c>
      <c r="I33" s="114" t="s">
        <v>11</v>
      </c>
      <c r="J33" s="114" t="s">
        <v>11</v>
      </c>
      <c r="K33" s="114" t="s">
        <v>11</v>
      </c>
      <c r="L33" s="114" t="s">
        <v>11</v>
      </c>
    </row>
    <row r="34" ht="15.75" customHeight="1">
      <c r="A34" s="119" t="s">
        <v>144</v>
      </c>
      <c r="B34" s="121" t="s">
        <v>143</v>
      </c>
      <c r="C34" s="121" t="s">
        <v>162</v>
      </c>
      <c r="D34" s="122" t="s">
        <v>163</v>
      </c>
      <c r="E34" s="114" t="s">
        <v>11</v>
      </c>
      <c r="F34" s="114" t="s">
        <v>11</v>
      </c>
      <c r="G34" s="114" t="s">
        <v>11</v>
      </c>
      <c r="H34" s="114" t="s">
        <v>11</v>
      </c>
      <c r="I34" s="114" t="s">
        <v>11</v>
      </c>
      <c r="J34" s="114" t="s">
        <v>11</v>
      </c>
      <c r="K34" s="114" t="s">
        <v>11</v>
      </c>
      <c r="L34" s="114" t="s">
        <v>11</v>
      </c>
    </row>
    <row r="35" ht="15.75" customHeight="1">
      <c r="A35" s="125"/>
      <c r="B35" s="125"/>
      <c r="C35" s="125"/>
      <c r="D35" s="125"/>
    </row>
    <row r="36" ht="15.75" customHeight="1">
      <c r="A36" s="125"/>
      <c r="B36" s="125"/>
      <c r="C36" s="125"/>
      <c r="D36" s="125"/>
    </row>
    <row r="37" ht="15.75" customHeight="1">
      <c r="A37" s="125"/>
      <c r="B37" s="125"/>
      <c r="C37" s="125"/>
      <c r="D37" s="125"/>
    </row>
    <row r="38" ht="15.75" customHeight="1">
      <c r="A38" s="125"/>
      <c r="B38" s="125"/>
      <c r="C38" s="125"/>
      <c r="D38" s="125"/>
    </row>
    <row r="39" ht="15.75" customHeight="1">
      <c r="A39" s="125"/>
      <c r="B39" s="125"/>
      <c r="C39" s="125"/>
      <c r="D39" s="125"/>
    </row>
    <row r="40" ht="15.75" customHeight="1">
      <c r="A40" s="125"/>
      <c r="B40" s="125"/>
      <c r="C40" s="125"/>
      <c r="D40" s="125"/>
    </row>
    <row r="41" ht="15.75" customHeight="1">
      <c r="A41" s="125"/>
      <c r="B41" s="125"/>
      <c r="C41" s="125"/>
      <c r="D41" s="125"/>
    </row>
    <row r="42" ht="15.75" customHeight="1">
      <c r="A42" s="125"/>
      <c r="B42" s="125"/>
      <c r="C42" s="125"/>
      <c r="D42" s="125"/>
    </row>
    <row r="43" ht="15.75" customHeight="1">
      <c r="A43" s="125"/>
      <c r="B43" s="125"/>
      <c r="C43" s="125"/>
      <c r="D43" s="125"/>
    </row>
    <row r="44" ht="15.75" customHeight="1">
      <c r="A44" s="125"/>
      <c r="B44" s="125"/>
      <c r="C44" s="125"/>
      <c r="D44" s="125"/>
    </row>
    <row r="45" ht="15.75" customHeight="1">
      <c r="A45" s="125"/>
      <c r="B45" s="125"/>
      <c r="C45" s="125"/>
      <c r="D45" s="125"/>
    </row>
    <row r="46" ht="15.75" customHeight="1">
      <c r="A46" s="125"/>
      <c r="B46" s="125"/>
      <c r="C46" s="125"/>
      <c r="D46" s="125"/>
    </row>
    <row r="47" ht="15.75" customHeight="1">
      <c r="A47" s="125"/>
      <c r="B47" s="125"/>
      <c r="C47" s="125"/>
      <c r="D47" s="125"/>
    </row>
    <row r="48" ht="15.75" customHeight="1">
      <c r="A48" s="125"/>
      <c r="B48" s="125"/>
      <c r="C48" s="125"/>
      <c r="D48" s="125"/>
    </row>
    <row r="49" ht="15.75" customHeight="1">
      <c r="A49" s="125"/>
      <c r="B49" s="125"/>
      <c r="C49" s="125"/>
      <c r="D49" s="125"/>
    </row>
    <row r="50" ht="15.75" customHeight="1">
      <c r="A50" s="125"/>
      <c r="B50" s="125"/>
      <c r="C50" s="125"/>
      <c r="D50" s="125"/>
    </row>
    <row r="51" ht="15.75" customHeight="1">
      <c r="A51" s="125"/>
      <c r="B51" s="125"/>
      <c r="C51" s="125"/>
      <c r="D51" s="125"/>
    </row>
    <row r="52" ht="15.75" customHeight="1">
      <c r="A52" s="125"/>
      <c r="B52" s="125"/>
      <c r="C52" s="125"/>
      <c r="D52" s="125"/>
    </row>
    <row r="53" ht="15.75" customHeight="1">
      <c r="A53" s="125"/>
      <c r="B53" s="125"/>
      <c r="C53" s="125"/>
      <c r="D53" s="125"/>
    </row>
    <row r="54" ht="15.75" customHeight="1">
      <c r="A54" s="125"/>
      <c r="B54" s="125"/>
      <c r="C54" s="125"/>
      <c r="D54" s="125"/>
    </row>
    <row r="55" ht="15.75" customHeight="1">
      <c r="A55" s="125"/>
      <c r="B55" s="125"/>
      <c r="C55" s="125"/>
      <c r="D55" s="125"/>
    </row>
    <row r="56" ht="15.75" customHeight="1">
      <c r="A56" s="125"/>
      <c r="B56" s="125"/>
      <c r="C56" s="125"/>
      <c r="D56" s="125"/>
    </row>
    <row r="57" ht="15.75" customHeight="1">
      <c r="A57" s="125"/>
      <c r="B57" s="125"/>
      <c r="C57" s="125"/>
      <c r="D57" s="125"/>
    </row>
    <row r="58" ht="15.75" customHeight="1">
      <c r="A58" s="125"/>
      <c r="B58" s="125"/>
      <c r="C58" s="125"/>
      <c r="D58" s="125"/>
    </row>
    <row r="59" ht="15.75" customHeight="1">
      <c r="A59" s="125"/>
      <c r="B59" s="125"/>
      <c r="C59" s="125"/>
      <c r="D59" s="125"/>
    </row>
    <row r="60" ht="15.75" customHeight="1">
      <c r="A60" s="125"/>
      <c r="B60" s="125"/>
      <c r="C60" s="125"/>
      <c r="D60" s="125"/>
    </row>
    <row r="61" ht="15.75" customHeight="1">
      <c r="A61" s="125"/>
      <c r="B61" s="125"/>
      <c r="C61" s="125"/>
      <c r="D61" s="125"/>
    </row>
    <row r="62" ht="15.75" customHeight="1">
      <c r="A62" s="125"/>
      <c r="B62" s="125"/>
      <c r="C62" s="125"/>
      <c r="D62" s="125"/>
    </row>
    <row r="63" ht="15.75" customHeight="1">
      <c r="A63" s="125"/>
      <c r="B63" s="125"/>
      <c r="C63" s="125"/>
      <c r="D63" s="125"/>
    </row>
    <row r="64" ht="15.75" customHeight="1">
      <c r="A64" s="125"/>
      <c r="B64" s="125"/>
      <c r="C64" s="125"/>
      <c r="D64" s="125"/>
    </row>
    <row r="65" ht="15.75" customHeight="1">
      <c r="A65" s="125"/>
      <c r="B65" s="125"/>
      <c r="C65" s="125"/>
      <c r="D65" s="125"/>
    </row>
    <row r="66" ht="15.75" customHeight="1">
      <c r="A66" s="125"/>
      <c r="B66" s="125"/>
      <c r="C66" s="125"/>
      <c r="D66" s="125"/>
    </row>
    <row r="67" ht="15.75" customHeight="1">
      <c r="A67" s="125"/>
      <c r="B67" s="125"/>
      <c r="C67" s="125"/>
      <c r="D67" s="125"/>
    </row>
    <row r="68" ht="15.75" customHeight="1">
      <c r="A68" s="125"/>
      <c r="B68" s="125"/>
      <c r="C68" s="125"/>
      <c r="D68" s="125"/>
    </row>
    <row r="69" ht="15.75" customHeight="1">
      <c r="A69" s="125"/>
      <c r="B69" s="125"/>
      <c r="C69" s="125"/>
      <c r="D69" s="125"/>
    </row>
    <row r="70" ht="15.75" customHeight="1">
      <c r="A70" s="125"/>
      <c r="B70" s="125"/>
      <c r="C70" s="125"/>
      <c r="D70" s="125"/>
    </row>
    <row r="71" ht="15.75" customHeight="1">
      <c r="A71" s="125"/>
      <c r="B71" s="125"/>
      <c r="C71" s="125"/>
      <c r="D71" s="125"/>
    </row>
    <row r="72" ht="15.75" customHeight="1">
      <c r="A72" s="125"/>
      <c r="B72" s="125"/>
      <c r="C72" s="125"/>
      <c r="D72" s="125"/>
    </row>
    <row r="73" ht="15.75" customHeight="1">
      <c r="A73" s="125"/>
      <c r="B73" s="125"/>
      <c r="C73" s="125"/>
      <c r="D73" s="125"/>
    </row>
    <row r="74" ht="15.75" customHeight="1">
      <c r="A74" s="125"/>
      <c r="B74" s="125"/>
      <c r="C74" s="125"/>
      <c r="D74" s="125"/>
    </row>
    <row r="75" ht="15.75" customHeight="1">
      <c r="A75" s="125"/>
      <c r="B75" s="125"/>
      <c r="C75" s="125"/>
      <c r="D75" s="125"/>
    </row>
    <row r="76" ht="15.75" customHeight="1">
      <c r="A76" s="125"/>
      <c r="B76" s="125"/>
      <c r="C76" s="125"/>
      <c r="D76" s="125"/>
    </row>
    <row r="77" ht="15.75" customHeight="1">
      <c r="A77" s="125"/>
      <c r="B77" s="125"/>
      <c r="C77" s="125"/>
      <c r="D77" s="125"/>
    </row>
    <row r="78" ht="15.75" customHeight="1">
      <c r="A78" s="125"/>
      <c r="B78" s="125"/>
      <c r="C78" s="125"/>
      <c r="D78" s="125"/>
    </row>
    <row r="79" ht="15.75" customHeight="1">
      <c r="A79" s="125"/>
      <c r="B79" s="125"/>
      <c r="C79" s="125"/>
      <c r="D79" s="125"/>
    </row>
    <row r="80" ht="15.75" customHeight="1">
      <c r="A80" s="125"/>
      <c r="B80" s="125"/>
      <c r="C80" s="125"/>
      <c r="D80" s="125"/>
    </row>
    <row r="81" ht="15.75" customHeight="1">
      <c r="A81" s="125"/>
      <c r="B81" s="125"/>
      <c r="C81" s="125"/>
      <c r="D81" s="125"/>
    </row>
    <row r="82" ht="15.75" customHeight="1">
      <c r="A82" s="125"/>
      <c r="B82" s="125"/>
      <c r="C82" s="125"/>
      <c r="D82" s="125"/>
    </row>
    <row r="83" ht="15.75" customHeight="1">
      <c r="A83" s="125"/>
      <c r="B83" s="125"/>
      <c r="C83" s="125"/>
      <c r="D83" s="125"/>
    </row>
    <row r="84" ht="15.75" customHeight="1">
      <c r="A84" s="125"/>
      <c r="B84" s="125"/>
      <c r="C84" s="125"/>
      <c r="D84" s="125"/>
    </row>
    <row r="85" ht="15.75" customHeight="1">
      <c r="A85" s="125"/>
      <c r="B85" s="125"/>
      <c r="C85" s="125"/>
      <c r="D85" s="125"/>
    </row>
    <row r="86" ht="15.75" customHeight="1">
      <c r="A86" s="125"/>
      <c r="B86" s="125"/>
      <c r="C86" s="125"/>
      <c r="D86" s="125"/>
    </row>
    <row r="87" ht="15.75" customHeight="1">
      <c r="A87" s="125"/>
      <c r="B87" s="125"/>
      <c r="C87" s="125"/>
      <c r="D87" s="125"/>
    </row>
    <row r="88" ht="15.75" customHeight="1">
      <c r="A88" s="125"/>
      <c r="B88" s="125"/>
      <c r="C88" s="125"/>
      <c r="D88" s="125"/>
    </row>
    <row r="89" ht="15.75" customHeight="1">
      <c r="A89" s="125"/>
      <c r="B89" s="125"/>
      <c r="C89" s="125"/>
      <c r="D89" s="125"/>
    </row>
    <row r="90" ht="15.75" customHeight="1">
      <c r="A90" s="125"/>
      <c r="B90" s="125"/>
      <c r="C90" s="125"/>
      <c r="D90" s="125"/>
    </row>
    <row r="91" ht="15.75" customHeight="1">
      <c r="A91" s="125"/>
      <c r="B91" s="125"/>
      <c r="C91" s="125"/>
      <c r="D91" s="125"/>
    </row>
    <row r="92" ht="15.75" customHeight="1">
      <c r="A92" s="125"/>
      <c r="B92" s="125"/>
      <c r="C92" s="125"/>
      <c r="D92" s="125"/>
    </row>
    <row r="93" ht="15.75" customHeight="1">
      <c r="A93" s="125"/>
      <c r="B93" s="125"/>
      <c r="C93" s="125"/>
      <c r="D93" s="125"/>
    </row>
    <row r="94" ht="15.75" customHeight="1">
      <c r="A94" s="125"/>
      <c r="B94" s="125"/>
      <c r="C94" s="125"/>
      <c r="D94" s="125"/>
    </row>
    <row r="95" ht="15.75" customHeight="1">
      <c r="A95" s="125"/>
      <c r="B95" s="125"/>
      <c r="C95" s="125"/>
      <c r="D95" s="125"/>
    </row>
    <row r="96" ht="15.75" customHeight="1">
      <c r="A96" s="125"/>
      <c r="B96" s="125"/>
      <c r="C96" s="125"/>
      <c r="D96" s="125"/>
    </row>
    <row r="97" ht="15.75" customHeight="1">
      <c r="A97" s="125"/>
      <c r="B97" s="125"/>
      <c r="C97" s="125"/>
      <c r="D97" s="125"/>
    </row>
    <row r="98" ht="15.75" customHeight="1">
      <c r="A98" s="125"/>
      <c r="B98" s="125"/>
      <c r="C98" s="125"/>
      <c r="D98" s="125"/>
    </row>
    <row r="99" ht="15.75" customHeight="1">
      <c r="A99" s="125"/>
      <c r="B99" s="125"/>
      <c r="C99" s="125"/>
      <c r="D99" s="125"/>
    </row>
    <row r="100" ht="15.75" customHeight="1">
      <c r="A100" s="125"/>
      <c r="B100" s="125"/>
      <c r="C100" s="125"/>
      <c r="D100" s="125"/>
    </row>
    <row r="101" ht="15.75" customHeight="1">
      <c r="A101" s="125"/>
      <c r="B101" s="125"/>
      <c r="C101" s="125"/>
      <c r="D101" s="125"/>
    </row>
    <row r="102" ht="15.75" customHeight="1">
      <c r="A102" s="125"/>
      <c r="B102" s="125"/>
      <c r="C102" s="125"/>
      <c r="D102" s="125"/>
    </row>
    <row r="103" ht="15.75" customHeight="1">
      <c r="A103" s="125"/>
      <c r="B103" s="125"/>
      <c r="C103" s="125"/>
      <c r="D103" s="125"/>
    </row>
    <row r="104" ht="15.75" customHeight="1">
      <c r="A104" s="125"/>
      <c r="B104" s="125"/>
      <c r="C104" s="125"/>
      <c r="D104" s="125"/>
    </row>
    <row r="105" ht="15.75" customHeight="1">
      <c r="A105" s="125"/>
      <c r="B105" s="125"/>
      <c r="C105" s="125"/>
      <c r="D105" s="125"/>
    </row>
    <row r="106" ht="15.75" customHeight="1">
      <c r="A106" s="125"/>
      <c r="B106" s="125"/>
      <c r="C106" s="125"/>
      <c r="D106" s="125"/>
    </row>
    <row r="107" ht="15.75" customHeight="1">
      <c r="A107" s="125"/>
      <c r="B107" s="125"/>
      <c r="C107" s="125"/>
      <c r="D107" s="125"/>
    </row>
    <row r="108" ht="15.75" customHeight="1">
      <c r="A108" s="125"/>
      <c r="B108" s="125"/>
      <c r="C108" s="125"/>
      <c r="D108" s="125"/>
    </row>
    <row r="109" ht="15.75" customHeight="1">
      <c r="A109" s="125"/>
      <c r="B109" s="125"/>
      <c r="C109" s="125"/>
      <c r="D109" s="125"/>
    </row>
    <row r="110" ht="15.75" customHeight="1">
      <c r="A110" s="125"/>
      <c r="B110" s="125"/>
      <c r="C110" s="125"/>
      <c r="D110" s="125"/>
    </row>
    <row r="111" ht="15.75" customHeight="1">
      <c r="A111" s="125"/>
      <c r="B111" s="125"/>
      <c r="C111" s="125"/>
      <c r="D111" s="125"/>
    </row>
    <row r="112" ht="15.75" customHeight="1">
      <c r="A112" s="125"/>
      <c r="B112" s="125"/>
      <c r="C112" s="125"/>
      <c r="D112" s="125"/>
    </row>
    <row r="113" ht="15.75" customHeight="1">
      <c r="A113" s="125"/>
      <c r="B113" s="125"/>
      <c r="C113" s="125"/>
      <c r="D113" s="125"/>
    </row>
    <row r="114" ht="15.75" customHeight="1">
      <c r="A114" s="125"/>
      <c r="B114" s="125"/>
      <c r="C114" s="125"/>
      <c r="D114" s="125"/>
    </row>
    <row r="115" ht="15.75" customHeight="1">
      <c r="A115" s="125"/>
      <c r="B115" s="125"/>
      <c r="C115" s="125"/>
      <c r="D115" s="125"/>
    </row>
    <row r="116" ht="15.75" customHeight="1">
      <c r="A116" s="125"/>
      <c r="B116" s="125"/>
      <c r="C116" s="125"/>
      <c r="D116" s="125"/>
    </row>
    <row r="117" ht="15.75" customHeight="1">
      <c r="A117" s="125"/>
      <c r="B117" s="125"/>
      <c r="C117" s="125"/>
      <c r="D117" s="125"/>
    </row>
    <row r="118" ht="15.75" customHeight="1">
      <c r="A118" s="125"/>
      <c r="B118" s="125"/>
      <c r="C118" s="125"/>
      <c r="D118" s="125"/>
    </row>
    <row r="119" ht="15.75" customHeight="1">
      <c r="A119" s="125"/>
      <c r="B119" s="125"/>
      <c r="C119" s="125"/>
      <c r="D119" s="125"/>
    </row>
    <row r="120" ht="15.75" customHeight="1">
      <c r="A120" s="125"/>
      <c r="B120" s="125"/>
      <c r="C120" s="125"/>
      <c r="D120" s="125"/>
    </row>
    <row r="121" ht="15.75" customHeight="1">
      <c r="A121" s="125"/>
      <c r="B121" s="125"/>
      <c r="C121" s="125"/>
      <c r="D121" s="125"/>
    </row>
    <row r="122" ht="15.75" customHeight="1">
      <c r="A122" s="125"/>
      <c r="B122" s="125"/>
      <c r="C122" s="125"/>
      <c r="D122" s="125"/>
    </row>
    <row r="123" ht="15.75" customHeight="1">
      <c r="A123" s="125"/>
      <c r="B123" s="125"/>
      <c r="C123" s="125"/>
      <c r="D123" s="125"/>
    </row>
    <row r="124" ht="15.75" customHeight="1">
      <c r="A124" s="125"/>
      <c r="B124" s="125"/>
      <c r="C124" s="125"/>
      <c r="D124" s="125"/>
    </row>
    <row r="125" ht="15.75" customHeight="1">
      <c r="A125" s="125"/>
      <c r="B125" s="125"/>
      <c r="C125" s="125"/>
      <c r="D125" s="125"/>
    </row>
    <row r="126" ht="15.75" customHeight="1">
      <c r="A126" s="125"/>
      <c r="B126" s="125"/>
      <c r="C126" s="125"/>
      <c r="D126" s="125"/>
    </row>
    <row r="127" ht="15.75" customHeight="1">
      <c r="A127" s="125"/>
      <c r="B127" s="125"/>
      <c r="C127" s="125"/>
      <c r="D127" s="125"/>
    </row>
    <row r="128" ht="15.75" customHeight="1">
      <c r="A128" s="125"/>
      <c r="B128" s="125"/>
      <c r="C128" s="125"/>
      <c r="D128" s="125"/>
    </row>
    <row r="129" ht="15.75" customHeight="1">
      <c r="A129" s="125"/>
      <c r="B129" s="125"/>
      <c r="C129" s="125"/>
      <c r="D129" s="125"/>
    </row>
    <row r="130" ht="15.75" customHeight="1">
      <c r="A130" s="125"/>
      <c r="B130" s="125"/>
      <c r="C130" s="125"/>
      <c r="D130" s="125"/>
    </row>
    <row r="131" ht="15.75" customHeight="1">
      <c r="A131" s="125"/>
      <c r="B131" s="125"/>
      <c r="C131" s="125"/>
      <c r="D131" s="125"/>
    </row>
    <row r="132" ht="15.75" customHeight="1">
      <c r="A132" s="125"/>
      <c r="B132" s="125"/>
      <c r="C132" s="125"/>
      <c r="D132" s="125"/>
    </row>
    <row r="133" ht="15.75" customHeight="1">
      <c r="A133" s="125"/>
      <c r="B133" s="125"/>
      <c r="C133" s="125"/>
      <c r="D133" s="125"/>
    </row>
    <row r="134" ht="15.75" customHeight="1">
      <c r="A134" s="125"/>
      <c r="B134" s="125"/>
      <c r="C134" s="125"/>
      <c r="D134" s="125"/>
    </row>
    <row r="135" ht="15.75" customHeight="1">
      <c r="A135" s="125"/>
      <c r="B135" s="125"/>
      <c r="C135" s="125"/>
      <c r="D135" s="125"/>
    </row>
    <row r="136" ht="15.75" customHeight="1">
      <c r="A136" s="125"/>
      <c r="B136" s="125"/>
      <c r="C136" s="125"/>
      <c r="D136" s="125"/>
    </row>
    <row r="137" ht="15.75" customHeight="1">
      <c r="A137" s="125"/>
      <c r="B137" s="125"/>
      <c r="C137" s="125"/>
      <c r="D137" s="125"/>
    </row>
    <row r="138" ht="15.75" customHeight="1">
      <c r="A138" s="125"/>
      <c r="B138" s="125"/>
      <c r="C138" s="125"/>
      <c r="D138" s="125"/>
    </row>
    <row r="139" ht="15.75" customHeight="1">
      <c r="A139" s="125"/>
      <c r="B139" s="125"/>
      <c r="C139" s="125"/>
      <c r="D139" s="125"/>
    </row>
    <row r="140" ht="15.75" customHeight="1">
      <c r="A140" s="125"/>
      <c r="B140" s="125"/>
      <c r="C140" s="125"/>
      <c r="D140" s="125"/>
    </row>
    <row r="141" ht="15.75" customHeight="1">
      <c r="A141" s="125"/>
      <c r="B141" s="125"/>
      <c r="C141" s="125"/>
      <c r="D141" s="125"/>
    </row>
    <row r="142" ht="15.75" customHeight="1">
      <c r="A142" s="125"/>
      <c r="B142" s="125"/>
      <c r="C142" s="125"/>
      <c r="D142" s="125"/>
    </row>
    <row r="143" ht="15.75" customHeight="1">
      <c r="A143" s="125"/>
      <c r="B143" s="125"/>
      <c r="C143" s="125"/>
      <c r="D143" s="125"/>
    </row>
    <row r="144" ht="15.75" customHeight="1">
      <c r="A144" s="125"/>
      <c r="B144" s="125"/>
      <c r="C144" s="125"/>
      <c r="D144" s="125"/>
    </row>
    <row r="145" ht="15.75" customHeight="1">
      <c r="A145" s="125"/>
      <c r="B145" s="125"/>
      <c r="C145" s="125"/>
      <c r="D145" s="125"/>
    </row>
    <row r="146" ht="15.75" customHeight="1">
      <c r="A146" s="125"/>
      <c r="B146" s="125"/>
      <c r="C146" s="125"/>
      <c r="D146" s="125"/>
    </row>
    <row r="147" ht="15.75" customHeight="1">
      <c r="A147" s="125"/>
      <c r="B147" s="125"/>
      <c r="C147" s="125"/>
      <c r="D147" s="125"/>
    </row>
    <row r="148" ht="15.75" customHeight="1">
      <c r="A148" s="125"/>
      <c r="B148" s="125"/>
      <c r="C148" s="125"/>
      <c r="D148" s="125"/>
    </row>
    <row r="149" ht="15.75" customHeight="1">
      <c r="A149" s="125"/>
      <c r="B149" s="125"/>
      <c r="C149" s="125"/>
      <c r="D149" s="125"/>
    </row>
    <row r="150" ht="15.75" customHeight="1">
      <c r="A150" s="125"/>
      <c r="B150" s="125"/>
      <c r="C150" s="125"/>
      <c r="D150" s="125"/>
    </row>
    <row r="151" ht="15.75" customHeight="1">
      <c r="A151" s="125"/>
      <c r="B151" s="125"/>
      <c r="C151" s="125"/>
      <c r="D151" s="125"/>
    </row>
    <row r="152" ht="15.75" customHeight="1">
      <c r="A152" s="125"/>
      <c r="B152" s="125"/>
      <c r="C152" s="125"/>
      <c r="D152" s="125"/>
    </row>
    <row r="153" ht="15.75" customHeight="1">
      <c r="A153" s="125"/>
      <c r="B153" s="125"/>
      <c r="C153" s="125"/>
      <c r="D153" s="125"/>
    </row>
    <row r="154" ht="15.75" customHeight="1">
      <c r="A154" s="125"/>
      <c r="B154" s="125"/>
      <c r="C154" s="125"/>
      <c r="D154" s="125"/>
    </row>
    <row r="155" ht="15.75" customHeight="1">
      <c r="A155" s="125"/>
      <c r="B155" s="125"/>
      <c r="C155" s="125"/>
      <c r="D155" s="125"/>
    </row>
    <row r="156" ht="15.75" customHeight="1">
      <c r="A156" s="125"/>
      <c r="B156" s="125"/>
      <c r="C156" s="125"/>
      <c r="D156" s="125"/>
    </row>
    <row r="157" ht="15.75" customHeight="1">
      <c r="A157" s="125"/>
      <c r="B157" s="125"/>
      <c r="C157" s="125"/>
      <c r="D157" s="125"/>
    </row>
    <row r="158" ht="15.75" customHeight="1">
      <c r="A158" s="125"/>
      <c r="B158" s="125"/>
      <c r="C158" s="125"/>
      <c r="D158" s="125"/>
    </row>
    <row r="159" ht="15.75" customHeight="1">
      <c r="A159" s="125"/>
      <c r="B159" s="125"/>
      <c r="C159" s="125"/>
      <c r="D159" s="125"/>
    </row>
    <row r="160" ht="15.75" customHeight="1">
      <c r="A160" s="125"/>
      <c r="B160" s="125"/>
      <c r="C160" s="125"/>
      <c r="D160" s="125"/>
    </row>
    <row r="161" ht="15.75" customHeight="1">
      <c r="A161" s="125"/>
      <c r="B161" s="125"/>
      <c r="C161" s="125"/>
      <c r="D161" s="125"/>
    </row>
    <row r="162" ht="15.75" customHeight="1">
      <c r="A162" s="125"/>
      <c r="B162" s="125"/>
      <c r="C162" s="125"/>
      <c r="D162" s="125"/>
    </row>
    <row r="163" ht="15.75" customHeight="1">
      <c r="A163" s="125"/>
      <c r="B163" s="125"/>
      <c r="C163" s="125"/>
      <c r="D163" s="125"/>
    </row>
    <row r="164" ht="15.75" customHeight="1">
      <c r="A164" s="125"/>
      <c r="B164" s="125"/>
      <c r="C164" s="125"/>
      <c r="D164" s="125"/>
    </row>
    <row r="165" ht="15.75" customHeight="1">
      <c r="A165" s="125"/>
      <c r="B165" s="125"/>
      <c r="C165" s="125"/>
      <c r="D165" s="125"/>
    </row>
    <row r="166" ht="15.75" customHeight="1">
      <c r="A166" s="125"/>
      <c r="B166" s="125"/>
      <c r="C166" s="125"/>
      <c r="D166" s="125"/>
    </row>
    <row r="167" ht="15.75" customHeight="1">
      <c r="A167" s="125"/>
      <c r="B167" s="125"/>
      <c r="C167" s="125"/>
      <c r="D167" s="125"/>
    </row>
    <row r="168" ht="15.75" customHeight="1">
      <c r="A168" s="125"/>
      <c r="B168" s="125"/>
      <c r="C168" s="125"/>
      <c r="D168" s="125"/>
    </row>
    <row r="169" ht="15.75" customHeight="1">
      <c r="A169" s="125"/>
      <c r="B169" s="125"/>
      <c r="C169" s="125"/>
      <c r="D169" s="125"/>
    </row>
    <row r="170" ht="15.75" customHeight="1">
      <c r="A170" s="125"/>
      <c r="B170" s="125"/>
      <c r="C170" s="125"/>
      <c r="D170" s="125"/>
    </row>
    <row r="171" ht="15.75" customHeight="1">
      <c r="A171" s="125"/>
      <c r="B171" s="125"/>
      <c r="C171" s="125"/>
      <c r="D171" s="125"/>
    </row>
    <row r="172" ht="15.75" customHeight="1">
      <c r="A172" s="125"/>
      <c r="B172" s="125"/>
      <c r="C172" s="125"/>
      <c r="D172" s="125"/>
    </row>
    <row r="173" ht="15.75" customHeight="1">
      <c r="A173" s="125"/>
      <c r="B173" s="125"/>
      <c r="C173" s="125"/>
      <c r="D173" s="125"/>
    </row>
    <row r="174" ht="15.75" customHeight="1">
      <c r="A174" s="125"/>
      <c r="B174" s="125"/>
      <c r="C174" s="125"/>
      <c r="D174" s="125"/>
    </row>
    <row r="175" ht="15.75" customHeight="1">
      <c r="A175" s="125"/>
      <c r="B175" s="125"/>
      <c r="C175" s="125"/>
      <c r="D175" s="125"/>
    </row>
    <row r="176" ht="15.75" customHeight="1">
      <c r="A176" s="125"/>
      <c r="B176" s="125"/>
      <c r="C176" s="125"/>
      <c r="D176" s="125"/>
    </row>
    <row r="177" ht="15.75" customHeight="1">
      <c r="A177" s="125"/>
      <c r="B177" s="125"/>
      <c r="C177" s="125"/>
      <c r="D177" s="125"/>
    </row>
    <row r="178" ht="15.75" customHeight="1">
      <c r="A178" s="125"/>
      <c r="B178" s="125"/>
      <c r="C178" s="125"/>
      <c r="D178" s="125"/>
    </row>
    <row r="179" ht="15.75" customHeight="1">
      <c r="A179" s="125"/>
      <c r="B179" s="125"/>
      <c r="C179" s="125"/>
      <c r="D179" s="125"/>
    </row>
    <row r="180" ht="15.75" customHeight="1">
      <c r="A180" s="125"/>
      <c r="B180" s="125"/>
      <c r="C180" s="125"/>
      <c r="D180" s="125"/>
    </row>
    <row r="181" ht="15.75" customHeight="1">
      <c r="A181" s="125"/>
      <c r="B181" s="125"/>
      <c r="C181" s="125"/>
      <c r="D181" s="125"/>
    </row>
    <row r="182" ht="15.75" customHeight="1">
      <c r="A182" s="125"/>
      <c r="B182" s="125"/>
      <c r="C182" s="125"/>
      <c r="D182" s="125"/>
    </row>
    <row r="183" ht="15.75" customHeight="1">
      <c r="A183" s="125"/>
      <c r="B183" s="125"/>
      <c r="C183" s="125"/>
      <c r="D183" s="125"/>
    </row>
    <row r="184" ht="15.75" customHeight="1">
      <c r="A184" s="125"/>
      <c r="B184" s="125"/>
      <c r="C184" s="125"/>
      <c r="D184" s="125"/>
    </row>
    <row r="185" ht="15.75" customHeight="1">
      <c r="A185" s="125"/>
      <c r="B185" s="125"/>
      <c r="C185" s="125"/>
      <c r="D185" s="125"/>
    </row>
    <row r="186" ht="15.75" customHeight="1">
      <c r="A186" s="125"/>
      <c r="B186" s="125"/>
      <c r="C186" s="125"/>
      <c r="D186" s="125"/>
    </row>
    <row r="187" ht="15.75" customHeight="1">
      <c r="A187" s="125"/>
      <c r="B187" s="125"/>
      <c r="C187" s="125"/>
      <c r="D187" s="125"/>
    </row>
    <row r="188" ht="15.75" customHeight="1">
      <c r="A188" s="125"/>
      <c r="B188" s="125"/>
      <c r="C188" s="125"/>
      <c r="D188" s="125"/>
    </row>
    <row r="189" ht="15.75" customHeight="1">
      <c r="A189" s="125"/>
      <c r="B189" s="125"/>
      <c r="C189" s="125"/>
      <c r="D189" s="125"/>
    </row>
    <row r="190" ht="15.75" customHeight="1">
      <c r="A190" s="125"/>
      <c r="B190" s="125"/>
      <c r="C190" s="125"/>
      <c r="D190" s="125"/>
    </row>
    <row r="191" ht="15.75" customHeight="1">
      <c r="A191" s="125"/>
      <c r="B191" s="125"/>
      <c r="C191" s="125"/>
      <c r="D191" s="125"/>
    </row>
    <row r="192" ht="15.75" customHeight="1">
      <c r="A192" s="125"/>
      <c r="B192" s="125"/>
      <c r="C192" s="125"/>
      <c r="D192" s="125"/>
    </row>
    <row r="193" ht="15.75" customHeight="1">
      <c r="A193" s="125"/>
      <c r="B193" s="125"/>
      <c r="C193" s="125"/>
      <c r="D193" s="125"/>
    </row>
    <row r="194" ht="15.75" customHeight="1">
      <c r="A194" s="125"/>
      <c r="B194" s="125"/>
      <c r="C194" s="125"/>
      <c r="D194" s="125"/>
    </row>
    <row r="195" ht="15.75" customHeight="1">
      <c r="A195" s="125"/>
      <c r="B195" s="125"/>
      <c r="C195" s="125"/>
      <c r="D195" s="125"/>
    </row>
    <row r="196" ht="15.75" customHeight="1">
      <c r="A196" s="125"/>
      <c r="B196" s="125"/>
      <c r="C196" s="125"/>
      <c r="D196" s="125"/>
    </row>
    <row r="197" ht="15.75" customHeight="1">
      <c r="A197" s="125"/>
      <c r="B197" s="125"/>
      <c r="C197" s="125"/>
      <c r="D197" s="125"/>
    </row>
    <row r="198" ht="15.75" customHeight="1">
      <c r="A198" s="125"/>
      <c r="B198" s="125"/>
      <c r="C198" s="125"/>
      <c r="D198" s="125"/>
    </row>
    <row r="199" ht="15.75" customHeight="1">
      <c r="A199" s="125"/>
      <c r="B199" s="125"/>
      <c r="C199" s="125"/>
      <c r="D199" s="125"/>
    </row>
    <row r="200" ht="15.75" customHeight="1">
      <c r="A200" s="125"/>
      <c r="B200" s="125"/>
      <c r="C200" s="125"/>
      <c r="D200" s="125"/>
    </row>
    <row r="201" ht="15.75" customHeight="1">
      <c r="A201" s="125"/>
      <c r="B201" s="125"/>
      <c r="C201" s="125"/>
      <c r="D201" s="125"/>
    </row>
    <row r="202" ht="15.75" customHeight="1">
      <c r="A202" s="125"/>
      <c r="B202" s="125"/>
      <c r="C202" s="125"/>
      <c r="D202" s="125"/>
    </row>
    <row r="203" ht="15.75" customHeight="1">
      <c r="A203" s="125"/>
      <c r="B203" s="125"/>
      <c r="C203" s="125"/>
      <c r="D203" s="125"/>
    </row>
    <row r="204" ht="15.75" customHeight="1">
      <c r="A204" s="125"/>
      <c r="B204" s="125"/>
      <c r="C204" s="125"/>
      <c r="D204" s="125"/>
    </row>
    <row r="205" ht="15.75" customHeight="1">
      <c r="A205" s="125"/>
      <c r="B205" s="125"/>
      <c r="C205" s="125"/>
      <c r="D205" s="125"/>
    </row>
    <row r="206" ht="15.75" customHeight="1">
      <c r="A206" s="125"/>
      <c r="B206" s="125"/>
      <c r="C206" s="125"/>
      <c r="D206" s="125"/>
    </row>
    <row r="207" ht="15.75" customHeight="1">
      <c r="A207" s="125"/>
      <c r="B207" s="125"/>
      <c r="C207" s="125"/>
      <c r="D207" s="125"/>
    </row>
    <row r="208" ht="15.75" customHeight="1">
      <c r="A208" s="125"/>
      <c r="B208" s="125"/>
      <c r="C208" s="125"/>
      <c r="D208" s="125"/>
    </row>
    <row r="209" ht="15.75" customHeight="1">
      <c r="A209" s="125"/>
      <c r="B209" s="125"/>
      <c r="C209" s="125"/>
      <c r="D209" s="125"/>
    </row>
    <row r="210" ht="15.75" customHeight="1">
      <c r="A210" s="125"/>
      <c r="B210" s="125"/>
      <c r="C210" s="125"/>
      <c r="D210" s="125"/>
    </row>
    <row r="211" ht="15.75" customHeight="1">
      <c r="A211" s="125"/>
      <c r="B211" s="125"/>
      <c r="C211" s="125"/>
      <c r="D211" s="125"/>
    </row>
    <row r="212" ht="15.75" customHeight="1">
      <c r="A212" s="125"/>
      <c r="B212" s="125"/>
      <c r="C212" s="125"/>
      <c r="D212" s="125"/>
    </row>
    <row r="213" ht="15.75" customHeight="1">
      <c r="A213" s="125"/>
      <c r="B213" s="125"/>
      <c r="C213" s="125"/>
      <c r="D213" s="125"/>
    </row>
    <row r="214" ht="15.75" customHeight="1">
      <c r="A214" s="125"/>
      <c r="B214" s="125"/>
      <c r="C214" s="125"/>
      <c r="D214" s="125"/>
    </row>
    <row r="215" ht="15.75" customHeight="1">
      <c r="A215" s="125"/>
      <c r="B215" s="125"/>
      <c r="C215" s="125"/>
      <c r="D215" s="125"/>
    </row>
    <row r="216" ht="15.75" customHeight="1">
      <c r="A216" s="125"/>
      <c r="B216" s="125"/>
      <c r="C216" s="125"/>
      <c r="D216" s="125"/>
    </row>
    <row r="217" ht="15.75" customHeight="1">
      <c r="A217" s="125"/>
      <c r="B217" s="125"/>
      <c r="C217" s="125"/>
      <c r="D217" s="125"/>
    </row>
    <row r="218" ht="15.75" customHeight="1">
      <c r="A218" s="125"/>
      <c r="B218" s="125"/>
      <c r="C218" s="125"/>
      <c r="D218" s="125"/>
    </row>
    <row r="219" ht="15.75" customHeight="1">
      <c r="A219" s="125"/>
      <c r="B219" s="125"/>
      <c r="C219" s="125"/>
      <c r="D219" s="125"/>
    </row>
    <row r="220" ht="15.75" customHeight="1">
      <c r="A220" s="125"/>
      <c r="B220" s="125"/>
      <c r="C220" s="125"/>
      <c r="D220" s="125"/>
    </row>
    <row r="221" ht="15.75" customHeight="1">
      <c r="A221" s="125"/>
      <c r="B221" s="125"/>
      <c r="C221" s="125"/>
      <c r="D221" s="125"/>
    </row>
    <row r="222" ht="15.75" customHeight="1">
      <c r="A222" s="125"/>
      <c r="B222" s="125"/>
      <c r="C222" s="125"/>
      <c r="D222" s="125"/>
    </row>
    <row r="223" ht="15.75" customHeight="1">
      <c r="A223" s="125"/>
      <c r="B223" s="125"/>
      <c r="C223" s="125"/>
      <c r="D223" s="125"/>
    </row>
    <row r="224" ht="15.75" customHeight="1">
      <c r="A224" s="125"/>
      <c r="B224" s="125"/>
      <c r="C224" s="125"/>
      <c r="D224" s="125"/>
    </row>
    <row r="225" ht="15.75" customHeight="1">
      <c r="A225" s="125"/>
      <c r="B225" s="125"/>
      <c r="C225" s="125"/>
      <c r="D225" s="125"/>
    </row>
    <row r="226" ht="15.75" customHeight="1">
      <c r="A226" s="125"/>
      <c r="B226" s="125"/>
      <c r="C226" s="125"/>
      <c r="D226" s="125"/>
    </row>
    <row r="227" ht="15.75" customHeight="1">
      <c r="A227" s="125"/>
      <c r="B227" s="125"/>
      <c r="C227" s="125"/>
      <c r="D227" s="125"/>
    </row>
    <row r="228" ht="15.75" customHeight="1">
      <c r="A228" s="125"/>
      <c r="B228" s="125"/>
      <c r="C228" s="125"/>
      <c r="D228" s="125"/>
    </row>
    <row r="229" ht="15.75" customHeight="1">
      <c r="A229" s="125"/>
      <c r="B229" s="125"/>
      <c r="C229" s="125"/>
      <c r="D229" s="125"/>
    </row>
    <row r="230" ht="15.75" customHeight="1">
      <c r="A230" s="125"/>
      <c r="B230" s="125"/>
      <c r="C230" s="125"/>
      <c r="D230" s="125"/>
    </row>
    <row r="231" ht="15.75" customHeight="1">
      <c r="A231" s="125"/>
      <c r="B231" s="125"/>
      <c r="C231" s="125"/>
      <c r="D231" s="125"/>
    </row>
    <row r="232" ht="15.75" customHeight="1">
      <c r="A232" s="125"/>
      <c r="B232" s="125"/>
      <c r="C232" s="125"/>
      <c r="D232" s="125"/>
    </row>
    <row r="233" ht="15.75" customHeight="1">
      <c r="A233" s="125"/>
      <c r="B233" s="125"/>
      <c r="C233" s="125"/>
      <c r="D233" s="125"/>
    </row>
    <row r="234" ht="15.75" customHeight="1">
      <c r="A234" s="125"/>
      <c r="B234" s="125"/>
      <c r="C234" s="125"/>
      <c r="D234" s="125"/>
    </row>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A1:D1"/>
    <mergeCell ref="A2:D2"/>
    <mergeCell ref="A3:D3"/>
    <mergeCell ref="A4:D4"/>
    <mergeCell ref="A5:D5"/>
    <mergeCell ref="A6:D6"/>
    <mergeCell ref="E8:L8"/>
    <mergeCell ref="I9:I10"/>
    <mergeCell ref="J9:J10"/>
    <mergeCell ref="K9:K10"/>
    <mergeCell ref="L9:L10"/>
    <mergeCell ref="A7:D7"/>
    <mergeCell ref="A9:B9"/>
    <mergeCell ref="C9:D9"/>
    <mergeCell ref="E9:E10"/>
    <mergeCell ref="F9:F10"/>
    <mergeCell ref="G9:G10"/>
    <mergeCell ref="H9:H10"/>
  </mergeCells>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57"/>
    <col customWidth="1" min="2" max="2" width="114.71"/>
    <col customWidth="1" min="3" max="3" width="22.71"/>
    <col customWidth="1" min="4" max="18" width="14.43"/>
  </cols>
  <sheetData>
    <row r="1">
      <c r="A1" s="126" t="s">
        <v>164</v>
      </c>
      <c r="B1" s="127" t="s">
        <v>165</v>
      </c>
      <c r="C1" s="128" t="s">
        <v>166</v>
      </c>
      <c r="D1" s="129"/>
      <c r="E1" s="129"/>
      <c r="F1" s="129"/>
      <c r="G1" s="129"/>
      <c r="H1" s="129"/>
      <c r="I1" s="129"/>
      <c r="J1" s="129"/>
      <c r="K1" s="129"/>
      <c r="L1" s="129"/>
      <c r="M1" s="129"/>
      <c r="N1" s="129"/>
      <c r="O1" s="129"/>
      <c r="P1" s="129"/>
      <c r="Q1" s="129"/>
      <c r="R1" s="129"/>
      <c r="S1" s="129"/>
      <c r="T1" s="129"/>
      <c r="U1" s="129"/>
    </row>
    <row r="2">
      <c r="A2" s="130" t="s">
        <v>167</v>
      </c>
      <c r="B2" s="131" t="s">
        <v>168</v>
      </c>
      <c r="C2" s="132" t="s">
        <v>169</v>
      </c>
      <c r="D2" s="129"/>
      <c r="E2" s="129"/>
      <c r="F2" s="129"/>
      <c r="G2" s="129"/>
      <c r="H2" s="129"/>
      <c r="I2" s="129"/>
      <c r="J2" s="129"/>
      <c r="K2" s="129"/>
      <c r="L2" s="129"/>
      <c r="M2" s="129"/>
      <c r="N2" s="129"/>
      <c r="O2" s="129"/>
      <c r="P2" s="129"/>
      <c r="Q2" s="129"/>
      <c r="R2" s="129"/>
      <c r="S2" s="129"/>
      <c r="T2" s="129"/>
      <c r="U2" s="129"/>
    </row>
    <row r="3">
      <c r="A3" s="130" t="s">
        <v>170</v>
      </c>
      <c r="B3" s="131" t="s">
        <v>171</v>
      </c>
      <c r="C3" s="132" t="s">
        <v>172</v>
      </c>
      <c r="D3" s="129"/>
      <c r="E3" s="129"/>
      <c r="F3" s="129"/>
      <c r="G3" s="129"/>
      <c r="H3" s="129"/>
      <c r="I3" s="129"/>
      <c r="J3" s="129"/>
      <c r="K3" s="129"/>
      <c r="L3" s="129"/>
      <c r="M3" s="129"/>
      <c r="N3" s="129"/>
      <c r="O3" s="129"/>
      <c r="P3" s="129"/>
      <c r="Q3" s="129"/>
      <c r="R3" s="129"/>
      <c r="S3" s="129"/>
      <c r="T3" s="129"/>
      <c r="U3" s="129"/>
    </row>
    <row r="4">
      <c r="A4" s="130" t="s">
        <v>170</v>
      </c>
      <c r="B4" s="131" t="s">
        <v>173</v>
      </c>
      <c r="C4" s="132" t="s">
        <v>172</v>
      </c>
      <c r="D4" s="129"/>
      <c r="E4" s="129"/>
      <c r="F4" s="129"/>
      <c r="G4" s="129"/>
      <c r="H4" s="129"/>
      <c r="I4" s="129"/>
      <c r="J4" s="129"/>
      <c r="K4" s="129"/>
      <c r="L4" s="129"/>
      <c r="M4" s="129"/>
      <c r="N4" s="129"/>
      <c r="O4" s="129"/>
      <c r="P4" s="129"/>
      <c r="Q4" s="129"/>
      <c r="R4" s="129"/>
      <c r="S4" s="129"/>
      <c r="T4" s="129"/>
      <c r="U4" s="129"/>
    </row>
    <row r="5">
      <c r="A5" s="130" t="s">
        <v>174</v>
      </c>
      <c r="B5" s="131" t="s">
        <v>175</v>
      </c>
      <c r="C5" s="132" t="s">
        <v>172</v>
      </c>
      <c r="D5" s="129"/>
      <c r="E5" s="129"/>
      <c r="F5" s="129"/>
      <c r="G5" s="129"/>
      <c r="H5" s="129"/>
      <c r="I5" s="129"/>
      <c r="J5" s="129"/>
      <c r="K5" s="129"/>
      <c r="L5" s="129"/>
      <c r="M5" s="129"/>
      <c r="N5" s="129"/>
      <c r="O5" s="129"/>
      <c r="P5" s="129"/>
      <c r="Q5" s="129"/>
      <c r="R5" s="129"/>
      <c r="S5" s="129"/>
      <c r="T5" s="129"/>
      <c r="U5" s="129"/>
    </row>
    <row r="6">
      <c r="A6" s="133" t="s">
        <v>176</v>
      </c>
      <c r="B6" s="21" t="s">
        <v>177</v>
      </c>
      <c r="C6" s="132" t="s">
        <v>169</v>
      </c>
      <c r="D6" s="129"/>
      <c r="E6" s="129"/>
      <c r="F6" s="129"/>
      <c r="G6" s="129"/>
      <c r="H6" s="129"/>
      <c r="I6" s="129"/>
      <c r="J6" s="129"/>
      <c r="K6" s="129"/>
      <c r="L6" s="129"/>
      <c r="M6" s="129"/>
      <c r="N6" s="129"/>
      <c r="O6" s="129"/>
      <c r="P6" s="129"/>
      <c r="Q6" s="129"/>
      <c r="R6" s="129"/>
      <c r="S6" s="129"/>
      <c r="T6" s="129"/>
      <c r="U6" s="129"/>
    </row>
    <row r="7" ht="15.75" customHeight="1">
      <c r="A7" s="133" t="s">
        <v>178</v>
      </c>
      <c r="B7" s="21" t="s">
        <v>179</v>
      </c>
      <c r="C7" s="21" t="s">
        <v>169</v>
      </c>
      <c r="D7" s="129"/>
      <c r="E7" s="129"/>
      <c r="F7" s="129"/>
      <c r="G7" s="129"/>
      <c r="H7" s="129"/>
      <c r="I7" s="129"/>
      <c r="J7" s="129"/>
      <c r="K7" s="129"/>
      <c r="L7" s="129"/>
      <c r="M7" s="129"/>
      <c r="N7" s="129"/>
      <c r="O7" s="129"/>
      <c r="P7" s="129"/>
      <c r="Q7" s="129"/>
      <c r="R7" s="129"/>
      <c r="S7" s="129"/>
      <c r="T7" s="129"/>
      <c r="U7" s="129"/>
    </row>
    <row r="8" ht="15.75" customHeight="1">
      <c r="A8" s="133" t="s">
        <v>180</v>
      </c>
      <c r="B8" s="21" t="s">
        <v>181</v>
      </c>
      <c r="C8" s="21" t="s">
        <v>169</v>
      </c>
      <c r="D8" s="129"/>
      <c r="E8" s="129"/>
      <c r="F8" s="129"/>
      <c r="G8" s="129"/>
      <c r="H8" s="129"/>
      <c r="I8" s="129"/>
      <c r="J8" s="129"/>
      <c r="K8" s="129"/>
      <c r="L8" s="129"/>
      <c r="M8" s="129"/>
      <c r="N8" s="129"/>
      <c r="O8" s="129"/>
      <c r="P8" s="129"/>
      <c r="Q8" s="129"/>
      <c r="R8" s="129"/>
      <c r="S8" s="129"/>
      <c r="T8" s="129"/>
      <c r="U8" s="129"/>
    </row>
    <row r="9" ht="15.75" customHeight="1">
      <c r="A9" s="133" t="s">
        <v>182</v>
      </c>
      <c r="B9" s="21" t="s">
        <v>183</v>
      </c>
      <c r="C9" s="21" t="s">
        <v>169</v>
      </c>
      <c r="D9" s="129"/>
      <c r="E9" s="129"/>
      <c r="F9" s="129"/>
      <c r="G9" s="129"/>
      <c r="H9" s="129"/>
      <c r="I9" s="129"/>
      <c r="J9" s="129"/>
      <c r="K9" s="129"/>
      <c r="L9" s="129"/>
      <c r="M9" s="129"/>
      <c r="N9" s="129"/>
      <c r="O9" s="129"/>
      <c r="P9" s="129"/>
      <c r="Q9" s="129"/>
      <c r="R9" s="129"/>
      <c r="S9" s="129"/>
      <c r="T9" s="129"/>
      <c r="U9" s="129"/>
    </row>
    <row r="10" ht="15.75" customHeight="1">
      <c r="A10" s="133" t="s">
        <v>184</v>
      </c>
      <c r="B10" s="21" t="s">
        <v>185</v>
      </c>
      <c r="C10" s="21" t="s">
        <v>169</v>
      </c>
      <c r="D10" s="129"/>
      <c r="E10" s="129"/>
      <c r="F10" s="129"/>
      <c r="G10" s="129"/>
      <c r="H10" s="129"/>
      <c r="I10" s="129"/>
      <c r="J10" s="129"/>
      <c r="K10" s="129"/>
      <c r="L10" s="129"/>
      <c r="M10" s="129"/>
      <c r="N10" s="129"/>
      <c r="O10" s="129"/>
      <c r="P10" s="129"/>
      <c r="Q10" s="129"/>
      <c r="R10" s="129"/>
      <c r="S10" s="129"/>
      <c r="T10" s="129"/>
      <c r="U10" s="129"/>
    </row>
    <row r="11" ht="15.75" customHeight="1">
      <c r="A11" s="133" t="s">
        <v>186</v>
      </c>
      <c r="B11" s="21" t="s">
        <v>187</v>
      </c>
      <c r="C11" s="21" t="s">
        <v>172</v>
      </c>
      <c r="D11" s="129"/>
      <c r="E11" s="129"/>
      <c r="F11" s="129"/>
      <c r="G11" s="129"/>
      <c r="H11" s="129"/>
      <c r="I11" s="129"/>
      <c r="J11" s="129"/>
      <c r="K11" s="129"/>
      <c r="L11" s="129"/>
      <c r="M11" s="129"/>
      <c r="N11" s="129"/>
      <c r="O11" s="129"/>
      <c r="P11" s="129"/>
      <c r="Q11" s="129"/>
      <c r="R11" s="129"/>
      <c r="S11" s="129"/>
      <c r="T11" s="129"/>
      <c r="U11" s="129"/>
    </row>
    <row r="12" ht="15.75" customHeight="1">
      <c r="A12" s="133" t="s">
        <v>188</v>
      </c>
      <c r="B12" s="21" t="s">
        <v>189</v>
      </c>
      <c r="C12" s="21" t="s">
        <v>169</v>
      </c>
      <c r="D12" s="129"/>
      <c r="E12" s="129"/>
      <c r="F12" s="129"/>
      <c r="G12" s="129"/>
      <c r="H12" s="129"/>
      <c r="I12" s="129"/>
      <c r="J12" s="129"/>
      <c r="K12" s="129"/>
      <c r="L12" s="129"/>
      <c r="M12" s="129"/>
      <c r="N12" s="129"/>
      <c r="O12" s="129"/>
      <c r="P12" s="129"/>
      <c r="Q12" s="129"/>
      <c r="R12" s="129"/>
      <c r="S12" s="129"/>
      <c r="T12" s="129"/>
      <c r="U12" s="129"/>
    </row>
    <row r="13" ht="15.75" customHeight="1">
      <c r="A13" s="133" t="s">
        <v>190</v>
      </c>
      <c r="B13" s="21" t="s">
        <v>191</v>
      </c>
      <c r="C13" s="21" t="s">
        <v>172</v>
      </c>
      <c r="D13" s="129"/>
      <c r="E13" s="129"/>
      <c r="F13" s="129"/>
      <c r="G13" s="129"/>
      <c r="H13" s="129"/>
      <c r="I13" s="129"/>
      <c r="J13" s="129"/>
      <c r="K13" s="129"/>
      <c r="L13" s="129"/>
      <c r="M13" s="129"/>
      <c r="N13" s="129"/>
      <c r="O13" s="129"/>
      <c r="P13" s="129"/>
      <c r="Q13" s="129"/>
      <c r="R13" s="129"/>
      <c r="S13" s="129"/>
      <c r="T13" s="129"/>
      <c r="U13" s="129"/>
    </row>
    <row r="14" ht="15.75" customHeight="1">
      <c r="A14" s="133" t="s">
        <v>192</v>
      </c>
      <c r="B14" s="21" t="s">
        <v>193</v>
      </c>
      <c r="C14" s="21" t="s">
        <v>169</v>
      </c>
      <c r="D14" s="129"/>
      <c r="E14" s="129"/>
      <c r="F14" s="129"/>
      <c r="G14" s="129"/>
      <c r="H14" s="129"/>
      <c r="I14" s="129"/>
      <c r="J14" s="129"/>
      <c r="K14" s="129"/>
      <c r="L14" s="129"/>
      <c r="M14" s="129"/>
      <c r="N14" s="129"/>
      <c r="O14" s="129"/>
      <c r="P14" s="129"/>
      <c r="Q14" s="129"/>
      <c r="R14" s="129"/>
      <c r="S14" s="129"/>
      <c r="T14" s="129"/>
      <c r="U14" s="129"/>
    </row>
    <row r="15" ht="15.75" customHeight="1">
      <c r="A15" s="133" t="s">
        <v>194</v>
      </c>
      <c r="B15" s="21" t="s">
        <v>195</v>
      </c>
      <c r="C15" s="21" t="s">
        <v>169</v>
      </c>
      <c r="D15" s="129"/>
      <c r="E15" s="129"/>
      <c r="F15" s="129"/>
      <c r="G15" s="129"/>
      <c r="H15" s="129"/>
      <c r="I15" s="129"/>
      <c r="J15" s="129"/>
      <c r="K15" s="129"/>
      <c r="L15" s="129"/>
      <c r="M15" s="129"/>
      <c r="N15" s="129"/>
      <c r="O15" s="129"/>
      <c r="P15" s="129"/>
      <c r="Q15" s="129"/>
      <c r="R15" s="129"/>
      <c r="S15" s="129"/>
      <c r="T15" s="129"/>
      <c r="U15" s="129"/>
    </row>
    <row r="16" ht="15.75" customHeight="1">
      <c r="A16" s="133" t="s">
        <v>196</v>
      </c>
      <c r="B16" s="21" t="s">
        <v>197</v>
      </c>
      <c r="C16" s="21" t="s">
        <v>169</v>
      </c>
      <c r="D16" s="129"/>
      <c r="E16" s="129"/>
      <c r="F16" s="129"/>
      <c r="G16" s="129"/>
      <c r="H16" s="129"/>
      <c r="I16" s="129"/>
      <c r="J16" s="129"/>
      <c r="K16" s="129"/>
      <c r="L16" s="129"/>
      <c r="M16" s="129"/>
      <c r="N16" s="129"/>
      <c r="O16" s="129"/>
      <c r="P16" s="129"/>
      <c r="Q16" s="129"/>
      <c r="R16" s="129"/>
      <c r="S16" s="129"/>
      <c r="T16" s="129"/>
      <c r="U16" s="129"/>
    </row>
    <row r="17" ht="15.75" customHeight="1">
      <c r="A17" s="133" t="s">
        <v>198</v>
      </c>
      <c r="B17" s="21" t="s">
        <v>199</v>
      </c>
      <c r="C17" s="21" t="s">
        <v>169</v>
      </c>
      <c r="D17" s="129"/>
      <c r="E17" s="129"/>
      <c r="F17" s="129"/>
      <c r="G17" s="129"/>
      <c r="H17" s="129"/>
      <c r="I17" s="129"/>
      <c r="J17" s="129"/>
      <c r="K17" s="129"/>
      <c r="L17" s="129"/>
      <c r="M17" s="129"/>
      <c r="N17" s="129"/>
      <c r="O17" s="129"/>
      <c r="P17" s="129"/>
      <c r="Q17" s="129"/>
      <c r="R17" s="129"/>
      <c r="S17" s="129"/>
      <c r="T17" s="129"/>
      <c r="U17" s="129"/>
    </row>
    <row r="18" ht="15.75" customHeight="1">
      <c r="A18" s="133" t="s">
        <v>200</v>
      </c>
      <c r="B18" s="21" t="s">
        <v>201</v>
      </c>
      <c r="C18" s="21" t="s">
        <v>169</v>
      </c>
      <c r="D18" s="129"/>
      <c r="E18" s="129"/>
      <c r="F18" s="129"/>
      <c r="G18" s="129"/>
      <c r="H18" s="129"/>
      <c r="I18" s="129"/>
      <c r="J18" s="129"/>
      <c r="K18" s="129"/>
      <c r="L18" s="129"/>
      <c r="M18" s="129"/>
      <c r="N18" s="129"/>
      <c r="O18" s="129"/>
      <c r="P18" s="129"/>
      <c r="Q18" s="129"/>
      <c r="R18" s="129"/>
      <c r="S18" s="129"/>
      <c r="T18" s="129"/>
      <c r="U18" s="129"/>
    </row>
    <row r="19" ht="15.75" customHeight="1">
      <c r="A19" s="133" t="s">
        <v>202</v>
      </c>
      <c r="B19" s="21" t="s">
        <v>203</v>
      </c>
      <c r="C19" s="21" t="s">
        <v>169</v>
      </c>
      <c r="D19" s="129"/>
      <c r="E19" s="129"/>
      <c r="F19" s="129"/>
      <c r="G19" s="129"/>
      <c r="H19" s="129"/>
      <c r="I19" s="129"/>
      <c r="J19" s="129"/>
      <c r="K19" s="129"/>
      <c r="L19" s="129"/>
      <c r="M19" s="129"/>
      <c r="N19" s="129"/>
      <c r="O19" s="129"/>
      <c r="P19" s="129"/>
      <c r="Q19" s="129"/>
      <c r="R19" s="129"/>
      <c r="S19" s="129"/>
      <c r="T19" s="129"/>
      <c r="U19" s="129"/>
    </row>
    <row r="20" ht="15.75" customHeight="1">
      <c r="A20" s="133" t="s">
        <v>204</v>
      </c>
      <c r="B20" s="21" t="s">
        <v>205</v>
      </c>
      <c r="C20" s="21" t="s">
        <v>172</v>
      </c>
      <c r="D20" s="129"/>
      <c r="E20" s="129"/>
      <c r="F20" s="129"/>
      <c r="G20" s="129"/>
      <c r="H20" s="129"/>
      <c r="I20" s="129"/>
      <c r="J20" s="129"/>
      <c r="K20" s="129"/>
      <c r="L20" s="129"/>
      <c r="M20" s="129"/>
      <c r="N20" s="129"/>
      <c r="O20" s="129"/>
      <c r="P20" s="129"/>
      <c r="Q20" s="129"/>
      <c r="R20" s="129"/>
      <c r="S20" s="129"/>
      <c r="T20" s="129"/>
      <c r="U20" s="129"/>
    </row>
    <row r="21" ht="15.75" customHeight="1">
      <c r="A21" s="133" t="s">
        <v>206</v>
      </c>
      <c r="B21" s="21" t="s">
        <v>207</v>
      </c>
      <c r="C21" s="21" t="s">
        <v>172</v>
      </c>
      <c r="D21" s="129"/>
      <c r="E21" s="129"/>
      <c r="F21" s="129"/>
      <c r="G21" s="129"/>
      <c r="H21" s="129"/>
      <c r="I21" s="129"/>
      <c r="J21" s="129"/>
      <c r="K21" s="129"/>
      <c r="L21" s="129"/>
      <c r="M21" s="129"/>
      <c r="N21" s="129"/>
      <c r="O21" s="129"/>
      <c r="P21" s="129"/>
      <c r="Q21" s="129"/>
      <c r="R21" s="129"/>
      <c r="S21" s="129"/>
      <c r="T21" s="129"/>
      <c r="U21" s="129"/>
    </row>
    <row r="22" ht="15.75" customHeight="1">
      <c r="A22" s="133" t="s">
        <v>208</v>
      </c>
      <c r="B22" s="21" t="s">
        <v>209</v>
      </c>
      <c r="C22" s="21" t="s">
        <v>172</v>
      </c>
      <c r="D22" s="129"/>
      <c r="E22" s="129"/>
      <c r="F22" s="129"/>
      <c r="G22" s="129"/>
      <c r="H22" s="129"/>
      <c r="I22" s="129"/>
      <c r="J22" s="129"/>
      <c r="K22" s="129"/>
      <c r="L22" s="129"/>
      <c r="M22" s="129"/>
      <c r="N22" s="129"/>
      <c r="O22" s="129"/>
      <c r="P22" s="129"/>
      <c r="Q22" s="129"/>
      <c r="R22" s="129"/>
      <c r="S22" s="129"/>
      <c r="T22" s="129"/>
      <c r="U22" s="129"/>
    </row>
    <row r="23" ht="15.75" customHeight="1">
      <c r="A23" s="133" t="s">
        <v>210</v>
      </c>
      <c r="B23" s="21" t="s">
        <v>211</v>
      </c>
      <c r="C23" s="21" t="s">
        <v>169</v>
      </c>
      <c r="D23" s="129"/>
      <c r="E23" s="129"/>
      <c r="F23" s="129"/>
      <c r="G23" s="129"/>
      <c r="H23" s="129"/>
      <c r="I23" s="129"/>
      <c r="J23" s="129"/>
      <c r="K23" s="129"/>
      <c r="L23" s="129"/>
      <c r="M23" s="129"/>
      <c r="N23" s="129"/>
      <c r="O23" s="129"/>
      <c r="P23" s="129"/>
      <c r="Q23" s="129"/>
      <c r="R23" s="129"/>
      <c r="S23" s="129"/>
      <c r="T23" s="129"/>
      <c r="U23" s="129"/>
    </row>
    <row r="24" ht="15.75" customHeight="1">
      <c r="A24" s="133" t="s">
        <v>212</v>
      </c>
      <c r="B24" s="21" t="s">
        <v>213</v>
      </c>
      <c r="C24" s="21" t="s">
        <v>169</v>
      </c>
      <c r="D24" s="129"/>
      <c r="E24" s="129"/>
      <c r="F24" s="129"/>
      <c r="G24" s="129"/>
      <c r="H24" s="129"/>
      <c r="I24" s="129"/>
      <c r="J24" s="129"/>
      <c r="K24" s="129"/>
      <c r="L24" s="129"/>
      <c r="M24" s="129"/>
      <c r="N24" s="129"/>
      <c r="O24" s="129"/>
      <c r="P24" s="129"/>
      <c r="Q24" s="129"/>
      <c r="R24" s="129"/>
      <c r="S24" s="129"/>
      <c r="T24" s="129"/>
      <c r="U24" s="129"/>
    </row>
    <row r="25" ht="15.75" customHeight="1">
      <c r="A25" s="133" t="s">
        <v>167</v>
      </c>
      <c r="B25" s="21" t="s">
        <v>214</v>
      </c>
      <c r="C25" s="21" t="s">
        <v>169</v>
      </c>
      <c r="D25" s="129"/>
      <c r="E25" s="129"/>
      <c r="F25" s="129"/>
      <c r="G25" s="129"/>
      <c r="H25" s="129"/>
      <c r="I25" s="129"/>
      <c r="J25" s="129"/>
      <c r="K25" s="129"/>
      <c r="L25" s="129"/>
      <c r="M25" s="129"/>
      <c r="N25" s="129"/>
      <c r="O25" s="129"/>
      <c r="P25" s="129"/>
      <c r="Q25" s="129"/>
      <c r="R25" s="129"/>
      <c r="S25" s="129"/>
      <c r="T25" s="129"/>
      <c r="U25" s="129"/>
    </row>
    <row r="26" ht="15.75" customHeight="1">
      <c r="A26" s="133" t="s">
        <v>215</v>
      </c>
      <c r="B26" s="21" t="s">
        <v>216</v>
      </c>
      <c r="C26" s="21" t="s">
        <v>172</v>
      </c>
      <c r="D26" s="129"/>
      <c r="E26" s="129"/>
      <c r="F26" s="129"/>
      <c r="G26" s="129"/>
      <c r="H26" s="129"/>
      <c r="I26" s="129"/>
      <c r="J26" s="129"/>
      <c r="K26" s="129"/>
      <c r="L26" s="129"/>
      <c r="M26" s="129"/>
      <c r="N26" s="129"/>
      <c r="O26" s="129"/>
      <c r="P26" s="129"/>
      <c r="Q26" s="129"/>
      <c r="R26" s="129"/>
      <c r="S26" s="129"/>
      <c r="T26" s="129"/>
      <c r="U26" s="129"/>
    </row>
    <row r="27" ht="15.75" customHeight="1">
      <c r="A27" s="133" t="s">
        <v>217</v>
      </c>
      <c r="B27" s="21" t="s">
        <v>218</v>
      </c>
      <c r="C27" s="21" t="s">
        <v>169</v>
      </c>
      <c r="D27" s="129"/>
      <c r="E27" s="129"/>
      <c r="F27" s="129"/>
      <c r="G27" s="129"/>
      <c r="H27" s="129"/>
      <c r="I27" s="129"/>
      <c r="J27" s="129"/>
      <c r="K27" s="129"/>
      <c r="L27" s="129"/>
      <c r="M27" s="129"/>
      <c r="N27" s="129"/>
      <c r="O27" s="129"/>
      <c r="P27" s="129"/>
      <c r="Q27" s="129"/>
      <c r="R27" s="129"/>
      <c r="S27" s="129"/>
      <c r="T27" s="129"/>
      <c r="U27" s="129"/>
    </row>
    <row r="28" ht="15.75" customHeight="1">
      <c r="A28" s="133" t="s">
        <v>219</v>
      </c>
      <c r="B28" s="21" t="s">
        <v>220</v>
      </c>
      <c r="C28" s="21" t="s">
        <v>169</v>
      </c>
      <c r="D28" s="129"/>
      <c r="E28" s="129"/>
      <c r="F28" s="129"/>
      <c r="G28" s="129"/>
      <c r="H28" s="129"/>
      <c r="I28" s="129"/>
      <c r="J28" s="129"/>
      <c r="K28" s="129"/>
      <c r="L28" s="129"/>
      <c r="M28" s="129"/>
      <c r="N28" s="129"/>
      <c r="O28" s="129"/>
      <c r="P28" s="129"/>
      <c r="Q28" s="129"/>
      <c r="R28" s="129"/>
      <c r="S28" s="129"/>
      <c r="T28" s="129"/>
      <c r="U28" s="129"/>
    </row>
    <row r="29" ht="15.75" customHeight="1">
      <c r="A29" s="133" t="s">
        <v>221</v>
      </c>
      <c r="B29" s="21" t="s">
        <v>222</v>
      </c>
      <c r="C29" s="21" t="s">
        <v>169</v>
      </c>
      <c r="D29" s="129"/>
      <c r="E29" s="129"/>
      <c r="F29" s="129"/>
      <c r="G29" s="129"/>
      <c r="H29" s="129"/>
      <c r="I29" s="129"/>
      <c r="J29" s="129"/>
      <c r="K29" s="129"/>
      <c r="L29" s="129"/>
      <c r="M29" s="129"/>
      <c r="N29" s="129"/>
      <c r="O29" s="129"/>
      <c r="P29" s="129"/>
      <c r="Q29" s="129"/>
      <c r="R29" s="129"/>
      <c r="S29" s="129"/>
      <c r="T29" s="129"/>
      <c r="U29" s="129"/>
    </row>
    <row r="30" ht="15.75" customHeight="1">
      <c r="A30" s="133" t="s">
        <v>223</v>
      </c>
      <c r="B30" s="21" t="s">
        <v>224</v>
      </c>
      <c r="C30" s="21" t="s">
        <v>172</v>
      </c>
      <c r="D30" s="129"/>
      <c r="E30" s="129"/>
      <c r="F30" s="129"/>
      <c r="G30" s="129"/>
      <c r="H30" s="129"/>
      <c r="I30" s="129"/>
      <c r="J30" s="129"/>
      <c r="K30" s="129"/>
      <c r="L30" s="129"/>
      <c r="M30" s="129"/>
      <c r="N30" s="129"/>
      <c r="O30" s="129"/>
      <c r="P30" s="129"/>
      <c r="Q30" s="129"/>
      <c r="R30" s="129"/>
      <c r="S30" s="129"/>
      <c r="T30" s="129"/>
      <c r="U30" s="129"/>
    </row>
    <row r="31" ht="15.75" customHeight="1">
      <c r="A31" s="133" t="s">
        <v>225</v>
      </c>
      <c r="B31" s="21" t="s">
        <v>226</v>
      </c>
      <c r="C31" s="21" t="s">
        <v>172</v>
      </c>
      <c r="D31" s="129"/>
      <c r="E31" s="129"/>
      <c r="F31" s="129"/>
      <c r="G31" s="129"/>
      <c r="H31" s="129"/>
      <c r="I31" s="129"/>
      <c r="J31" s="129"/>
      <c r="K31" s="129"/>
      <c r="L31" s="129"/>
      <c r="M31" s="129"/>
      <c r="N31" s="129"/>
      <c r="O31" s="129"/>
      <c r="P31" s="129"/>
      <c r="Q31" s="129"/>
      <c r="R31" s="129"/>
      <c r="S31" s="129"/>
      <c r="T31" s="129"/>
      <c r="U31" s="129"/>
    </row>
    <row r="32" ht="15.75" customHeight="1">
      <c r="A32" s="133" t="s">
        <v>227</v>
      </c>
      <c r="B32" s="21" t="s">
        <v>228</v>
      </c>
      <c r="C32" s="21" t="s">
        <v>169</v>
      </c>
      <c r="D32" s="129"/>
      <c r="E32" s="129"/>
      <c r="F32" s="129"/>
      <c r="G32" s="129"/>
      <c r="H32" s="129"/>
      <c r="I32" s="129"/>
      <c r="J32" s="129"/>
      <c r="K32" s="129"/>
      <c r="L32" s="129"/>
      <c r="M32" s="129"/>
      <c r="N32" s="129"/>
      <c r="O32" s="129"/>
      <c r="P32" s="129"/>
      <c r="Q32" s="129"/>
      <c r="R32" s="129"/>
      <c r="S32" s="129"/>
      <c r="T32" s="129"/>
      <c r="U32" s="129"/>
    </row>
    <row r="33" ht="15.75" customHeight="1">
      <c r="A33" s="133" t="s">
        <v>229</v>
      </c>
      <c r="B33" s="21" t="s">
        <v>230</v>
      </c>
      <c r="C33" s="21" t="s">
        <v>169</v>
      </c>
      <c r="D33" s="129"/>
      <c r="E33" s="129"/>
      <c r="F33" s="129"/>
      <c r="G33" s="129"/>
      <c r="H33" s="129"/>
      <c r="I33" s="129"/>
      <c r="J33" s="129"/>
      <c r="K33" s="129"/>
      <c r="L33" s="129"/>
      <c r="M33" s="129"/>
      <c r="N33" s="129"/>
      <c r="O33" s="129"/>
      <c r="P33" s="129"/>
      <c r="Q33" s="129"/>
      <c r="R33" s="129"/>
      <c r="S33" s="129"/>
      <c r="T33" s="129"/>
      <c r="U33" s="129"/>
    </row>
    <row r="34" ht="15.75" customHeight="1">
      <c r="A34" s="133" t="s">
        <v>231</v>
      </c>
      <c r="B34" s="21" t="s">
        <v>232</v>
      </c>
      <c r="C34" s="21" t="s">
        <v>169</v>
      </c>
      <c r="D34" s="129"/>
      <c r="E34" s="129"/>
      <c r="F34" s="129"/>
      <c r="G34" s="129"/>
      <c r="H34" s="129"/>
      <c r="I34" s="129"/>
      <c r="J34" s="129"/>
      <c r="K34" s="129"/>
      <c r="L34" s="129"/>
      <c r="M34" s="129"/>
      <c r="N34" s="129"/>
      <c r="O34" s="129"/>
      <c r="P34" s="129"/>
      <c r="Q34" s="129"/>
      <c r="R34" s="129"/>
      <c r="S34" s="129"/>
      <c r="T34" s="129"/>
      <c r="U34" s="129"/>
    </row>
    <row r="35" ht="15.75" customHeight="1">
      <c r="A35" s="133" t="s">
        <v>233</v>
      </c>
      <c r="B35" s="21" t="s">
        <v>234</v>
      </c>
      <c r="C35" s="21" t="s">
        <v>169</v>
      </c>
      <c r="D35" s="129"/>
      <c r="E35" s="129"/>
      <c r="F35" s="129"/>
      <c r="G35" s="129"/>
      <c r="H35" s="129"/>
      <c r="I35" s="129"/>
      <c r="J35" s="129"/>
      <c r="K35" s="129"/>
      <c r="L35" s="129"/>
      <c r="M35" s="129"/>
      <c r="N35" s="129"/>
      <c r="O35" s="129"/>
      <c r="P35" s="129"/>
      <c r="Q35" s="129"/>
      <c r="R35" s="129"/>
      <c r="S35" s="129"/>
      <c r="T35" s="129"/>
      <c r="U35" s="129"/>
    </row>
    <row r="36" ht="15.75" customHeight="1">
      <c r="A36" s="133" t="s">
        <v>235</v>
      </c>
      <c r="B36" s="21" t="s">
        <v>236</v>
      </c>
      <c r="C36" s="21" t="s">
        <v>169</v>
      </c>
      <c r="D36" s="129"/>
      <c r="E36" s="129"/>
      <c r="F36" s="129"/>
      <c r="G36" s="129"/>
      <c r="H36" s="129"/>
      <c r="I36" s="129"/>
      <c r="J36" s="129"/>
      <c r="K36" s="129"/>
      <c r="L36" s="129"/>
      <c r="M36" s="129"/>
      <c r="N36" s="129"/>
      <c r="O36" s="129"/>
      <c r="P36" s="129"/>
      <c r="Q36" s="129"/>
      <c r="R36" s="129"/>
      <c r="S36" s="129"/>
      <c r="T36" s="129"/>
      <c r="U36" s="129"/>
    </row>
    <row r="37" ht="15.75" customHeight="1">
      <c r="A37" s="133" t="s">
        <v>237</v>
      </c>
      <c r="B37" s="21" t="s">
        <v>238</v>
      </c>
      <c r="C37" s="21" t="s">
        <v>172</v>
      </c>
      <c r="D37" s="129"/>
      <c r="E37" s="129"/>
      <c r="F37" s="129"/>
      <c r="G37" s="129"/>
      <c r="H37" s="129"/>
      <c r="I37" s="129"/>
      <c r="J37" s="129"/>
      <c r="K37" s="129"/>
      <c r="L37" s="129"/>
      <c r="M37" s="129"/>
      <c r="N37" s="129"/>
      <c r="O37" s="129"/>
      <c r="P37" s="129"/>
      <c r="Q37" s="129"/>
      <c r="R37" s="129"/>
      <c r="S37" s="129"/>
      <c r="T37" s="129"/>
      <c r="U37" s="129"/>
    </row>
    <row r="38" ht="15.75" customHeight="1">
      <c r="A38" s="133" t="s">
        <v>239</v>
      </c>
      <c r="B38" s="21" t="s">
        <v>240</v>
      </c>
      <c r="C38" s="21" t="s">
        <v>172</v>
      </c>
      <c r="D38" s="129"/>
      <c r="E38" s="129"/>
      <c r="F38" s="129"/>
      <c r="G38" s="129"/>
      <c r="H38" s="129"/>
      <c r="I38" s="129"/>
      <c r="J38" s="129"/>
      <c r="K38" s="129"/>
      <c r="L38" s="129"/>
      <c r="M38" s="129"/>
      <c r="N38" s="129"/>
      <c r="O38" s="129"/>
      <c r="P38" s="129"/>
      <c r="Q38" s="129"/>
      <c r="R38" s="129"/>
      <c r="S38" s="129"/>
      <c r="T38" s="129"/>
      <c r="U38" s="129"/>
    </row>
    <row r="39" ht="15.75" customHeight="1">
      <c r="A39" s="133" t="s">
        <v>241</v>
      </c>
      <c r="B39" s="21" t="s">
        <v>242</v>
      </c>
      <c r="C39" s="21" t="s">
        <v>169</v>
      </c>
      <c r="D39" s="129"/>
      <c r="E39" s="129"/>
      <c r="F39" s="129"/>
      <c r="G39" s="129"/>
      <c r="H39" s="129"/>
      <c r="I39" s="129"/>
      <c r="J39" s="129"/>
      <c r="K39" s="129"/>
      <c r="L39" s="129"/>
      <c r="M39" s="129"/>
      <c r="N39" s="129"/>
      <c r="O39" s="129"/>
      <c r="P39" s="129"/>
      <c r="Q39" s="129"/>
      <c r="R39" s="129"/>
      <c r="S39" s="129"/>
      <c r="T39" s="129"/>
      <c r="U39" s="129"/>
    </row>
    <row r="40" ht="15.75" customHeight="1">
      <c r="A40" s="133" t="s">
        <v>243</v>
      </c>
      <c r="B40" s="21" t="s">
        <v>244</v>
      </c>
      <c r="C40" s="21" t="s">
        <v>169</v>
      </c>
      <c r="D40" s="129"/>
      <c r="E40" s="129"/>
      <c r="F40" s="129"/>
      <c r="G40" s="129"/>
      <c r="H40" s="129"/>
      <c r="I40" s="129"/>
      <c r="J40" s="129"/>
      <c r="K40" s="129"/>
      <c r="L40" s="129"/>
      <c r="M40" s="129"/>
      <c r="N40" s="129"/>
      <c r="O40" s="129"/>
      <c r="P40" s="129"/>
      <c r="Q40" s="129"/>
      <c r="R40" s="129"/>
      <c r="S40" s="129"/>
      <c r="T40" s="129"/>
      <c r="U40" s="129"/>
    </row>
    <row r="41" ht="15.75" customHeight="1">
      <c r="A41" s="133" t="s">
        <v>245</v>
      </c>
      <c r="B41" s="21" t="s">
        <v>246</v>
      </c>
      <c r="C41" s="21" t="s">
        <v>169</v>
      </c>
      <c r="D41" s="129"/>
      <c r="E41" s="129"/>
      <c r="F41" s="129"/>
      <c r="G41" s="129"/>
      <c r="H41" s="129"/>
      <c r="I41" s="129"/>
      <c r="J41" s="129"/>
      <c r="K41" s="129"/>
      <c r="L41" s="129"/>
      <c r="M41" s="129"/>
      <c r="N41" s="129"/>
      <c r="O41" s="129"/>
      <c r="P41" s="129"/>
      <c r="Q41" s="129"/>
      <c r="R41" s="129"/>
      <c r="S41" s="129"/>
      <c r="T41" s="129"/>
      <c r="U41" s="129"/>
    </row>
    <row r="42" ht="15.75" customHeight="1">
      <c r="A42" s="133" t="s">
        <v>247</v>
      </c>
      <c r="B42" s="21" t="s">
        <v>248</v>
      </c>
      <c r="C42" s="21" t="s">
        <v>169</v>
      </c>
      <c r="D42" s="129"/>
      <c r="E42" s="129"/>
      <c r="F42" s="129"/>
      <c r="G42" s="129"/>
      <c r="H42" s="129"/>
      <c r="I42" s="129"/>
      <c r="J42" s="129"/>
      <c r="K42" s="129"/>
      <c r="L42" s="129"/>
      <c r="M42" s="129"/>
      <c r="N42" s="129"/>
      <c r="O42" s="129"/>
      <c r="P42" s="129"/>
      <c r="Q42" s="129"/>
      <c r="R42" s="129"/>
      <c r="S42" s="129"/>
      <c r="T42" s="129"/>
      <c r="U42" s="129"/>
    </row>
    <row r="43" ht="15.75" customHeight="1">
      <c r="A43" s="133" t="s">
        <v>249</v>
      </c>
      <c r="B43" s="21" t="s">
        <v>250</v>
      </c>
      <c r="C43" s="21" t="s">
        <v>169</v>
      </c>
      <c r="D43" s="129"/>
      <c r="E43" s="129"/>
      <c r="F43" s="129"/>
      <c r="G43" s="129"/>
      <c r="H43" s="129"/>
      <c r="I43" s="129"/>
      <c r="J43" s="129"/>
      <c r="K43" s="129"/>
      <c r="L43" s="129"/>
      <c r="M43" s="129"/>
      <c r="N43" s="129"/>
      <c r="O43" s="129"/>
      <c r="P43" s="129"/>
      <c r="Q43" s="129"/>
      <c r="R43" s="129"/>
      <c r="S43" s="129"/>
      <c r="T43" s="129"/>
      <c r="U43" s="129"/>
    </row>
    <row r="44" ht="15.75" customHeight="1">
      <c r="A44" s="133" t="s">
        <v>251</v>
      </c>
      <c r="B44" s="21" t="s">
        <v>252</v>
      </c>
      <c r="C44" s="21" t="s">
        <v>172</v>
      </c>
      <c r="D44" s="129"/>
      <c r="E44" s="129"/>
      <c r="F44" s="129"/>
      <c r="G44" s="129"/>
      <c r="H44" s="129"/>
      <c r="I44" s="129"/>
      <c r="J44" s="129"/>
      <c r="K44" s="129"/>
      <c r="L44" s="129"/>
      <c r="M44" s="129"/>
      <c r="N44" s="129"/>
      <c r="O44" s="129"/>
      <c r="P44" s="129"/>
      <c r="Q44" s="129"/>
      <c r="R44" s="129"/>
      <c r="S44" s="129"/>
      <c r="T44" s="129"/>
      <c r="U44" s="129"/>
    </row>
    <row r="45" ht="15.75" customHeight="1">
      <c r="A45" s="133" t="s">
        <v>253</v>
      </c>
      <c r="B45" s="21" t="s">
        <v>254</v>
      </c>
      <c r="C45" s="21" t="s">
        <v>169</v>
      </c>
      <c r="D45" s="129"/>
      <c r="E45" s="129"/>
      <c r="F45" s="129"/>
      <c r="G45" s="129"/>
      <c r="H45" s="129"/>
      <c r="I45" s="129"/>
      <c r="J45" s="129"/>
      <c r="K45" s="129"/>
      <c r="L45" s="129"/>
      <c r="M45" s="129"/>
      <c r="N45" s="129"/>
      <c r="O45" s="129"/>
      <c r="P45" s="129"/>
      <c r="Q45" s="129"/>
      <c r="R45" s="129"/>
      <c r="S45" s="129"/>
      <c r="T45" s="129"/>
      <c r="U45" s="129"/>
    </row>
    <row r="46" ht="15.75" customHeight="1">
      <c r="A46" s="133" t="s">
        <v>255</v>
      </c>
      <c r="B46" s="21" t="s">
        <v>256</v>
      </c>
      <c r="C46" s="21" t="s">
        <v>169</v>
      </c>
      <c r="D46" s="129"/>
      <c r="E46" s="129"/>
      <c r="F46" s="129"/>
      <c r="G46" s="129"/>
      <c r="H46" s="129"/>
      <c r="I46" s="129"/>
      <c r="J46" s="129"/>
      <c r="K46" s="129"/>
      <c r="L46" s="129"/>
      <c r="M46" s="129"/>
      <c r="N46" s="129"/>
      <c r="O46" s="129"/>
      <c r="P46" s="129"/>
      <c r="Q46" s="129"/>
      <c r="R46" s="129"/>
      <c r="S46" s="129"/>
      <c r="T46" s="129"/>
      <c r="U46" s="129"/>
    </row>
    <row r="47" ht="15.75" customHeight="1">
      <c r="A47" s="133" t="s">
        <v>257</v>
      </c>
      <c r="B47" s="21" t="s">
        <v>258</v>
      </c>
      <c r="C47" s="21" t="s">
        <v>169</v>
      </c>
      <c r="D47" s="129"/>
      <c r="E47" s="129"/>
      <c r="F47" s="129"/>
      <c r="G47" s="129"/>
      <c r="H47" s="129"/>
      <c r="I47" s="129"/>
      <c r="J47" s="129"/>
      <c r="K47" s="129"/>
      <c r="L47" s="129"/>
      <c r="M47" s="129"/>
      <c r="N47" s="129"/>
      <c r="O47" s="129"/>
      <c r="P47" s="129"/>
      <c r="Q47" s="129"/>
      <c r="R47" s="129"/>
      <c r="S47" s="129"/>
      <c r="T47" s="129"/>
      <c r="U47" s="129"/>
    </row>
    <row r="48" ht="15.75" customHeight="1">
      <c r="A48" s="133" t="s">
        <v>259</v>
      </c>
      <c r="B48" s="21" t="s">
        <v>260</v>
      </c>
      <c r="C48" s="21" t="s">
        <v>169</v>
      </c>
      <c r="D48" s="129"/>
      <c r="E48" s="129"/>
      <c r="F48" s="129"/>
      <c r="G48" s="129"/>
      <c r="H48" s="129"/>
      <c r="I48" s="129"/>
      <c r="J48" s="129"/>
      <c r="K48" s="129"/>
      <c r="L48" s="129"/>
      <c r="M48" s="129"/>
      <c r="N48" s="129"/>
      <c r="O48" s="129"/>
      <c r="P48" s="129"/>
      <c r="Q48" s="129"/>
      <c r="R48" s="129"/>
      <c r="S48" s="129"/>
      <c r="T48" s="129"/>
      <c r="U48" s="129"/>
    </row>
    <row r="49" ht="15.75" customHeight="1">
      <c r="A49" s="133" t="s">
        <v>261</v>
      </c>
      <c r="B49" s="21" t="s">
        <v>262</v>
      </c>
      <c r="C49" s="21" t="s">
        <v>169</v>
      </c>
      <c r="D49" s="129"/>
      <c r="E49" s="129"/>
      <c r="F49" s="129"/>
      <c r="G49" s="129"/>
      <c r="H49" s="129"/>
      <c r="I49" s="129"/>
      <c r="J49" s="129"/>
      <c r="K49" s="129"/>
      <c r="L49" s="129"/>
      <c r="M49" s="129"/>
      <c r="N49" s="129"/>
      <c r="O49" s="129"/>
      <c r="P49" s="129"/>
      <c r="Q49" s="129"/>
      <c r="R49" s="129"/>
      <c r="S49" s="129"/>
      <c r="T49" s="129"/>
      <c r="U49" s="129"/>
    </row>
    <row r="50" ht="15.75" customHeight="1">
      <c r="A50" s="133" t="s">
        <v>263</v>
      </c>
      <c r="B50" s="21" t="s">
        <v>264</v>
      </c>
      <c r="C50" s="21" t="s">
        <v>172</v>
      </c>
      <c r="D50" s="129"/>
      <c r="E50" s="129"/>
      <c r="F50" s="129"/>
      <c r="G50" s="129"/>
      <c r="H50" s="129"/>
      <c r="I50" s="129"/>
      <c r="J50" s="129"/>
      <c r="K50" s="129"/>
      <c r="L50" s="129"/>
      <c r="M50" s="129"/>
      <c r="N50" s="129"/>
      <c r="O50" s="129"/>
      <c r="P50" s="129"/>
      <c r="Q50" s="129"/>
      <c r="R50" s="129"/>
      <c r="S50" s="129"/>
      <c r="T50" s="129"/>
      <c r="U50" s="129"/>
    </row>
    <row r="51" ht="15.75" customHeight="1">
      <c r="A51" s="133" t="s">
        <v>265</v>
      </c>
      <c r="B51" s="21" t="s">
        <v>266</v>
      </c>
      <c r="C51" s="21" t="s">
        <v>169</v>
      </c>
      <c r="D51" s="129"/>
      <c r="E51" s="129"/>
      <c r="F51" s="129"/>
      <c r="G51" s="129"/>
      <c r="H51" s="129"/>
      <c r="I51" s="129"/>
      <c r="J51" s="129"/>
      <c r="K51" s="129"/>
      <c r="L51" s="129"/>
      <c r="M51" s="129"/>
      <c r="N51" s="129"/>
      <c r="O51" s="129"/>
      <c r="P51" s="129"/>
      <c r="Q51" s="129"/>
      <c r="R51" s="129"/>
      <c r="S51" s="129"/>
      <c r="T51" s="129"/>
      <c r="U51" s="129"/>
    </row>
    <row r="52" ht="15.75" customHeight="1">
      <c r="A52" s="133" t="s">
        <v>267</v>
      </c>
      <c r="B52" s="21" t="s">
        <v>268</v>
      </c>
      <c r="C52" s="21" t="s">
        <v>169</v>
      </c>
      <c r="D52" s="129"/>
      <c r="E52" s="129"/>
      <c r="F52" s="129"/>
      <c r="G52" s="129"/>
      <c r="H52" s="129"/>
      <c r="I52" s="129"/>
      <c r="J52" s="129"/>
      <c r="K52" s="129"/>
      <c r="L52" s="129"/>
      <c r="M52" s="129"/>
      <c r="N52" s="129"/>
      <c r="O52" s="129"/>
      <c r="P52" s="129"/>
      <c r="Q52" s="129"/>
      <c r="R52" s="129"/>
      <c r="S52" s="129"/>
      <c r="T52" s="129"/>
      <c r="U52" s="129"/>
    </row>
    <row r="53" ht="15.75" customHeight="1">
      <c r="A53" s="133" t="s">
        <v>269</v>
      </c>
      <c r="B53" s="21" t="s">
        <v>270</v>
      </c>
      <c r="C53" s="21" t="s">
        <v>169</v>
      </c>
      <c r="D53" s="129"/>
      <c r="E53" s="129"/>
      <c r="F53" s="129"/>
      <c r="G53" s="129"/>
      <c r="H53" s="129"/>
      <c r="I53" s="129"/>
      <c r="J53" s="129"/>
      <c r="K53" s="129"/>
      <c r="L53" s="129"/>
      <c r="M53" s="129"/>
      <c r="N53" s="129"/>
      <c r="O53" s="129"/>
      <c r="P53" s="129"/>
      <c r="Q53" s="129"/>
      <c r="R53" s="129"/>
      <c r="S53" s="129"/>
      <c r="T53" s="129"/>
      <c r="U53" s="129"/>
    </row>
    <row r="54" ht="15.75" customHeight="1">
      <c r="A54" s="133" t="s">
        <v>271</v>
      </c>
      <c r="B54" s="21" t="s">
        <v>272</v>
      </c>
      <c r="C54" s="21" t="s">
        <v>169</v>
      </c>
      <c r="D54" s="129"/>
      <c r="E54" s="129"/>
      <c r="F54" s="129"/>
      <c r="G54" s="129"/>
      <c r="H54" s="129"/>
      <c r="I54" s="129"/>
      <c r="J54" s="129"/>
      <c r="K54" s="129"/>
      <c r="L54" s="129"/>
      <c r="M54" s="129"/>
      <c r="N54" s="129"/>
      <c r="O54" s="129"/>
      <c r="P54" s="129"/>
      <c r="Q54" s="129"/>
      <c r="R54" s="129"/>
      <c r="S54" s="129"/>
      <c r="T54" s="129"/>
      <c r="U54" s="129"/>
    </row>
    <row r="55" ht="15.75" customHeight="1">
      <c r="A55" s="133" t="s">
        <v>273</v>
      </c>
      <c r="B55" s="21" t="s">
        <v>274</v>
      </c>
      <c r="C55" s="21" t="s">
        <v>169</v>
      </c>
      <c r="D55" s="129"/>
      <c r="E55" s="129"/>
      <c r="F55" s="129"/>
      <c r="G55" s="129"/>
      <c r="H55" s="129"/>
      <c r="I55" s="129"/>
      <c r="J55" s="129"/>
      <c r="K55" s="129"/>
      <c r="L55" s="129"/>
      <c r="M55" s="129"/>
      <c r="N55" s="129"/>
      <c r="O55" s="129"/>
      <c r="P55" s="129"/>
      <c r="Q55" s="129"/>
      <c r="R55" s="129"/>
      <c r="S55" s="129"/>
      <c r="T55" s="129"/>
      <c r="U55" s="129"/>
    </row>
    <row r="56" ht="15.75" customHeight="1">
      <c r="A56" s="133" t="s">
        <v>275</v>
      </c>
      <c r="B56" s="21" t="s">
        <v>276</v>
      </c>
      <c r="C56" s="21" t="s">
        <v>169</v>
      </c>
      <c r="D56" s="129"/>
      <c r="E56" s="129"/>
      <c r="F56" s="129"/>
      <c r="G56" s="129"/>
      <c r="H56" s="129"/>
      <c r="I56" s="129"/>
      <c r="J56" s="129"/>
      <c r="K56" s="129"/>
      <c r="L56" s="129"/>
      <c r="M56" s="129"/>
      <c r="N56" s="129"/>
      <c r="O56" s="129"/>
      <c r="P56" s="129"/>
      <c r="Q56" s="129"/>
      <c r="R56" s="129"/>
      <c r="S56" s="129"/>
      <c r="T56" s="129"/>
      <c r="U56" s="129"/>
    </row>
    <row r="57" ht="15.75" customHeight="1">
      <c r="A57" s="133" t="s">
        <v>277</v>
      </c>
      <c r="B57" s="21" t="s">
        <v>278</v>
      </c>
      <c r="C57" s="21" t="s">
        <v>169</v>
      </c>
      <c r="D57" s="129"/>
      <c r="E57" s="129"/>
      <c r="F57" s="129"/>
      <c r="G57" s="129"/>
      <c r="H57" s="129"/>
      <c r="I57" s="129"/>
      <c r="J57" s="129"/>
      <c r="K57" s="129"/>
      <c r="L57" s="129"/>
      <c r="M57" s="129"/>
      <c r="N57" s="129"/>
      <c r="O57" s="129"/>
      <c r="P57" s="129"/>
      <c r="Q57" s="129"/>
      <c r="R57" s="129"/>
      <c r="S57" s="129"/>
      <c r="T57" s="129"/>
      <c r="U57" s="129"/>
    </row>
    <row r="58" ht="15.75" customHeight="1">
      <c r="A58" s="133" t="s">
        <v>279</v>
      </c>
      <c r="B58" s="21" t="s">
        <v>280</v>
      </c>
      <c r="C58" s="21" t="s">
        <v>172</v>
      </c>
      <c r="D58" s="129"/>
      <c r="E58" s="129"/>
      <c r="F58" s="129"/>
      <c r="G58" s="129"/>
      <c r="H58" s="129"/>
      <c r="I58" s="129"/>
      <c r="J58" s="129"/>
      <c r="K58" s="129"/>
      <c r="L58" s="129"/>
      <c r="M58" s="129"/>
      <c r="N58" s="129"/>
      <c r="O58" s="129"/>
      <c r="P58" s="129"/>
      <c r="Q58" s="129"/>
      <c r="R58" s="129"/>
      <c r="S58" s="129"/>
      <c r="T58" s="129"/>
      <c r="U58" s="129"/>
    </row>
    <row r="59" ht="15.75" customHeight="1">
      <c r="A59" s="133" t="s">
        <v>281</v>
      </c>
      <c r="B59" s="21" t="s">
        <v>282</v>
      </c>
      <c r="C59" s="21" t="s">
        <v>169</v>
      </c>
      <c r="D59" s="129"/>
      <c r="E59" s="129"/>
      <c r="F59" s="129"/>
      <c r="G59" s="129"/>
      <c r="H59" s="129"/>
      <c r="I59" s="129"/>
      <c r="J59" s="129"/>
      <c r="K59" s="129"/>
      <c r="L59" s="129"/>
      <c r="M59" s="129"/>
      <c r="N59" s="129"/>
      <c r="O59" s="129"/>
      <c r="P59" s="129"/>
      <c r="Q59" s="129"/>
      <c r="R59" s="129"/>
      <c r="S59" s="129"/>
      <c r="T59" s="129"/>
      <c r="U59" s="129"/>
    </row>
    <row r="60" ht="15.75" customHeight="1">
      <c r="A60" s="133" t="s">
        <v>283</v>
      </c>
      <c r="B60" s="21" t="s">
        <v>284</v>
      </c>
      <c r="C60" s="21" t="s">
        <v>169</v>
      </c>
      <c r="D60" s="129"/>
      <c r="E60" s="129"/>
      <c r="F60" s="129"/>
      <c r="G60" s="129"/>
      <c r="H60" s="129"/>
      <c r="I60" s="129"/>
      <c r="J60" s="129"/>
      <c r="K60" s="129"/>
      <c r="L60" s="129"/>
      <c r="M60" s="129"/>
      <c r="N60" s="129"/>
      <c r="O60" s="129"/>
      <c r="P60" s="129"/>
      <c r="Q60" s="129"/>
      <c r="R60" s="129"/>
      <c r="S60" s="129"/>
      <c r="T60" s="129"/>
      <c r="U60" s="129"/>
    </row>
    <row r="61" ht="15.75" customHeight="1">
      <c r="A61" s="133" t="s">
        <v>285</v>
      </c>
      <c r="B61" s="21" t="s">
        <v>286</v>
      </c>
      <c r="C61" s="21" t="s">
        <v>169</v>
      </c>
      <c r="D61" s="129"/>
      <c r="E61" s="129"/>
      <c r="F61" s="129"/>
      <c r="G61" s="129"/>
      <c r="H61" s="129"/>
      <c r="I61" s="129"/>
      <c r="J61" s="129"/>
      <c r="K61" s="129"/>
      <c r="L61" s="129"/>
      <c r="M61" s="129"/>
      <c r="N61" s="129"/>
      <c r="O61" s="129"/>
      <c r="P61" s="129"/>
      <c r="Q61" s="129"/>
      <c r="R61" s="129"/>
      <c r="S61" s="129"/>
      <c r="T61" s="129"/>
      <c r="U61" s="129"/>
    </row>
    <row r="62" ht="15.75" customHeight="1">
      <c r="A62" s="133" t="s">
        <v>287</v>
      </c>
      <c r="B62" s="21" t="s">
        <v>288</v>
      </c>
      <c r="C62" s="21" t="s">
        <v>169</v>
      </c>
      <c r="D62" s="129"/>
      <c r="E62" s="129"/>
      <c r="F62" s="129"/>
      <c r="G62" s="129"/>
      <c r="H62" s="129"/>
      <c r="I62" s="129"/>
      <c r="J62" s="129"/>
      <c r="K62" s="129"/>
      <c r="L62" s="129"/>
      <c r="M62" s="129"/>
      <c r="N62" s="129"/>
      <c r="O62" s="129"/>
      <c r="P62" s="129"/>
      <c r="Q62" s="129"/>
      <c r="R62" s="129"/>
      <c r="S62" s="129"/>
      <c r="T62" s="129"/>
      <c r="U62" s="129"/>
    </row>
    <row r="63" ht="15.75" customHeight="1">
      <c r="A63" s="133" t="s">
        <v>289</v>
      </c>
      <c r="B63" s="21" t="s">
        <v>290</v>
      </c>
      <c r="C63" s="21" t="s">
        <v>169</v>
      </c>
      <c r="D63" s="129"/>
      <c r="E63" s="129"/>
      <c r="F63" s="129"/>
      <c r="G63" s="129"/>
      <c r="H63" s="129"/>
      <c r="I63" s="129"/>
      <c r="J63" s="129"/>
      <c r="K63" s="129"/>
      <c r="L63" s="129"/>
      <c r="M63" s="129"/>
      <c r="N63" s="129"/>
      <c r="O63" s="129"/>
      <c r="P63" s="129"/>
      <c r="Q63" s="129"/>
      <c r="R63" s="129"/>
      <c r="S63" s="129"/>
      <c r="T63" s="129"/>
      <c r="U63" s="129"/>
    </row>
    <row r="64" ht="15.75" customHeight="1">
      <c r="A64" s="133" t="s">
        <v>291</v>
      </c>
      <c r="B64" s="21" t="s">
        <v>292</v>
      </c>
      <c r="C64" s="21" t="s">
        <v>169</v>
      </c>
      <c r="D64" s="129"/>
      <c r="E64" s="129"/>
      <c r="F64" s="129"/>
      <c r="G64" s="129"/>
      <c r="H64" s="129"/>
      <c r="I64" s="129"/>
      <c r="J64" s="129"/>
      <c r="K64" s="129"/>
      <c r="L64" s="129"/>
      <c r="M64" s="129"/>
      <c r="N64" s="129"/>
      <c r="O64" s="129"/>
      <c r="P64" s="129"/>
      <c r="Q64" s="129"/>
      <c r="R64" s="129"/>
      <c r="S64" s="129"/>
      <c r="T64" s="129"/>
      <c r="U64" s="129"/>
    </row>
    <row r="65" ht="15.75" customHeight="1">
      <c r="A65" s="133" t="s">
        <v>293</v>
      </c>
      <c r="B65" s="21" t="s">
        <v>294</v>
      </c>
      <c r="C65" s="21" t="s">
        <v>172</v>
      </c>
      <c r="D65" s="129"/>
      <c r="E65" s="129"/>
      <c r="F65" s="129"/>
      <c r="G65" s="129"/>
      <c r="H65" s="129"/>
      <c r="I65" s="129"/>
      <c r="J65" s="129"/>
      <c r="K65" s="129"/>
      <c r="L65" s="129"/>
      <c r="M65" s="129"/>
      <c r="N65" s="129"/>
      <c r="O65" s="129"/>
      <c r="P65" s="129"/>
      <c r="Q65" s="129"/>
      <c r="R65" s="129"/>
      <c r="S65" s="129"/>
      <c r="T65" s="129"/>
      <c r="U65" s="129"/>
    </row>
    <row r="66" ht="15.75" customHeight="1">
      <c r="A66" s="133" t="s">
        <v>295</v>
      </c>
      <c r="B66" s="21" t="s">
        <v>296</v>
      </c>
      <c r="C66" s="21" t="s">
        <v>169</v>
      </c>
      <c r="D66" s="129"/>
      <c r="E66" s="129"/>
      <c r="F66" s="129"/>
      <c r="G66" s="129"/>
      <c r="H66" s="129"/>
      <c r="I66" s="129"/>
      <c r="J66" s="129"/>
      <c r="K66" s="129"/>
      <c r="L66" s="129"/>
      <c r="M66" s="129"/>
      <c r="N66" s="129"/>
      <c r="O66" s="129"/>
      <c r="P66" s="129"/>
      <c r="Q66" s="129"/>
      <c r="R66" s="129"/>
      <c r="S66" s="129"/>
      <c r="T66" s="129"/>
      <c r="U66" s="129"/>
    </row>
    <row r="67" ht="15.75" customHeight="1">
      <c r="A67" s="133" t="s">
        <v>297</v>
      </c>
      <c r="B67" s="21" t="s">
        <v>298</v>
      </c>
      <c r="C67" s="21" t="s">
        <v>169</v>
      </c>
      <c r="D67" s="129"/>
      <c r="E67" s="129"/>
      <c r="F67" s="129"/>
      <c r="G67" s="129"/>
      <c r="H67" s="129"/>
      <c r="I67" s="129"/>
      <c r="J67" s="129"/>
      <c r="K67" s="129"/>
      <c r="L67" s="129"/>
      <c r="M67" s="129"/>
      <c r="N67" s="129"/>
      <c r="O67" s="129"/>
      <c r="P67" s="129"/>
      <c r="Q67" s="129"/>
      <c r="R67" s="129"/>
      <c r="S67" s="129"/>
      <c r="T67" s="129"/>
      <c r="U67" s="129"/>
    </row>
    <row r="68" ht="15.75" customHeight="1">
      <c r="A68" s="133" t="s">
        <v>299</v>
      </c>
      <c r="B68" s="21" t="s">
        <v>300</v>
      </c>
      <c r="C68" s="21" t="s">
        <v>172</v>
      </c>
      <c r="D68" s="129"/>
      <c r="E68" s="129"/>
      <c r="F68" s="129"/>
      <c r="G68" s="129"/>
      <c r="H68" s="129"/>
      <c r="I68" s="129"/>
      <c r="J68" s="129"/>
      <c r="K68" s="129"/>
      <c r="L68" s="129"/>
      <c r="M68" s="129"/>
      <c r="N68" s="129"/>
      <c r="O68" s="129"/>
      <c r="P68" s="129"/>
      <c r="Q68" s="129"/>
      <c r="R68" s="129"/>
      <c r="S68" s="129"/>
      <c r="T68" s="129"/>
      <c r="U68" s="129"/>
    </row>
    <row r="69" ht="15.75" customHeight="1">
      <c r="A69" s="133" t="s">
        <v>301</v>
      </c>
      <c r="B69" s="21" t="s">
        <v>302</v>
      </c>
      <c r="C69" s="21" t="s">
        <v>169</v>
      </c>
      <c r="D69" s="129"/>
      <c r="E69" s="129"/>
      <c r="F69" s="129"/>
      <c r="G69" s="129"/>
      <c r="H69" s="129"/>
      <c r="I69" s="129"/>
      <c r="J69" s="129"/>
      <c r="K69" s="129"/>
      <c r="L69" s="129"/>
      <c r="M69" s="129"/>
      <c r="N69" s="129"/>
      <c r="O69" s="129"/>
      <c r="P69" s="129"/>
      <c r="Q69" s="129"/>
      <c r="R69" s="129"/>
      <c r="S69" s="129"/>
      <c r="T69" s="129"/>
      <c r="U69" s="129"/>
    </row>
    <row r="70" ht="15.75" customHeight="1">
      <c r="A70" s="133" t="s">
        <v>303</v>
      </c>
      <c r="B70" s="21" t="s">
        <v>304</v>
      </c>
      <c r="C70" s="21" t="s">
        <v>172</v>
      </c>
      <c r="D70" s="129"/>
      <c r="E70" s="129"/>
      <c r="F70" s="129"/>
      <c r="G70" s="129"/>
      <c r="H70" s="129"/>
      <c r="I70" s="129"/>
      <c r="J70" s="129"/>
      <c r="K70" s="129"/>
      <c r="L70" s="129"/>
      <c r="M70" s="129"/>
      <c r="N70" s="129"/>
      <c r="O70" s="129"/>
      <c r="P70" s="129"/>
      <c r="Q70" s="129"/>
      <c r="R70" s="129"/>
      <c r="S70" s="129"/>
      <c r="T70" s="129"/>
      <c r="U70" s="129"/>
    </row>
    <row r="71" ht="15.75" customHeight="1">
      <c r="A71" s="133" t="s">
        <v>305</v>
      </c>
      <c r="B71" s="21" t="s">
        <v>306</v>
      </c>
      <c r="C71" s="21" t="s">
        <v>172</v>
      </c>
      <c r="D71" s="129"/>
      <c r="E71" s="129"/>
      <c r="F71" s="129"/>
      <c r="G71" s="129"/>
      <c r="H71" s="129"/>
      <c r="I71" s="129"/>
      <c r="J71" s="129"/>
      <c r="K71" s="129"/>
      <c r="L71" s="129"/>
      <c r="M71" s="129"/>
      <c r="N71" s="129"/>
      <c r="O71" s="129"/>
      <c r="P71" s="129"/>
      <c r="Q71" s="129"/>
      <c r="R71" s="129"/>
      <c r="S71" s="129"/>
      <c r="T71" s="129"/>
      <c r="U71" s="129"/>
    </row>
    <row r="72" ht="15.75" customHeight="1">
      <c r="A72" s="133" t="s">
        <v>307</v>
      </c>
      <c r="B72" s="21" t="s">
        <v>308</v>
      </c>
      <c r="C72" s="21" t="s">
        <v>172</v>
      </c>
      <c r="D72" s="129"/>
      <c r="E72" s="129"/>
      <c r="F72" s="129"/>
      <c r="G72" s="129"/>
      <c r="H72" s="129"/>
      <c r="I72" s="129"/>
      <c r="J72" s="129"/>
      <c r="K72" s="129"/>
      <c r="L72" s="129"/>
      <c r="M72" s="129"/>
      <c r="N72" s="129"/>
      <c r="O72" s="129"/>
      <c r="P72" s="129"/>
      <c r="Q72" s="129"/>
      <c r="R72" s="129"/>
      <c r="S72" s="129"/>
      <c r="T72" s="129"/>
      <c r="U72" s="129"/>
    </row>
    <row r="73" ht="15.75" customHeight="1">
      <c r="A73" s="133" t="s">
        <v>309</v>
      </c>
      <c r="B73" s="21" t="s">
        <v>310</v>
      </c>
      <c r="C73" s="21" t="s">
        <v>172</v>
      </c>
      <c r="D73" s="129"/>
      <c r="E73" s="129"/>
      <c r="F73" s="129"/>
      <c r="G73" s="129"/>
      <c r="H73" s="129"/>
      <c r="I73" s="129"/>
      <c r="J73" s="129"/>
      <c r="K73" s="129"/>
      <c r="L73" s="129"/>
      <c r="M73" s="129"/>
      <c r="N73" s="129"/>
      <c r="O73" s="129"/>
      <c r="P73" s="129"/>
      <c r="Q73" s="129"/>
      <c r="R73" s="129"/>
      <c r="S73" s="129"/>
      <c r="T73" s="129"/>
      <c r="U73" s="129"/>
    </row>
    <row r="74" ht="15.75" customHeight="1">
      <c r="A74" s="133" t="s">
        <v>311</v>
      </c>
      <c r="B74" s="21" t="s">
        <v>312</v>
      </c>
      <c r="C74" s="21" t="s">
        <v>172</v>
      </c>
      <c r="D74" s="129"/>
      <c r="E74" s="129"/>
      <c r="F74" s="129"/>
      <c r="G74" s="129"/>
      <c r="H74" s="129"/>
      <c r="I74" s="129"/>
      <c r="J74" s="129"/>
      <c r="K74" s="129"/>
      <c r="L74" s="129"/>
      <c r="M74" s="129"/>
      <c r="N74" s="129"/>
      <c r="O74" s="129"/>
      <c r="P74" s="129"/>
      <c r="Q74" s="129"/>
      <c r="R74" s="129"/>
      <c r="S74" s="129"/>
      <c r="T74" s="129"/>
      <c r="U74" s="129"/>
    </row>
    <row r="75" ht="15.75" customHeight="1">
      <c r="A75" s="133" t="s">
        <v>313</v>
      </c>
      <c r="B75" s="21" t="s">
        <v>314</v>
      </c>
      <c r="C75" s="21" t="s">
        <v>169</v>
      </c>
      <c r="D75" s="129"/>
      <c r="E75" s="129"/>
      <c r="F75" s="129"/>
      <c r="G75" s="129"/>
      <c r="H75" s="129"/>
      <c r="I75" s="129"/>
      <c r="J75" s="129"/>
      <c r="K75" s="129"/>
      <c r="L75" s="129"/>
      <c r="M75" s="129"/>
      <c r="N75" s="129"/>
      <c r="O75" s="129"/>
      <c r="P75" s="129"/>
      <c r="Q75" s="129"/>
      <c r="R75" s="129"/>
      <c r="S75" s="129"/>
      <c r="T75" s="129"/>
      <c r="U75" s="129"/>
    </row>
    <row r="76" ht="15.75" customHeight="1">
      <c r="A76" s="133" t="s">
        <v>315</v>
      </c>
      <c r="B76" s="21" t="s">
        <v>316</v>
      </c>
      <c r="C76" s="21" t="s">
        <v>169</v>
      </c>
      <c r="D76" s="129"/>
      <c r="E76" s="129"/>
      <c r="F76" s="129"/>
      <c r="G76" s="129"/>
      <c r="H76" s="129"/>
      <c r="I76" s="129"/>
      <c r="J76" s="129"/>
      <c r="K76" s="129"/>
      <c r="L76" s="129"/>
      <c r="M76" s="129"/>
      <c r="N76" s="129"/>
      <c r="O76" s="129"/>
      <c r="P76" s="129"/>
      <c r="Q76" s="129"/>
      <c r="R76" s="129"/>
      <c r="S76" s="129"/>
      <c r="T76" s="129"/>
      <c r="U76" s="129"/>
    </row>
    <row r="77" ht="15.75" customHeight="1">
      <c r="A77" s="133" t="s">
        <v>317</v>
      </c>
      <c r="B77" s="21" t="s">
        <v>318</v>
      </c>
      <c r="C77" s="21" t="s">
        <v>169</v>
      </c>
      <c r="D77" s="129"/>
      <c r="E77" s="129"/>
      <c r="F77" s="129"/>
      <c r="G77" s="129"/>
      <c r="H77" s="129"/>
      <c r="I77" s="129"/>
      <c r="J77" s="129"/>
      <c r="K77" s="129"/>
      <c r="L77" s="129"/>
      <c r="M77" s="129"/>
      <c r="N77" s="129"/>
      <c r="O77" s="129"/>
      <c r="P77" s="129"/>
      <c r="Q77" s="129"/>
      <c r="R77" s="129"/>
      <c r="S77" s="129"/>
      <c r="T77" s="129"/>
      <c r="U77" s="129"/>
    </row>
    <row r="78" ht="15.75" customHeight="1">
      <c r="A78" s="133" t="s">
        <v>319</v>
      </c>
      <c r="B78" s="21" t="s">
        <v>320</v>
      </c>
      <c r="C78" s="21" t="s">
        <v>172</v>
      </c>
      <c r="D78" s="129"/>
      <c r="E78" s="129"/>
      <c r="F78" s="129"/>
      <c r="G78" s="129"/>
      <c r="H78" s="129"/>
      <c r="I78" s="129"/>
      <c r="J78" s="129"/>
      <c r="K78" s="129"/>
      <c r="L78" s="129"/>
      <c r="M78" s="129"/>
      <c r="N78" s="129"/>
      <c r="O78" s="129"/>
      <c r="P78" s="129"/>
      <c r="Q78" s="129"/>
      <c r="R78" s="129"/>
      <c r="S78" s="129"/>
      <c r="T78" s="129"/>
      <c r="U78" s="129"/>
    </row>
    <row r="79" ht="15.75" customHeight="1">
      <c r="A79" s="133" t="s">
        <v>321</v>
      </c>
      <c r="B79" s="21" t="s">
        <v>322</v>
      </c>
      <c r="C79" s="21" t="s">
        <v>172</v>
      </c>
      <c r="D79" s="129"/>
      <c r="E79" s="129"/>
      <c r="F79" s="129"/>
      <c r="G79" s="129"/>
      <c r="H79" s="129"/>
      <c r="I79" s="129"/>
      <c r="J79" s="129"/>
      <c r="K79" s="129"/>
      <c r="L79" s="129"/>
      <c r="M79" s="129"/>
      <c r="N79" s="129"/>
      <c r="O79" s="129"/>
      <c r="P79" s="129"/>
      <c r="Q79" s="129"/>
      <c r="R79" s="129"/>
      <c r="S79" s="129"/>
      <c r="T79" s="129"/>
      <c r="U79" s="129"/>
    </row>
    <row r="80" ht="15.75" customHeight="1">
      <c r="A80" s="133" t="s">
        <v>323</v>
      </c>
      <c r="B80" s="21" t="s">
        <v>324</v>
      </c>
      <c r="C80" s="21" t="s">
        <v>169</v>
      </c>
      <c r="D80" s="129"/>
      <c r="E80" s="129"/>
      <c r="F80" s="129"/>
      <c r="G80" s="129"/>
      <c r="H80" s="129"/>
      <c r="I80" s="129"/>
      <c r="J80" s="129"/>
      <c r="K80" s="129"/>
      <c r="L80" s="129"/>
      <c r="M80" s="129"/>
      <c r="N80" s="129"/>
      <c r="O80" s="129"/>
      <c r="P80" s="129"/>
      <c r="Q80" s="129"/>
      <c r="R80" s="129"/>
      <c r="S80" s="129"/>
      <c r="T80" s="129"/>
      <c r="U80" s="129"/>
    </row>
    <row r="81" ht="15.75" customHeight="1">
      <c r="A81" s="133" t="s">
        <v>325</v>
      </c>
      <c r="B81" s="21" t="s">
        <v>326</v>
      </c>
      <c r="C81" s="21" t="s">
        <v>172</v>
      </c>
      <c r="D81" s="129"/>
      <c r="E81" s="129"/>
      <c r="F81" s="129"/>
      <c r="G81" s="129"/>
      <c r="H81" s="129"/>
      <c r="I81" s="129"/>
      <c r="J81" s="129"/>
      <c r="K81" s="129"/>
      <c r="L81" s="129"/>
      <c r="M81" s="129"/>
      <c r="N81" s="129"/>
      <c r="O81" s="129"/>
      <c r="P81" s="129"/>
      <c r="Q81" s="129"/>
      <c r="R81" s="129"/>
      <c r="S81" s="129"/>
      <c r="T81" s="129"/>
      <c r="U81" s="129"/>
    </row>
    <row r="82" ht="15.75" customHeight="1">
      <c r="A82" s="133" t="s">
        <v>327</v>
      </c>
      <c r="B82" s="21" t="s">
        <v>328</v>
      </c>
      <c r="C82" s="21" t="s">
        <v>169</v>
      </c>
      <c r="D82" s="129"/>
      <c r="E82" s="129"/>
      <c r="F82" s="129"/>
      <c r="G82" s="129"/>
      <c r="H82" s="129"/>
      <c r="I82" s="129"/>
      <c r="J82" s="129"/>
      <c r="K82" s="129"/>
      <c r="L82" s="129"/>
      <c r="M82" s="129"/>
      <c r="N82" s="129"/>
      <c r="O82" s="129"/>
      <c r="P82" s="129"/>
      <c r="Q82" s="129"/>
      <c r="R82" s="129"/>
      <c r="S82" s="129"/>
      <c r="T82" s="129"/>
      <c r="U82" s="129"/>
    </row>
    <row r="83" ht="15.75" customHeight="1">
      <c r="A83" s="133" t="s">
        <v>329</v>
      </c>
      <c r="B83" s="21" t="s">
        <v>330</v>
      </c>
      <c r="C83" s="21" t="s">
        <v>169</v>
      </c>
      <c r="D83" s="129"/>
      <c r="E83" s="129"/>
      <c r="F83" s="129"/>
      <c r="G83" s="129"/>
      <c r="H83" s="129"/>
      <c r="I83" s="129"/>
      <c r="J83" s="129"/>
      <c r="K83" s="129"/>
      <c r="L83" s="129"/>
      <c r="M83" s="129"/>
      <c r="N83" s="129"/>
      <c r="O83" s="129"/>
      <c r="P83" s="129"/>
      <c r="Q83" s="129"/>
      <c r="R83" s="129"/>
      <c r="S83" s="129"/>
      <c r="T83" s="129"/>
      <c r="U83" s="129"/>
    </row>
    <row r="84" ht="15.75" customHeight="1">
      <c r="A84" s="133" t="s">
        <v>331</v>
      </c>
      <c r="B84" s="21" t="s">
        <v>332</v>
      </c>
      <c r="C84" s="21" t="s">
        <v>172</v>
      </c>
      <c r="D84" s="129"/>
      <c r="E84" s="129"/>
      <c r="F84" s="129"/>
      <c r="G84" s="129"/>
      <c r="H84" s="129"/>
      <c r="I84" s="129"/>
      <c r="J84" s="129"/>
      <c r="K84" s="129"/>
      <c r="L84" s="129"/>
      <c r="M84" s="129"/>
      <c r="N84" s="129"/>
      <c r="O84" s="129"/>
      <c r="P84" s="129"/>
      <c r="Q84" s="129"/>
      <c r="R84" s="129"/>
      <c r="S84" s="129"/>
      <c r="T84" s="129"/>
      <c r="U84" s="129"/>
    </row>
    <row r="85" ht="15.75" customHeight="1">
      <c r="A85" s="133" t="s">
        <v>333</v>
      </c>
      <c r="B85" s="21" t="s">
        <v>334</v>
      </c>
      <c r="C85" s="21" t="s">
        <v>169</v>
      </c>
      <c r="D85" s="129"/>
      <c r="E85" s="129"/>
      <c r="F85" s="129"/>
      <c r="G85" s="129"/>
      <c r="H85" s="129"/>
      <c r="I85" s="129"/>
      <c r="J85" s="129"/>
      <c r="K85" s="129"/>
      <c r="L85" s="129"/>
      <c r="M85" s="129"/>
      <c r="N85" s="129"/>
      <c r="O85" s="129"/>
      <c r="P85" s="129"/>
      <c r="Q85" s="129"/>
      <c r="R85" s="129"/>
      <c r="S85" s="129"/>
      <c r="T85" s="129"/>
      <c r="U85" s="129"/>
    </row>
    <row r="86" ht="15.75" customHeight="1">
      <c r="A86" s="133" t="s">
        <v>335</v>
      </c>
      <c r="B86" s="21" t="s">
        <v>336</v>
      </c>
      <c r="C86" s="21" t="s">
        <v>169</v>
      </c>
      <c r="D86" s="129"/>
      <c r="E86" s="129"/>
      <c r="F86" s="129"/>
      <c r="G86" s="129"/>
      <c r="H86" s="129"/>
      <c r="I86" s="129"/>
      <c r="J86" s="129"/>
      <c r="K86" s="129"/>
      <c r="L86" s="129"/>
      <c r="M86" s="129"/>
      <c r="N86" s="129"/>
      <c r="O86" s="129"/>
      <c r="P86" s="129"/>
      <c r="Q86" s="129"/>
      <c r="R86" s="129"/>
      <c r="S86" s="129"/>
      <c r="T86" s="129"/>
      <c r="U86" s="129"/>
    </row>
    <row r="87" ht="15.75" customHeight="1">
      <c r="A87" s="133" t="s">
        <v>337</v>
      </c>
      <c r="B87" s="21" t="s">
        <v>338</v>
      </c>
      <c r="C87" s="21" t="s">
        <v>169</v>
      </c>
      <c r="D87" s="129"/>
      <c r="E87" s="129"/>
      <c r="F87" s="129"/>
      <c r="G87" s="129"/>
      <c r="H87" s="129"/>
      <c r="I87" s="129"/>
      <c r="J87" s="129"/>
      <c r="K87" s="129"/>
      <c r="L87" s="129"/>
      <c r="M87" s="129"/>
      <c r="N87" s="129"/>
      <c r="O87" s="129"/>
      <c r="P87" s="129"/>
      <c r="Q87" s="129"/>
      <c r="R87" s="129"/>
      <c r="S87" s="129"/>
      <c r="T87" s="129"/>
      <c r="U87" s="129"/>
    </row>
    <row r="88" ht="15.75" customHeight="1">
      <c r="A88" s="133" t="s">
        <v>339</v>
      </c>
      <c r="B88" s="21" t="s">
        <v>340</v>
      </c>
      <c r="C88" s="21" t="s">
        <v>169</v>
      </c>
      <c r="D88" s="129"/>
      <c r="E88" s="129"/>
      <c r="F88" s="129"/>
      <c r="G88" s="129"/>
      <c r="H88" s="129"/>
      <c r="I88" s="129"/>
      <c r="J88" s="129"/>
      <c r="K88" s="129"/>
      <c r="L88" s="129"/>
      <c r="M88" s="129"/>
      <c r="N88" s="129"/>
      <c r="O88" s="129"/>
      <c r="P88" s="129"/>
      <c r="Q88" s="129"/>
      <c r="R88" s="129"/>
      <c r="S88" s="129"/>
      <c r="T88" s="129"/>
      <c r="U88" s="129"/>
    </row>
    <row r="89" ht="15.75" customHeight="1">
      <c r="A89" s="133" t="s">
        <v>341</v>
      </c>
      <c r="B89" s="21" t="s">
        <v>342</v>
      </c>
      <c r="C89" s="21" t="s">
        <v>169</v>
      </c>
      <c r="D89" s="129"/>
      <c r="E89" s="129"/>
      <c r="F89" s="129"/>
      <c r="G89" s="129"/>
      <c r="H89" s="129"/>
      <c r="I89" s="129"/>
      <c r="J89" s="129"/>
      <c r="K89" s="129"/>
      <c r="L89" s="129"/>
      <c r="M89" s="129"/>
      <c r="N89" s="129"/>
      <c r="O89" s="129"/>
      <c r="P89" s="129"/>
      <c r="Q89" s="129"/>
      <c r="R89" s="129"/>
      <c r="S89" s="129"/>
      <c r="T89" s="129"/>
      <c r="U89" s="129"/>
    </row>
    <row r="90" ht="15.75" customHeight="1">
      <c r="A90" s="21" t="s">
        <v>343</v>
      </c>
      <c r="B90" s="134" t="s">
        <v>344</v>
      </c>
      <c r="C90" s="21" t="s">
        <v>172</v>
      </c>
      <c r="D90" s="129"/>
      <c r="E90" s="129"/>
      <c r="F90" s="129"/>
      <c r="G90" s="129"/>
      <c r="H90" s="129"/>
      <c r="I90" s="129"/>
      <c r="J90" s="129"/>
      <c r="K90" s="129"/>
      <c r="L90" s="129"/>
      <c r="M90" s="129"/>
      <c r="N90" s="129"/>
      <c r="O90" s="129"/>
      <c r="P90" s="129"/>
      <c r="Q90" s="129"/>
      <c r="R90" s="129"/>
      <c r="S90" s="129"/>
      <c r="T90" s="129"/>
      <c r="U90" s="129"/>
    </row>
    <row r="91" ht="15.75" customHeight="1">
      <c r="A91" s="21" t="s">
        <v>345</v>
      </c>
      <c r="B91" s="135" t="s">
        <v>346</v>
      </c>
      <c r="C91" s="21" t="s">
        <v>169</v>
      </c>
      <c r="D91" s="129"/>
      <c r="E91" s="129"/>
      <c r="F91" s="129"/>
      <c r="G91" s="129"/>
      <c r="H91" s="129"/>
      <c r="I91" s="129"/>
      <c r="J91" s="129"/>
      <c r="K91" s="129"/>
      <c r="L91" s="129"/>
      <c r="M91" s="129"/>
      <c r="N91" s="129"/>
      <c r="O91" s="129"/>
      <c r="P91" s="129"/>
      <c r="Q91" s="129"/>
      <c r="R91" s="129"/>
      <c r="S91" s="129"/>
      <c r="T91" s="129"/>
      <c r="U91" s="129"/>
    </row>
    <row r="92" ht="15.75" customHeight="1">
      <c r="A92" s="21" t="s">
        <v>347</v>
      </c>
      <c r="B92" s="135" t="s">
        <v>348</v>
      </c>
      <c r="C92" s="21" t="s">
        <v>169</v>
      </c>
      <c r="D92" s="129"/>
      <c r="E92" s="129"/>
      <c r="F92" s="129"/>
      <c r="G92" s="129"/>
      <c r="H92" s="129"/>
      <c r="I92" s="129"/>
      <c r="J92" s="129"/>
      <c r="K92" s="129"/>
      <c r="L92" s="129"/>
      <c r="M92" s="129"/>
      <c r="N92" s="129"/>
      <c r="O92" s="129"/>
      <c r="P92" s="129"/>
      <c r="Q92" s="129"/>
      <c r="R92" s="129"/>
      <c r="S92" s="129"/>
      <c r="T92" s="129"/>
      <c r="U92" s="129"/>
    </row>
    <row r="93" ht="15.75" customHeight="1">
      <c r="A93" s="21" t="s">
        <v>349</v>
      </c>
      <c r="B93" s="134" t="s">
        <v>350</v>
      </c>
      <c r="C93" s="21" t="s">
        <v>169</v>
      </c>
      <c r="D93" s="129"/>
      <c r="E93" s="129"/>
      <c r="F93" s="129"/>
      <c r="G93" s="129"/>
      <c r="H93" s="129"/>
      <c r="I93" s="129"/>
      <c r="J93" s="129"/>
      <c r="K93" s="129"/>
      <c r="L93" s="129"/>
      <c r="M93" s="129"/>
      <c r="N93" s="129"/>
      <c r="O93" s="129"/>
      <c r="P93" s="129"/>
      <c r="Q93" s="129"/>
      <c r="R93" s="129"/>
      <c r="S93" s="129"/>
      <c r="T93" s="129"/>
      <c r="U93" s="129"/>
    </row>
    <row r="94" ht="15.75" customHeight="1">
      <c r="A94" s="21" t="s">
        <v>351</v>
      </c>
      <c r="B94" s="134" t="s">
        <v>352</v>
      </c>
      <c r="C94" s="21" t="s">
        <v>169</v>
      </c>
      <c r="D94" s="129"/>
      <c r="E94" s="129"/>
      <c r="F94" s="129"/>
      <c r="G94" s="129"/>
      <c r="H94" s="129"/>
      <c r="I94" s="129"/>
      <c r="J94" s="129"/>
      <c r="K94" s="129"/>
      <c r="L94" s="129"/>
      <c r="M94" s="129"/>
      <c r="N94" s="129"/>
      <c r="O94" s="129"/>
      <c r="P94" s="129"/>
      <c r="Q94" s="129"/>
      <c r="R94" s="129"/>
      <c r="S94" s="129"/>
      <c r="T94" s="129"/>
      <c r="U94" s="129"/>
    </row>
    <row r="95" ht="15.75" customHeight="1">
      <c r="A95" s="21" t="s">
        <v>353</v>
      </c>
      <c r="B95" s="134" t="s">
        <v>354</v>
      </c>
      <c r="C95" s="21" t="s">
        <v>172</v>
      </c>
      <c r="D95" s="129"/>
      <c r="E95" s="129"/>
      <c r="F95" s="129"/>
      <c r="G95" s="129"/>
      <c r="H95" s="129"/>
      <c r="I95" s="129"/>
      <c r="J95" s="129"/>
      <c r="K95" s="129"/>
      <c r="L95" s="129"/>
      <c r="M95" s="129"/>
      <c r="N95" s="129"/>
      <c r="O95" s="129"/>
      <c r="P95" s="129"/>
      <c r="Q95" s="129"/>
      <c r="R95" s="129"/>
      <c r="S95" s="129"/>
      <c r="T95" s="129"/>
      <c r="U95" s="129"/>
    </row>
    <row r="96" ht="15.75" customHeight="1">
      <c r="A96" s="21" t="s">
        <v>355</v>
      </c>
      <c r="B96" s="134" t="s">
        <v>356</v>
      </c>
      <c r="C96" s="21" t="s">
        <v>172</v>
      </c>
      <c r="D96" s="129"/>
      <c r="E96" s="129"/>
      <c r="F96" s="129"/>
      <c r="G96" s="129"/>
      <c r="H96" s="129"/>
      <c r="I96" s="129"/>
      <c r="J96" s="129"/>
      <c r="K96" s="129"/>
      <c r="L96" s="129"/>
      <c r="M96" s="129"/>
      <c r="N96" s="129"/>
      <c r="O96" s="129"/>
      <c r="P96" s="129"/>
      <c r="Q96" s="129"/>
      <c r="R96" s="129"/>
      <c r="S96" s="129"/>
      <c r="T96" s="129"/>
      <c r="U96" s="129"/>
    </row>
    <row r="97" ht="15.75" customHeight="1">
      <c r="A97" s="21" t="s">
        <v>357</v>
      </c>
      <c r="B97" s="134" t="s">
        <v>358</v>
      </c>
      <c r="C97" s="21" t="s">
        <v>169</v>
      </c>
      <c r="D97" s="129"/>
      <c r="E97" s="129"/>
      <c r="F97" s="129"/>
      <c r="G97" s="129"/>
      <c r="H97" s="129"/>
      <c r="I97" s="129"/>
      <c r="J97" s="129"/>
      <c r="K97" s="129"/>
      <c r="L97" s="129"/>
      <c r="M97" s="129"/>
      <c r="N97" s="129"/>
      <c r="O97" s="129"/>
      <c r="P97" s="129"/>
      <c r="Q97" s="129"/>
      <c r="R97" s="129"/>
      <c r="S97" s="129"/>
      <c r="T97" s="129"/>
      <c r="U97" s="129"/>
    </row>
    <row r="98" ht="15.75" customHeight="1">
      <c r="A98" s="136" t="s">
        <v>359</v>
      </c>
      <c r="B98" s="137" t="s">
        <v>360</v>
      </c>
      <c r="C98" s="21" t="s">
        <v>169</v>
      </c>
      <c r="D98" s="129"/>
      <c r="E98" s="129"/>
      <c r="F98" s="129"/>
      <c r="G98" s="129"/>
      <c r="H98" s="129"/>
      <c r="I98" s="129"/>
      <c r="J98" s="129"/>
      <c r="K98" s="129"/>
      <c r="L98" s="129"/>
      <c r="M98" s="129"/>
      <c r="N98" s="129"/>
      <c r="O98" s="129"/>
      <c r="P98" s="129"/>
      <c r="Q98" s="129"/>
      <c r="R98" s="129"/>
      <c r="S98" s="129"/>
      <c r="T98" s="129"/>
      <c r="U98" s="129"/>
    </row>
    <row r="99" ht="15.75" customHeight="1">
      <c r="A99" s="136" t="s">
        <v>361</v>
      </c>
      <c r="B99" s="137" t="s">
        <v>362</v>
      </c>
      <c r="C99" s="21" t="s">
        <v>169</v>
      </c>
      <c r="D99" s="129"/>
      <c r="E99" s="129"/>
      <c r="F99" s="129"/>
      <c r="G99" s="129"/>
      <c r="H99" s="129"/>
      <c r="I99" s="129"/>
      <c r="J99" s="129"/>
      <c r="K99" s="129"/>
      <c r="L99" s="129"/>
      <c r="M99" s="129"/>
      <c r="N99" s="129"/>
      <c r="O99" s="129"/>
      <c r="P99" s="129"/>
      <c r="Q99" s="129"/>
      <c r="R99" s="129"/>
      <c r="S99" s="129"/>
      <c r="T99" s="129"/>
      <c r="U99" s="129"/>
    </row>
    <row r="100" ht="15.75" customHeight="1">
      <c r="A100" s="136" t="s">
        <v>363</v>
      </c>
      <c r="B100" s="137" t="s">
        <v>364</v>
      </c>
      <c r="C100" s="21" t="s">
        <v>169</v>
      </c>
      <c r="D100" s="129"/>
      <c r="E100" s="129"/>
      <c r="F100" s="129"/>
      <c r="G100" s="129"/>
      <c r="H100" s="129"/>
      <c r="I100" s="129"/>
      <c r="J100" s="129"/>
      <c r="K100" s="129"/>
      <c r="L100" s="129"/>
      <c r="M100" s="129"/>
      <c r="N100" s="129"/>
      <c r="O100" s="129"/>
      <c r="P100" s="129"/>
      <c r="Q100" s="129"/>
      <c r="R100" s="129"/>
      <c r="S100" s="129"/>
      <c r="T100" s="129"/>
      <c r="U100" s="129"/>
    </row>
    <row r="101" ht="15.75" customHeight="1">
      <c r="A101" s="136" t="s">
        <v>365</v>
      </c>
      <c r="B101" s="138" t="s">
        <v>366</v>
      </c>
      <c r="C101" s="21" t="s">
        <v>169</v>
      </c>
      <c r="D101" s="129"/>
      <c r="E101" s="129"/>
      <c r="F101" s="129"/>
      <c r="G101" s="129"/>
      <c r="H101" s="129"/>
      <c r="I101" s="129"/>
      <c r="J101" s="129"/>
      <c r="K101" s="129"/>
      <c r="L101" s="129"/>
      <c r="M101" s="129"/>
      <c r="N101" s="129"/>
      <c r="O101" s="129"/>
      <c r="P101" s="129"/>
      <c r="Q101" s="129"/>
      <c r="R101" s="129"/>
      <c r="S101" s="129"/>
      <c r="T101" s="129"/>
      <c r="U101" s="129"/>
    </row>
    <row r="102" ht="15.75" customHeight="1">
      <c r="A102" s="139" t="s">
        <v>367</v>
      </c>
      <c r="B102" s="138" t="s">
        <v>368</v>
      </c>
      <c r="C102" s="21" t="s">
        <v>169</v>
      </c>
      <c r="D102" s="129"/>
      <c r="E102" s="129"/>
      <c r="F102" s="129"/>
      <c r="G102" s="129"/>
      <c r="H102" s="129"/>
      <c r="I102" s="129"/>
      <c r="J102" s="129"/>
      <c r="K102" s="129"/>
      <c r="L102" s="129"/>
      <c r="M102" s="129"/>
      <c r="N102" s="129"/>
      <c r="O102" s="129"/>
      <c r="P102" s="129"/>
      <c r="Q102" s="129"/>
      <c r="R102" s="129"/>
      <c r="S102" s="129"/>
      <c r="T102" s="129"/>
      <c r="U102" s="129"/>
    </row>
    <row r="103" ht="15.75" customHeight="1">
      <c r="A103" s="139" t="s">
        <v>369</v>
      </c>
      <c r="B103" s="138" t="s">
        <v>370</v>
      </c>
      <c r="C103" s="21" t="s">
        <v>169</v>
      </c>
      <c r="D103" s="129"/>
      <c r="E103" s="129"/>
      <c r="F103" s="129"/>
      <c r="G103" s="129"/>
      <c r="H103" s="129"/>
      <c r="I103" s="129"/>
      <c r="J103" s="129"/>
      <c r="K103" s="129"/>
      <c r="L103" s="129"/>
      <c r="M103" s="129"/>
      <c r="N103" s="129"/>
      <c r="O103" s="129"/>
      <c r="P103" s="129"/>
      <c r="Q103" s="129"/>
      <c r="R103" s="129"/>
      <c r="S103" s="129"/>
      <c r="T103" s="129"/>
      <c r="U103" s="129"/>
    </row>
    <row r="104" ht="15.75" customHeight="1">
      <c r="A104" s="140" t="s">
        <v>371</v>
      </c>
      <c r="B104" s="141" t="s">
        <v>372</v>
      </c>
      <c r="C104" s="21" t="s">
        <v>169</v>
      </c>
      <c r="D104" s="129"/>
      <c r="E104" s="129"/>
      <c r="F104" s="129"/>
      <c r="G104" s="129"/>
      <c r="H104" s="129"/>
      <c r="I104" s="129"/>
      <c r="J104" s="129"/>
      <c r="K104" s="129"/>
      <c r="L104" s="129"/>
      <c r="M104" s="129"/>
      <c r="N104" s="129"/>
      <c r="O104" s="129"/>
      <c r="P104" s="129"/>
      <c r="Q104" s="129"/>
      <c r="R104" s="129"/>
      <c r="S104" s="129"/>
      <c r="T104" s="129"/>
      <c r="U104" s="129"/>
    </row>
    <row r="105" ht="15.75" customHeight="1">
      <c r="A105" s="140" t="s">
        <v>373</v>
      </c>
      <c r="B105" s="138" t="s">
        <v>374</v>
      </c>
      <c r="C105" s="21" t="s">
        <v>169</v>
      </c>
      <c r="D105" s="129"/>
      <c r="E105" s="129"/>
      <c r="F105" s="129"/>
      <c r="G105" s="129"/>
      <c r="H105" s="129"/>
      <c r="I105" s="129"/>
      <c r="J105" s="129"/>
      <c r="K105" s="129"/>
      <c r="L105" s="129"/>
      <c r="M105" s="129"/>
      <c r="N105" s="129"/>
      <c r="O105" s="129"/>
      <c r="P105" s="129"/>
      <c r="Q105" s="129"/>
      <c r="R105" s="129"/>
      <c r="S105" s="129"/>
      <c r="T105" s="129"/>
      <c r="U105" s="129"/>
    </row>
    <row r="106" ht="15.75" customHeight="1">
      <c r="A106" s="142" t="s">
        <v>375</v>
      </c>
      <c r="B106" s="133" t="s">
        <v>376</v>
      </c>
      <c r="C106" s="133" t="s">
        <v>377</v>
      </c>
      <c r="D106" s="129"/>
      <c r="E106" s="129"/>
      <c r="F106" s="129"/>
      <c r="G106" s="129"/>
      <c r="H106" s="129"/>
      <c r="I106" s="129"/>
      <c r="J106" s="129"/>
      <c r="K106" s="129"/>
      <c r="L106" s="129"/>
      <c r="M106" s="129"/>
      <c r="N106" s="129"/>
      <c r="O106" s="129"/>
      <c r="P106" s="129"/>
      <c r="Q106" s="129"/>
      <c r="R106" s="129"/>
      <c r="S106" s="129"/>
      <c r="T106" s="129"/>
      <c r="U106" s="129"/>
    </row>
    <row r="107" ht="15.75" customHeight="1">
      <c r="A107" s="21" t="s">
        <v>378</v>
      </c>
      <c r="B107" s="141" t="s">
        <v>379</v>
      </c>
      <c r="C107" s="21" t="s">
        <v>380</v>
      </c>
      <c r="D107" s="129"/>
      <c r="E107" s="129"/>
      <c r="F107" s="129"/>
      <c r="G107" s="129"/>
      <c r="H107" s="129"/>
      <c r="I107" s="129"/>
      <c r="J107" s="129"/>
      <c r="K107" s="129"/>
      <c r="L107" s="129"/>
      <c r="M107" s="129"/>
      <c r="N107" s="129"/>
      <c r="O107" s="129"/>
      <c r="P107" s="129"/>
      <c r="Q107" s="129"/>
      <c r="R107" s="129"/>
      <c r="S107" s="129"/>
      <c r="T107" s="129"/>
      <c r="U107" s="129"/>
    </row>
    <row r="108" ht="15.75" customHeight="1">
      <c r="A108" s="140" t="s">
        <v>381</v>
      </c>
      <c r="B108" s="21" t="s">
        <v>382</v>
      </c>
      <c r="C108" s="21" t="s">
        <v>380</v>
      </c>
      <c r="D108" s="129"/>
      <c r="E108" s="129"/>
      <c r="F108" s="129"/>
      <c r="G108" s="129"/>
      <c r="H108" s="129"/>
      <c r="I108" s="129"/>
      <c r="J108" s="129"/>
      <c r="K108" s="129"/>
      <c r="L108" s="129"/>
      <c r="M108" s="129"/>
      <c r="N108" s="129"/>
      <c r="O108" s="129"/>
      <c r="P108" s="129"/>
      <c r="Q108" s="129"/>
      <c r="R108" s="129"/>
      <c r="S108" s="129"/>
      <c r="T108" s="129"/>
      <c r="U108" s="129"/>
    </row>
    <row r="109" ht="15.75" customHeight="1">
      <c r="A109" s="21" t="s">
        <v>383</v>
      </c>
      <c r="B109" s="141" t="s">
        <v>384</v>
      </c>
      <c r="C109" s="21" t="s">
        <v>380</v>
      </c>
      <c r="D109" s="129"/>
      <c r="E109" s="129"/>
      <c r="F109" s="129"/>
      <c r="G109" s="129"/>
      <c r="H109" s="129"/>
      <c r="I109" s="129"/>
      <c r="J109" s="129"/>
      <c r="K109" s="129"/>
      <c r="L109" s="129"/>
      <c r="M109" s="129"/>
      <c r="N109" s="129"/>
      <c r="O109" s="129"/>
      <c r="P109" s="129"/>
      <c r="Q109" s="129"/>
      <c r="R109" s="129"/>
      <c r="S109" s="129"/>
      <c r="T109" s="129"/>
      <c r="U109" s="129"/>
    </row>
    <row r="110" ht="15.75" customHeight="1">
      <c r="A110" s="140" t="s">
        <v>385</v>
      </c>
      <c r="B110" s="21" t="s">
        <v>386</v>
      </c>
      <c r="C110" s="21" t="s">
        <v>169</v>
      </c>
      <c r="D110" s="129"/>
      <c r="E110" s="129"/>
      <c r="F110" s="129"/>
      <c r="G110" s="129"/>
      <c r="H110" s="129"/>
      <c r="I110" s="129"/>
      <c r="J110" s="129"/>
      <c r="K110" s="129"/>
      <c r="L110" s="129"/>
      <c r="M110" s="129"/>
      <c r="N110" s="129"/>
      <c r="O110" s="129"/>
      <c r="P110" s="129"/>
      <c r="Q110" s="129"/>
      <c r="R110" s="129"/>
      <c r="S110" s="129"/>
      <c r="T110" s="129"/>
      <c r="U110" s="129"/>
    </row>
    <row r="111" ht="15.75" customHeight="1">
      <c r="A111" s="140" t="s">
        <v>387</v>
      </c>
      <c r="B111" s="138" t="s">
        <v>388</v>
      </c>
      <c r="C111" s="21" t="s">
        <v>169</v>
      </c>
      <c r="D111" s="129"/>
      <c r="E111" s="129"/>
      <c r="F111" s="129"/>
      <c r="G111" s="129"/>
      <c r="H111" s="129"/>
      <c r="I111" s="129"/>
      <c r="J111" s="129"/>
      <c r="K111" s="129"/>
      <c r="L111" s="129"/>
      <c r="M111" s="129"/>
      <c r="N111" s="129"/>
      <c r="O111" s="129"/>
      <c r="P111" s="129"/>
      <c r="Q111" s="129"/>
      <c r="R111" s="129"/>
      <c r="S111" s="129"/>
      <c r="T111" s="129"/>
      <c r="U111" s="129"/>
    </row>
    <row r="112" ht="15.75" customHeight="1">
      <c r="A112" s="140" t="s">
        <v>389</v>
      </c>
      <c r="B112" s="141" t="s">
        <v>390</v>
      </c>
      <c r="C112" s="21" t="s">
        <v>380</v>
      </c>
      <c r="D112" s="129"/>
      <c r="E112" s="129"/>
      <c r="F112" s="129"/>
      <c r="G112" s="129"/>
      <c r="H112" s="129"/>
      <c r="I112" s="129"/>
      <c r="J112" s="129"/>
      <c r="K112" s="129"/>
      <c r="L112" s="129"/>
      <c r="M112" s="129"/>
      <c r="N112" s="129"/>
      <c r="O112" s="129"/>
      <c r="P112" s="129"/>
      <c r="Q112" s="129"/>
      <c r="R112" s="129"/>
      <c r="S112" s="129"/>
      <c r="T112" s="129"/>
      <c r="U112" s="129"/>
    </row>
    <row r="113" ht="15.75" customHeight="1">
      <c r="A113" s="140" t="s">
        <v>391</v>
      </c>
      <c r="B113" s="141" t="s">
        <v>392</v>
      </c>
      <c r="C113" s="21" t="s">
        <v>380</v>
      </c>
      <c r="D113" s="129"/>
      <c r="E113" s="129"/>
      <c r="F113" s="129"/>
      <c r="G113" s="129"/>
      <c r="H113" s="129"/>
      <c r="I113" s="129"/>
      <c r="J113" s="129"/>
      <c r="K113" s="129"/>
      <c r="L113" s="129"/>
      <c r="M113" s="129"/>
      <c r="N113" s="129"/>
      <c r="O113" s="129"/>
      <c r="P113" s="129"/>
      <c r="Q113" s="129"/>
      <c r="R113" s="129"/>
      <c r="S113" s="129"/>
      <c r="T113" s="129"/>
      <c r="U113" s="129"/>
    </row>
    <row r="114" ht="15.75" customHeight="1">
      <c r="A114" s="140" t="s">
        <v>393</v>
      </c>
      <c r="B114" s="138" t="s">
        <v>394</v>
      </c>
      <c r="C114" s="21" t="s">
        <v>169</v>
      </c>
      <c r="D114" s="129"/>
      <c r="E114" s="129"/>
      <c r="F114" s="129"/>
      <c r="G114" s="129"/>
      <c r="H114" s="129"/>
      <c r="I114" s="129"/>
      <c r="J114" s="129"/>
      <c r="K114" s="129"/>
      <c r="L114" s="129"/>
      <c r="M114" s="129"/>
      <c r="N114" s="129"/>
      <c r="O114" s="129"/>
      <c r="P114" s="129"/>
      <c r="Q114" s="129"/>
      <c r="R114" s="129"/>
      <c r="S114" s="129"/>
      <c r="T114" s="129"/>
      <c r="U114" s="129"/>
    </row>
    <row r="115" ht="15.75" customHeight="1">
      <c r="A115" s="140" t="s">
        <v>395</v>
      </c>
      <c r="B115" s="143" t="s">
        <v>396</v>
      </c>
      <c r="C115" s="21" t="s">
        <v>380</v>
      </c>
      <c r="D115" s="129"/>
      <c r="E115" s="129"/>
      <c r="F115" s="129"/>
      <c r="G115" s="129"/>
      <c r="H115" s="129"/>
      <c r="I115" s="129"/>
      <c r="J115" s="129"/>
      <c r="K115" s="129"/>
      <c r="L115" s="129"/>
      <c r="M115" s="129"/>
      <c r="N115" s="129"/>
      <c r="O115" s="129"/>
      <c r="P115" s="129"/>
      <c r="Q115" s="129"/>
      <c r="R115" s="129"/>
      <c r="S115" s="129"/>
      <c r="T115" s="129"/>
      <c r="U115" s="129"/>
    </row>
    <row r="116" ht="15.75" customHeight="1">
      <c r="A116" s="144" t="s">
        <v>397</v>
      </c>
      <c r="B116" s="141" t="s">
        <v>398</v>
      </c>
      <c r="C116" s="21" t="s">
        <v>380</v>
      </c>
      <c r="D116" s="129"/>
      <c r="E116" s="129"/>
      <c r="F116" s="129"/>
      <c r="G116" s="129"/>
      <c r="H116" s="129"/>
      <c r="I116" s="129"/>
      <c r="J116" s="129"/>
      <c r="K116" s="129"/>
      <c r="L116" s="129"/>
      <c r="M116" s="129"/>
      <c r="N116" s="129"/>
      <c r="O116" s="129"/>
      <c r="P116" s="129"/>
      <c r="Q116" s="129"/>
      <c r="R116" s="129"/>
      <c r="S116" s="129"/>
      <c r="T116" s="129"/>
      <c r="U116" s="129"/>
    </row>
    <row r="117" ht="15.75" customHeight="1">
      <c r="A117" s="140" t="s">
        <v>399</v>
      </c>
      <c r="B117" s="145" t="s">
        <v>400</v>
      </c>
      <c r="C117" s="21" t="s">
        <v>169</v>
      </c>
      <c r="D117" s="129"/>
      <c r="E117" s="129"/>
      <c r="F117" s="129"/>
      <c r="G117" s="129"/>
      <c r="H117" s="129"/>
      <c r="I117" s="129"/>
      <c r="J117" s="129"/>
      <c r="K117" s="129"/>
      <c r="L117" s="129"/>
      <c r="M117" s="129"/>
      <c r="N117" s="129"/>
      <c r="O117" s="129"/>
      <c r="P117" s="129"/>
      <c r="Q117" s="129"/>
      <c r="R117" s="129"/>
      <c r="S117" s="129"/>
      <c r="T117" s="129"/>
      <c r="U117" s="129"/>
    </row>
    <row r="118" ht="15.75" customHeight="1">
      <c r="A118" s="140" t="s">
        <v>401</v>
      </c>
      <c r="B118" s="145" t="s">
        <v>402</v>
      </c>
      <c r="C118" s="21" t="s">
        <v>380</v>
      </c>
      <c r="D118" s="129"/>
      <c r="E118" s="129"/>
      <c r="F118" s="129"/>
      <c r="G118" s="129"/>
      <c r="H118" s="129"/>
      <c r="I118" s="129"/>
      <c r="J118" s="129"/>
      <c r="K118" s="129"/>
      <c r="L118" s="129"/>
      <c r="M118" s="129"/>
      <c r="N118" s="129"/>
      <c r="O118" s="129"/>
      <c r="P118" s="129"/>
      <c r="Q118" s="129"/>
      <c r="R118" s="129"/>
      <c r="S118" s="129"/>
      <c r="T118" s="129"/>
      <c r="U118" s="129"/>
    </row>
    <row r="119" ht="15.75" customHeight="1">
      <c r="A119" s="142" t="s">
        <v>403</v>
      </c>
      <c r="B119" s="146" t="s">
        <v>404</v>
      </c>
      <c r="C119" s="133" t="s">
        <v>377</v>
      </c>
      <c r="D119" s="129"/>
      <c r="E119" s="129"/>
      <c r="F119" s="129"/>
      <c r="G119" s="129"/>
      <c r="H119" s="129"/>
      <c r="I119" s="129"/>
      <c r="J119" s="129"/>
      <c r="K119" s="129"/>
      <c r="L119" s="129"/>
      <c r="M119" s="129"/>
      <c r="N119" s="129"/>
      <c r="O119" s="129"/>
      <c r="P119" s="129"/>
      <c r="Q119" s="129"/>
      <c r="R119" s="129"/>
      <c r="S119" s="129"/>
      <c r="T119" s="129"/>
      <c r="U119" s="129"/>
    </row>
    <row r="120" ht="15.75" customHeight="1">
      <c r="A120" s="140" t="s">
        <v>405</v>
      </c>
      <c r="B120" s="138" t="s">
        <v>406</v>
      </c>
      <c r="C120" s="21" t="s">
        <v>169</v>
      </c>
      <c r="D120" s="129"/>
      <c r="E120" s="129"/>
      <c r="F120" s="129"/>
      <c r="G120" s="129"/>
      <c r="H120" s="129"/>
      <c r="I120" s="129"/>
      <c r="J120" s="129"/>
      <c r="K120" s="129"/>
      <c r="L120" s="129"/>
      <c r="M120" s="129"/>
      <c r="N120" s="129"/>
      <c r="O120" s="129"/>
      <c r="P120" s="129"/>
      <c r="Q120" s="129"/>
      <c r="R120" s="129"/>
      <c r="S120" s="129"/>
      <c r="T120" s="129"/>
      <c r="U120" s="129"/>
    </row>
    <row r="121" ht="15.75" customHeight="1">
      <c r="A121" s="140" t="s">
        <v>407</v>
      </c>
      <c r="B121" s="145" t="s">
        <v>408</v>
      </c>
      <c r="C121" s="147" t="s">
        <v>172</v>
      </c>
      <c r="D121" s="129"/>
      <c r="E121" s="129"/>
      <c r="F121" s="129"/>
      <c r="G121" s="129"/>
      <c r="H121" s="129"/>
      <c r="I121" s="129"/>
      <c r="J121" s="129"/>
      <c r="K121" s="129"/>
      <c r="L121" s="129"/>
      <c r="M121" s="129"/>
      <c r="N121" s="129"/>
      <c r="O121" s="129"/>
      <c r="P121" s="129"/>
      <c r="Q121" s="129"/>
      <c r="R121" s="129"/>
      <c r="S121" s="129"/>
      <c r="T121" s="129"/>
      <c r="U121" s="129"/>
    </row>
    <row r="122" ht="15.75" customHeight="1">
      <c r="A122" s="140" t="s">
        <v>409</v>
      </c>
      <c r="B122" s="145" t="s">
        <v>410</v>
      </c>
      <c r="C122" s="21" t="s">
        <v>169</v>
      </c>
      <c r="D122" s="129"/>
      <c r="E122" s="129"/>
      <c r="F122" s="129"/>
      <c r="G122" s="129"/>
      <c r="H122" s="129"/>
      <c r="I122" s="129"/>
      <c r="J122" s="129"/>
      <c r="K122" s="129"/>
      <c r="L122" s="129"/>
      <c r="M122" s="129"/>
      <c r="N122" s="129"/>
      <c r="O122" s="129"/>
      <c r="P122" s="129"/>
      <c r="Q122" s="129"/>
      <c r="R122" s="129"/>
      <c r="S122" s="129"/>
      <c r="T122" s="129"/>
      <c r="U122" s="129"/>
    </row>
    <row r="123" ht="15.75" customHeight="1">
      <c r="A123" s="148" t="s">
        <v>411</v>
      </c>
      <c r="B123" s="145" t="s">
        <v>412</v>
      </c>
      <c r="C123" s="21" t="s">
        <v>380</v>
      </c>
      <c r="D123" s="129"/>
      <c r="E123" s="129"/>
      <c r="F123" s="129"/>
      <c r="G123" s="129"/>
      <c r="H123" s="129"/>
      <c r="I123" s="129"/>
      <c r="J123" s="129"/>
      <c r="K123" s="129"/>
      <c r="L123" s="129"/>
      <c r="M123" s="129"/>
      <c r="N123" s="129"/>
      <c r="O123" s="129"/>
      <c r="P123" s="129"/>
      <c r="Q123" s="129"/>
      <c r="R123" s="129"/>
      <c r="S123" s="129"/>
      <c r="T123" s="129"/>
      <c r="U123" s="129"/>
    </row>
    <row r="124" ht="15.75" customHeight="1">
      <c r="A124" s="140" t="s">
        <v>413</v>
      </c>
      <c r="B124" s="145" t="s">
        <v>414</v>
      </c>
      <c r="C124" s="21" t="s">
        <v>380</v>
      </c>
      <c r="D124" s="129"/>
      <c r="E124" s="129"/>
      <c r="F124" s="129"/>
      <c r="G124" s="129"/>
      <c r="H124" s="129"/>
      <c r="I124" s="129"/>
      <c r="J124" s="129"/>
      <c r="K124" s="129"/>
      <c r="L124" s="129"/>
      <c r="M124" s="129"/>
      <c r="N124" s="129"/>
      <c r="O124" s="129"/>
      <c r="P124" s="129"/>
      <c r="Q124" s="129"/>
      <c r="R124" s="129"/>
      <c r="S124" s="129"/>
      <c r="T124" s="129"/>
      <c r="U124" s="129"/>
    </row>
    <row r="125" ht="15.75" customHeight="1">
      <c r="A125" s="140" t="s">
        <v>415</v>
      </c>
      <c r="B125" s="145" t="s">
        <v>416</v>
      </c>
      <c r="C125" s="21" t="s">
        <v>380</v>
      </c>
      <c r="D125" s="129"/>
      <c r="E125" s="129"/>
      <c r="F125" s="129"/>
      <c r="G125" s="129"/>
      <c r="H125" s="129"/>
      <c r="I125" s="129"/>
      <c r="J125" s="129"/>
      <c r="K125" s="129"/>
      <c r="L125" s="129"/>
      <c r="M125" s="129"/>
      <c r="N125" s="129"/>
      <c r="O125" s="129"/>
      <c r="P125" s="129"/>
      <c r="Q125" s="129"/>
      <c r="R125" s="129"/>
      <c r="S125" s="129"/>
      <c r="T125" s="129"/>
      <c r="U125" s="129"/>
    </row>
    <row r="126" ht="15.75" customHeight="1">
      <c r="A126" s="140" t="s">
        <v>417</v>
      </c>
      <c r="B126" s="145" t="s">
        <v>418</v>
      </c>
      <c r="C126" s="21" t="s">
        <v>380</v>
      </c>
      <c r="D126" s="129"/>
      <c r="E126" s="129"/>
      <c r="F126" s="129"/>
      <c r="G126" s="129"/>
      <c r="H126" s="129"/>
      <c r="I126" s="129"/>
      <c r="J126" s="129"/>
      <c r="K126" s="129"/>
      <c r="L126" s="129"/>
      <c r="M126" s="129"/>
      <c r="N126" s="129"/>
      <c r="O126" s="129"/>
      <c r="P126" s="129"/>
      <c r="Q126" s="129"/>
      <c r="R126" s="129"/>
      <c r="S126" s="129"/>
      <c r="T126" s="129"/>
      <c r="U126" s="129"/>
    </row>
    <row r="127" ht="15.75" customHeight="1">
      <c r="A127" s="148" t="s">
        <v>419</v>
      </c>
      <c r="B127" s="145" t="s">
        <v>420</v>
      </c>
      <c r="C127" s="21" t="s">
        <v>169</v>
      </c>
      <c r="D127" s="129"/>
      <c r="E127" s="129"/>
      <c r="F127" s="129"/>
      <c r="G127" s="129"/>
      <c r="H127" s="129"/>
      <c r="I127" s="129"/>
      <c r="J127" s="129"/>
      <c r="K127" s="129"/>
      <c r="L127" s="129"/>
      <c r="M127" s="129"/>
      <c r="N127" s="129"/>
      <c r="O127" s="129"/>
      <c r="P127" s="129"/>
      <c r="Q127" s="129"/>
      <c r="R127" s="129"/>
      <c r="S127" s="129"/>
      <c r="T127" s="129"/>
      <c r="U127" s="129"/>
    </row>
    <row r="128" ht="15.75" customHeight="1">
      <c r="A128" s="140" t="s">
        <v>421</v>
      </c>
      <c r="B128" s="145" t="s">
        <v>422</v>
      </c>
      <c r="C128" s="147" t="s">
        <v>172</v>
      </c>
      <c r="D128" s="129"/>
      <c r="E128" s="129"/>
      <c r="F128" s="129"/>
      <c r="G128" s="129"/>
      <c r="H128" s="129"/>
      <c r="I128" s="129"/>
      <c r="J128" s="129"/>
      <c r="K128" s="129"/>
      <c r="L128" s="129"/>
      <c r="M128" s="129"/>
      <c r="N128" s="129"/>
      <c r="O128" s="129"/>
      <c r="P128" s="129"/>
      <c r="Q128" s="129"/>
      <c r="R128" s="129"/>
      <c r="S128" s="129"/>
      <c r="T128" s="129"/>
      <c r="U128" s="129"/>
    </row>
    <row r="129" ht="15.75" customHeight="1">
      <c r="A129" s="140" t="s">
        <v>423</v>
      </c>
      <c r="B129" s="145" t="s">
        <v>424</v>
      </c>
      <c r="C129" s="21" t="s">
        <v>169</v>
      </c>
      <c r="D129" s="129"/>
      <c r="E129" s="129"/>
      <c r="F129" s="129"/>
      <c r="G129" s="129"/>
      <c r="H129" s="129"/>
      <c r="I129" s="129"/>
      <c r="J129" s="129"/>
      <c r="K129" s="129"/>
      <c r="L129" s="129"/>
      <c r="M129" s="129"/>
      <c r="N129" s="129"/>
      <c r="O129" s="129"/>
      <c r="P129" s="129"/>
      <c r="Q129" s="129"/>
      <c r="R129" s="129"/>
      <c r="S129" s="129"/>
      <c r="T129" s="129"/>
      <c r="U129" s="129"/>
    </row>
    <row r="130" ht="15.75" customHeight="1">
      <c r="A130" s="148" t="s">
        <v>425</v>
      </c>
      <c r="B130" s="145" t="s">
        <v>426</v>
      </c>
      <c r="C130" s="21" t="s">
        <v>169</v>
      </c>
      <c r="D130" s="129"/>
      <c r="E130" s="129"/>
      <c r="F130" s="129"/>
      <c r="G130" s="129"/>
      <c r="H130" s="129"/>
      <c r="I130" s="129"/>
      <c r="J130" s="129"/>
      <c r="K130" s="129"/>
      <c r="L130" s="129"/>
      <c r="M130" s="129"/>
      <c r="N130" s="129"/>
      <c r="O130" s="129"/>
      <c r="P130" s="129"/>
      <c r="Q130" s="129"/>
      <c r="R130" s="129"/>
      <c r="S130" s="129"/>
      <c r="T130" s="129"/>
      <c r="U130" s="129"/>
    </row>
    <row r="131" ht="15.75" customHeight="1">
      <c r="A131" s="148" t="s">
        <v>427</v>
      </c>
      <c r="B131" s="145" t="s">
        <v>428</v>
      </c>
      <c r="C131" s="21" t="s">
        <v>380</v>
      </c>
      <c r="D131" s="129"/>
      <c r="E131" s="129"/>
      <c r="F131" s="129"/>
      <c r="G131" s="129"/>
      <c r="H131" s="129"/>
      <c r="I131" s="129"/>
      <c r="J131" s="129"/>
      <c r="K131" s="129"/>
      <c r="L131" s="129"/>
      <c r="M131" s="129"/>
      <c r="N131" s="129"/>
      <c r="O131" s="129"/>
      <c r="P131" s="129"/>
      <c r="Q131" s="129"/>
      <c r="R131" s="129"/>
      <c r="S131" s="129"/>
      <c r="T131" s="129"/>
      <c r="U131" s="129"/>
    </row>
    <row r="132" ht="15.75" customHeight="1">
      <c r="A132" s="148" t="s">
        <v>429</v>
      </c>
      <c r="B132" s="145" t="s">
        <v>430</v>
      </c>
      <c r="C132" s="21" t="s">
        <v>169</v>
      </c>
      <c r="D132" s="129"/>
      <c r="E132" s="129"/>
      <c r="F132" s="129"/>
      <c r="G132" s="129"/>
      <c r="H132" s="129"/>
      <c r="I132" s="129"/>
      <c r="J132" s="129"/>
      <c r="K132" s="129"/>
      <c r="L132" s="129"/>
      <c r="M132" s="129"/>
      <c r="N132" s="129"/>
      <c r="O132" s="129"/>
      <c r="P132" s="129"/>
      <c r="Q132" s="129"/>
      <c r="R132" s="129"/>
      <c r="S132" s="129"/>
      <c r="T132" s="129"/>
      <c r="U132" s="129"/>
    </row>
    <row r="133" ht="15.75" customHeight="1">
      <c r="A133" s="148" t="s">
        <v>431</v>
      </c>
      <c r="B133" s="145" t="s">
        <v>432</v>
      </c>
      <c r="C133" s="21" t="s">
        <v>169</v>
      </c>
      <c r="D133" s="129"/>
      <c r="E133" s="129"/>
      <c r="F133" s="129"/>
      <c r="G133" s="129"/>
      <c r="H133" s="129"/>
      <c r="I133" s="129"/>
      <c r="J133" s="129"/>
      <c r="K133" s="129"/>
      <c r="L133" s="129"/>
      <c r="M133" s="129"/>
      <c r="N133" s="129"/>
      <c r="O133" s="129"/>
      <c r="P133" s="129"/>
      <c r="Q133" s="129"/>
      <c r="R133" s="129"/>
      <c r="S133" s="129"/>
      <c r="T133" s="129"/>
      <c r="U133" s="129"/>
    </row>
    <row r="134" ht="15.75" customHeight="1">
      <c r="A134" s="148" t="s">
        <v>433</v>
      </c>
      <c r="B134" s="145" t="s">
        <v>434</v>
      </c>
      <c r="C134" s="21" t="s">
        <v>169</v>
      </c>
      <c r="D134" s="129"/>
      <c r="E134" s="129"/>
      <c r="F134" s="129"/>
      <c r="G134" s="129"/>
      <c r="H134" s="129"/>
      <c r="I134" s="129"/>
      <c r="J134" s="129"/>
      <c r="K134" s="129"/>
      <c r="L134" s="129"/>
      <c r="M134" s="129"/>
      <c r="N134" s="129"/>
      <c r="O134" s="129"/>
      <c r="P134" s="129"/>
      <c r="Q134" s="129"/>
      <c r="R134" s="129"/>
      <c r="S134" s="129"/>
      <c r="T134" s="129"/>
      <c r="U134" s="129"/>
    </row>
    <row r="135" ht="15.75" customHeight="1">
      <c r="A135" s="149" t="s">
        <v>435</v>
      </c>
      <c r="B135" s="150" t="s">
        <v>436</v>
      </c>
      <c r="C135" s="21" t="s">
        <v>169</v>
      </c>
      <c r="D135" s="129"/>
      <c r="E135" s="129"/>
      <c r="F135" s="129"/>
      <c r="G135" s="129"/>
      <c r="H135" s="129"/>
      <c r="I135" s="129"/>
      <c r="J135" s="129"/>
      <c r="K135" s="129"/>
      <c r="L135" s="129"/>
      <c r="M135" s="129"/>
      <c r="N135" s="129"/>
      <c r="O135" s="129"/>
      <c r="P135" s="129"/>
      <c r="Q135" s="129"/>
      <c r="R135" s="129"/>
      <c r="S135" s="129"/>
      <c r="T135" s="129"/>
      <c r="U135" s="129"/>
    </row>
    <row r="136" ht="15.75" customHeight="1">
      <c r="A136" s="151" t="s">
        <v>437</v>
      </c>
      <c r="B136" s="150" t="s">
        <v>438</v>
      </c>
      <c r="C136" s="21" t="s">
        <v>169</v>
      </c>
      <c r="D136" s="129"/>
      <c r="E136" s="129"/>
      <c r="F136" s="129"/>
      <c r="G136" s="129"/>
      <c r="H136" s="129"/>
      <c r="I136" s="129"/>
      <c r="J136" s="129"/>
      <c r="K136" s="129"/>
      <c r="L136" s="129"/>
      <c r="M136" s="129"/>
      <c r="N136" s="129"/>
      <c r="O136" s="129"/>
      <c r="P136" s="129"/>
      <c r="Q136" s="129"/>
      <c r="R136" s="129"/>
      <c r="S136" s="129"/>
      <c r="T136" s="129"/>
      <c r="U136" s="129"/>
    </row>
    <row r="137" ht="15.75" customHeight="1">
      <c r="A137" s="151" t="s">
        <v>439</v>
      </c>
      <c r="B137" s="150" t="s">
        <v>440</v>
      </c>
      <c r="C137" s="21" t="s">
        <v>169</v>
      </c>
      <c r="D137" s="129"/>
      <c r="E137" s="129"/>
      <c r="F137" s="129"/>
      <c r="G137" s="129"/>
      <c r="H137" s="129"/>
      <c r="I137" s="129"/>
      <c r="J137" s="129"/>
      <c r="K137" s="129"/>
      <c r="L137" s="129"/>
      <c r="M137" s="129"/>
      <c r="N137" s="129"/>
      <c r="O137" s="129"/>
      <c r="P137" s="129"/>
      <c r="Q137" s="129"/>
      <c r="R137" s="129"/>
      <c r="S137" s="129"/>
      <c r="T137" s="129"/>
      <c r="U137" s="129"/>
    </row>
    <row r="138" ht="15.75" customHeight="1">
      <c r="A138" s="151" t="s">
        <v>441</v>
      </c>
      <c r="B138" s="150" t="s">
        <v>442</v>
      </c>
      <c r="C138" s="147" t="s">
        <v>172</v>
      </c>
      <c r="D138" s="129"/>
      <c r="E138" s="129"/>
      <c r="F138" s="129"/>
      <c r="G138" s="129"/>
      <c r="H138" s="129"/>
      <c r="I138" s="129"/>
      <c r="J138" s="129"/>
      <c r="K138" s="129"/>
      <c r="L138" s="129"/>
      <c r="M138" s="129"/>
      <c r="N138" s="129"/>
      <c r="O138" s="129"/>
      <c r="P138" s="129"/>
      <c r="Q138" s="129"/>
      <c r="R138" s="129"/>
      <c r="S138" s="129"/>
      <c r="T138" s="129"/>
      <c r="U138" s="129"/>
    </row>
    <row r="139" ht="15.75" customHeight="1">
      <c r="A139" s="151" t="s">
        <v>443</v>
      </c>
      <c r="B139" s="150" t="s">
        <v>444</v>
      </c>
      <c r="C139" s="21" t="s">
        <v>169</v>
      </c>
      <c r="D139" s="129"/>
      <c r="E139" s="129"/>
      <c r="F139" s="129"/>
      <c r="G139" s="129"/>
      <c r="H139" s="129"/>
      <c r="I139" s="129"/>
      <c r="J139" s="129"/>
      <c r="K139" s="129"/>
      <c r="L139" s="129"/>
      <c r="M139" s="129"/>
      <c r="N139" s="129"/>
      <c r="O139" s="129"/>
      <c r="P139" s="129"/>
      <c r="Q139" s="129"/>
      <c r="R139" s="129"/>
      <c r="S139" s="129"/>
      <c r="T139" s="129"/>
      <c r="U139" s="129"/>
    </row>
    <row r="140" ht="15.75" customHeight="1">
      <c r="A140" s="151" t="s">
        <v>445</v>
      </c>
      <c r="B140" s="150" t="s">
        <v>446</v>
      </c>
      <c r="C140" s="147" t="s">
        <v>172</v>
      </c>
      <c r="D140" s="129"/>
      <c r="E140" s="129"/>
      <c r="F140" s="129"/>
      <c r="G140" s="129"/>
      <c r="H140" s="129"/>
      <c r="I140" s="129"/>
      <c r="J140" s="129"/>
      <c r="K140" s="129"/>
      <c r="L140" s="129"/>
      <c r="M140" s="129"/>
      <c r="N140" s="129"/>
      <c r="O140" s="129"/>
      <c r="P140" s="129"/>
      <c r="Q140" s="129"/>
      <c r="R140" s="129"/>
      <c r="S140" s="129"/>
      <c r="T140" s="129"/>
      <c r="U140" s="129"/>
    </row>
    <row r="141" ht="15.75" customHeight="1">
      <c r="A141" s="151" t="s">
        <v>447</v>
      </c>
      <c r="B141" s="150" t="s">
        <v>448</v>
      </c>
      <c r="C141" s="21" t="s">
        <v>169</v>
      </c>
      <c r="D141" s="129"/>
      <c r="E141" s="129"/>
      <c r="F141" s="129"/>
      <c r="G141" s="129"/>
      <c r="H141" s="129"/>
      <c r="I141" s="129"/>
      <c r="J141" s="129"/>
      <c r="K141" s="129"/>
      <c r="L141" s="129"/>
      <c r="M141" s="129"/>
      <c r="N141" s="129"/>
      <c r="O141" s="129"/>
      <c r="P141" s="129"/>
      <c r="Q141" s="129"/>
      <c r="R141" s="129"/>
      <c r="S141" s="129"/>
      <c r="T141" s="129"/>
      <c r="U141" s="129"/>
    </row>
    <row r="142" ht="15.75" customHeight="1">
      <c r="A142" s="151" t="s">
        <v>449</v>
      </c>
      <c r="B142" s="150" t="s">
        <v>450</v>
      </c>
      <c r="C142" s="21" t="s">
        <v>169</v>
      </c>
      <c r="D142" s="129"/>
      <c r="E142" s="129"/>
      <c r="F142" s="129"/>
      <c r="G142" s="129"/>
      <c r="H142" s="129"/>
      <c r="I142" s="129"/>
      <c r="J142" s="129"/>
      <c r="K142" s="129"/>
      <c r="L142" s="129"/>
      <c r="M142" s="129"/>
      <c r="N142" s="129"/>
      <c r="O142" s="129"/>
      <c r="P142" s="129"/>
      <c r="Q142" s="129"/>
      <c r="R142" s="129"/>
      <c r="S142" s="129"/>
      <c r="T142" s="129"/>
      <c r="U142" s="129"/>
    </row>
    <row r="143" ht="15.75" customHeight="1">
      <c r="A143" s="151" t="s">
        <v>451</v>
      </c>
      <c r="B143" s="150" t="s">
        <v>452</v>
      </c>
      <c r="C143" s="21" t="s">
        <v>169</v>
      </c>
      <c r="D143" s="129"/>
      <c r="E143" s="129"/>
      <c r="F143" s="129"/>
      <c r="G143" s="129"/>
      <c r="H143" s="129"/>
      <c r="I143" s="129"/>
      <c r="J143" s="129"/>
      <c r="K143" s="129"/>
      <c r="L143" s="129"/>
      <c r="M143" s="129"/>
      <c r="N143" s="129"/>
      <c r="O143" s="129"/>
      <c r="P143" s="129"/>
      <c r="Q143" s="129"/>
      <c r="R143" s="129"/>
      <c r="S143" s="129"/>
      <c r="T143" s="129"/>
      <c r="U143" s="129"/>
    </row>
    <row r="144" ht="15.75" customHeight="1">
      <c r="A144" s="151" t="s">
        <v>453</v>
      </c>
      <c r="B144" s="150" t="s">
        <v>454</v>
      </c>
      <c r="C144" s="21" t="s">
        <v>169</v>
      </c>
      <c r="D144" s="129"/>
      <c r="E144" s="129"/>
      <c r="F144" s="129"/>
      <c r="G144" s="129"/>
      <c r="H144" s="129"/>
      <c r="I144" s="129"/>
      <c r="J144" s="129"/>
      <c r="K144" s="129"/>
      <c r="L144" s="129"/>
      <c r="M144" s="129"/>
      <c r="N144" s="129"/>
      <c r="O144" s="129"/>
      <c r="P144" s="129"/>
      <c r="Q144" s="129"/>
      <c r="R144" s="129"/>
      <c r="S144" s="129"/>
      <c r="T144" s="129"/>
      <c r="U144" s="129"/>
    </row>
    <row r="145" ht="15.75" customHeight="1">
      <c r="A145" s="151" t="s">
        <v>455</v>
      </c>
      <c r="B145" s="150" t="s">
        <v>456</v>
      </c>
      <c r="C145" s="21" t="s">
        <v>169</v>
      </c>
      <c r="D145" s="129"/>
      <c r="E145" s="129"/>
      <c r="F145" s="129"/>
      <c r="G145" s="129"/>
      <c r="H145" s="129"/>
      <c r="I145" s="129"/>
      <c r="J145" s="129"/>
      <c r="K145" s="129"/>
      <c r="L145" s="129"/>
      <c r="M145" s="129"/>
      <c r="N145" s="129"/>
      <c r="O145" s="129"/>
      <c r="P145" s="129"/>
      <c r="Q145" s="129"/>
      <c r="R145" s="129"/>
      <c r="S145" s="129"/>
      <c r="T145" s="129"/>
      <c r="U145" s="129"/>
    </row>
    <row r="146" ht="15.75" customHeight="1">
      <c r="A146" s="151" t="s">
        <v>457</v>
      </c>
      <c r="B146" s="150" t="s">
        <v>458</v>
      </c>
      <c r="C146" s="147" t="s">
        <v>172</v>
      </c>
      <c r="D146" s="129"/>
      <c r="E146" s="129"/>
      <c r="F146" s="129"/>
      <c r="G146" s="129"/>
      <c r="H146" s="129"/>
      <c r="I146" s="129"/>
      <c r="J146" s="129"/>
      <c r="K146" s="129"/>
      <c r="L146" s="129"/>
      <c r="M146" s="129"/>
      <c r="N146" s="129"/>
      <c r="O146" s="129"/>
      <c r="P146" s="129"/>
      <c r="Q146" s="129"/>
      <c r="R146" s="129"/>
      <c r="S146" s="129"/>
      <c r="T146" s="129"/>
      <c r="U146" s="129"/>
    </row>
    <row r="147" ht="15.75" customHeight="1">
      <c r="A147" s="148" t="s">
        <v>459</v>
      </c>
      <c r="B147" s="145" t="s">
        <v>460</v>
      </c>
      <c r="C147" s="21" t="s">
        <v>169</v>
      </c>
      <c r="D147" s="129"/>
      <c r="E147" s="129"/>
      <c r="F147" s="129"/>
      <c r="G147" s="129"/>
      <c r="H147" s="129"/>
      <c r="I147" s="129"/>
      <c r="J147" s="129"/>
      <c r="K147" s="129"/>
      <c r="L147" s="129"/>
      <c r="M147" s="129"/>
      <c r="N147" s="129"/>
      <c r="O147" s="129"/>
      <c r="P147" s="129"/>
      <c r="Q147" s="129"/>
      <c r="R147" s="129"/>
      <c r="S147" s="129"/>
      <c r="T147" s="129"/>
      <c r="U147" s="129"/>
    </row>
    <row r="148" ht="15.75" customHeight="1">
      <c r="A148" s="148" t="s">
        <v>461</v>
      </c>
      <c r="B148" s="145" t="s">
        <v>462</v>
      </c>
      <c r="C148" s="147" t="s">
        <v>172</v>
      </c>
      <c r="D148" s="129"/>
      <c r="E148" s="129"/>
      <c r="F148" s="129"/>
      <c r="G148" s="129"/>
      <c r="H148" s="129"/>
      <c r="I148" s="129"/>
      <c r="J148" s="129"/>
      <c r="K148" s="129"/>
      <c r="L148" s="129"/>
      <c r="M148" s="129"/>
      <c r="N148" s="129"/>
      <c r="O148" s="129"/>
      <c r="P148" s="129"/>
      <c r="Q148" s="129"/>
      <c r="R148" s="129"/>
      <c r="S148" s="129"/>
      <c r="T148" s="129"/>
      <c r="U148" s="129"/>
    </row>
    <row r="149" ht="15.75" customHeight="1">
      <c r="A149" s="148" t="s">
        <v>463</v>
      </c>
      <c r="B149" s="145" t="s">
        <v>464</v>
      </c>
      <c r="C149" s="21" t="s">
        <v>169</v>
      </c>
      <c r="D149" s="129"/>
      <c r="E149" s="129"/>
      <c r="F149" s="129"/>
      <c r="G149" s="129"/>
      <c r="H149" s="129"/>
      <c r="I149" s="129"/>
      <c r="J149" s="129"/>
      <c r="K149" s="129"/>
      <c r="L149" s="129"/>
      <c r="M149" s="129"/>
      <c r="N149" s="129"/>
      <c r="O149" s="129"/>
      <c r="P149" s="129"/>
      <c r="Q149" s="129"/>
      <c r="R149" s="129"/>
      <c r="S149" s="129"/>
      <c r="T149" s="129"/>
      <c r="U149" s="129"/>
    </row>
    <row r="150" ht="15.75" customHeight="1">
      <c r="A150" s="148" t="s">
        <v>465</v>
      </c>
      <c r="B150" s="145" t="s">
        <v>466</v>
      </c>
      <c r="C150" s="21" t="s">
        <v>380</v>
      </c>
      <c r="D150" s="129"/>
      <c r="E150" s="129"/>
      <c r="F150" s="129"/>
      <c r="G150" s="129"/>
      <c r="H150" s="129"/>
      <c r="I150" s="129"/>
      <c r="J150" s="129"/>
      <c r="K150" s="129"/>
      <c r="L150" s="129"/>
      <c r="M150" s="129"/>
      <c r="N150" s="129"/>
      <c r="O150" s="129"/>
      <c r="P150" s="129"/>
      <c r="Q150" s="129"/>
      <c r="R150" s="129"/>
      <c r="S150" s="129"/>
      <c r="T150" s="129"/>
      <c r="U150" s="129"/>
    </row>
    <row r="151" ht="15.75" customHeight="1">
      <c r="A151" s="148" t="s">
        <v>467</v>
      </c>
      <c r="B151" s="145" t="s">
        <v>468</v>
      </c>
      <c r="C151" s="147" t="s">
        <v>172</v>
      </c>
      <c r="D151" s="129"/>
      <c r="E151" s="129"/>
      <c r="F151" s="129"/>
      <c r="G151" s="129"/>
      <c r="H151" s="129"/>
      <c r="I151" s="129"/>
      <c r="J151" s="129"/>
      <c r="K151" s="129"/>
      <c r="L151" s="129"/>
      <c r="M151" s="129"/>
      <c r="N151" s="129"/>
      <c r="O151" s="129"/>
      <c r="P151" s="129"/>
      <c r="Q151" s="129"/>
      <c r="R151" s="129"/>
      <c r="S151" s="129"/>
      <c r="T151" s="129"/>
      <c r="U151" s="129"/>
    </row>
    <row r="152" ht="15.75" customHeight="1">
      <c r="A152" s="152"/>
      <c r="B152" s="153"/>
      <c r="C152" s="129"/>
      <c r="D152" s="129"/>
      <c r="E152" s="129"/>
      <c r="F152" s="129"/>
      <c r="G152" s="129"/>
      <c r="H152" s="129"/>
      <c r="I152" s="129"/>
      <c r="J152" s="129"/>
      <c r="K152" s="129"/>
      <c r="L152" s="129"/>
      <c r="M152" s="129"/>
      <c r="N152" s="129"/>
      <c r="O152" s="129"/>
      <c r="P152" s="129"/>
      <c r="Q152" s="129"/>
      <c r="R152" s="129"/>
      <c r="S152" s="129"/>
      <c r="T152" s="129"/>
      <c r="U152" s="129"/>
    </row>
    <row r="153" ht="15.75" customHeight="1">
      <c r="A153" s="152"/>
      <c r="B153" s="153"/>
      <c r="C153" s="129"/>
      <c r="D153" s="129"/>
      <c r="E153" s="129"/>
      <c r="F153" s="129"/>
      <c r="G153" s="129"/>
      <c r="H153" s="129"/>
      <c r="I153" s="129"/>
      <c r="J153" s="129"/>
      <c r="K153" s="129"/>
      <c r="L153" s="129"/>
      <c r="M153" s="129"/>
      <c r="N153" s="129"/>
      <c r="O153" s="129"/>
      <c r="P153" s="129"/>
      <c r="Q153" s="129"/>
      <c r="R153" s="129"/>
      <c r="S153" s="129"/>
      <c r="T153" s="129"/>
      <c r="U153" s="129"/>
    </row>
    <row r="154" ht="15.75" customHeight="1">
      <c r="A154" s="152"/>
      <c r="B154" s="153"/>
      <c r="C154" s="129"/>
      <c r="D154" s="129"/>
      <c r="E154" s="129"/>
      <c r="F154" s="129"/>
      <c r="G154" s="129"/>
      <c r="H154" s="129"/>
      <c r="I154" s="129"/>
      <c r="J154" s="129"/>
      <c r="K154" s="129"/>
      <c r="L154" s="129"/>
      <c r="M154" s="129"/>
      <c r="N154" s="129"/>
      <c r="O154" s="129"/>
      <c r="P154" s="129"/>
      <c r="Q154" s="129"/>
      <c r="R154" s="129"/>
      <c r="S154" s="129"/>
      <c r="T154" s="129"/>
      <c r="U154" s="129"/>
    </row>
    <row r="155" ht="15.75" customHeight="1">
      <c r="A155" s="152"/>
      <c r="B155" s="153"/>
      <c r="C155" s="129"/>
      <c r="D155" s="129"/>
      <c r="E155" s="129"/>
      <c r="F155" s="129"/>
      <c r="G155" s="129"/>
      <c r="H155" s="129"/>
      <c r="I155" s="129"/>
      <c r="J155" s="129"/>
      <c r="K155" s="129"/>
      <c r="L155" s="129"/>
      <c r="M155" s="129"/>
      <c r="N155" s="129"/>
      <c r="O155" s="129"/>
      <c r="P155" s="129"/>
      <c r="Q155" s="129"/>
      <c r="R155" s="129"/>
      <c r="S155" s="129"/>
      <c r="T155" s="129"/>
      <c r="U155" s="129"/>
    </row>
    <row r="156" ht="15.75" customHeight="1">
      <c r="A156" s="152"/>
      <c r="B156" s="153"/>
      <c r="C156" s="129"/>
      <c r="D156" s="129"/>
      <c r="E156" s="129"/>
      <c r="F156" s="129"/>
      <c r="G156" s="129"/>
      <c r="H156" s="129"/>
      <c r="I156" s="129"/>
      <c r="J156" s="129"/>
      <c r="K156" s="129"/>
      <c r="L156" s="129"/>
      <c r="M156" s="129"/>
      <c r="N156" s="129"/>
      <c r="O156" s="129"/>
      <c r="P156" s="129"/>
      <c r="Q156" s="129"/>
      <c r="R156" s="129"/>
      <c r="S156" s="129"/>
      <c r="T156" s="129"/>
      <c r="U156" s="129"/>
    </row>
    <row r="157" ht="15.75" customHeight="1">
      <c r="A157" s="152"/>
      <c r="B157" s="153"/>
      <c r="C157" s="129"/>
      <c r="D157" s="129"/>
      <c r="E157" s="129"/>
      <c r="F157" s="129"/>
      <c r="G157" s="129"/>
      <c r="H157" s="129"/>
      <c r="I157" s="129"/>
      <c r="J157" s="129"/>
      <c r="K157" s="129"/>
      <c r="L157" s="129"/>
      <c r="M157" s="129"/>
      <c r="N157" s="129"/>
      <c r="O157" s="129"/>
      <c r="P157" s="129"/>
      <c r="Q157" s="129"/>
      <c r="R157" s="129"/>
      <c r="S157" s="129"/>
      <c r="T157" s="129"/>
      <c r="U157" s="129"/>
    </row>
    <row r="158" ht="15.75" customHeight="1">
      <c r="A158" s="152"/>
      <c r="B158" s="153"/>
      <c r="C158" s="129"/>
      <c r="D158" s="129"/>
      <c r="E158" s="129"/>
      <c r="F158" s="129"/>
      <c r="G158" s="129"/>
      <c r="H158" s="129"/>
      <c r="I158" s="129"/>
      <c r="J158" s="129"/>
      <c r="K158" s="129"/>
      <c r="L158" s="129"/>
      <c r="M158" s="129"/>
      <c r="N158" s="129"/>
      <c r="O158" s="129"/>
      <c r="P158" s="129"/>
      <c r="Q158" s="129"/>
      <c r="R158" s="129"/>
      <c r="S158" s="129"/>
      <c r="T158" s="129"/>
      <c r="U158" s="129"/>
    </row>
    <row r="159" ht="15.75" customHeight="1">
      <c r="A159" s="152"/>
      <c r="B159" s="153"/>
      <c r="C159" s="129"/>
      <c r="D159" s="129"/>
      <c r="E159" s="129"/>
      <c r="F159" s="129"/>
      <c r="G159" s="129"/>
      <c r="H159" s="129"/>
      <c r="I159" s="129"/>
      <c r="J159" s="129"/>
      <c r="K159" s="129"/>
      <c r="L159" s="129"/>
      <c r="M159" s="129"/>
      <c r="N159" s="129"/>
      <c r="O159" s="129"/>
      <c r="P159" s="129"/>
      <c r="Q159" s="129"/>
      <c r="R159" s="129"/>
      <c r="S159" s="129"/>
      <c r="T159" s="129"/>
      <c r="U159" s="129"/>
    </row>
    <row r="160" ht="15.75" customHeight="1">
      <c r="A160" s="152"/>
      <c r="B160" s="153"/>
      <c r="C160" s="129"/>
      <c r="D160" s="129"/>
      <c r="E160" s="129"/>
      <c r="F160" s="129"/>
      <c r="G160" s="129"/>
      <c r="H160" s="129"/>
      <c r="I160" s="129"/>
      <c r="J160" s="129"/>
      <c r="K160" s="129"/>
      <c r="L160" s="129"/>
      <c r="M160" s="129"/>
      <c r="N160" s="129"/>
      <c r="O160" s="129"/>
      <c r="P160" s="129"/>
      <c r="Q160" s="129"/>
      <c r="R160" s="129"/>
      <c r="S160" s="129"/>
      <c r="T160" s="129"/>
      <c r="U160" s="129"/>
    </row>
    <row r="161" ht="15.75" customHeight="1">
      <c r="A161" s="152"/>
      <c r="B161" s="153"/>
      <c r="C161" s="129"/>
      <c r="D161" s="129"/>
      <c r="E161" s="129"/>
      <c r="F161" s="129"/>
      <c r="G161" s="129"/>
      <c r="H161" s="129"/>
      <c r="I161" s="129"/>
      <c r="J161" s="129"/>
      <c r="K161" s="129"/>
      <c r="L161" s="129"/>
      <c r="M161" s="129"/>
      <c r="N161" s="129"/>
      <c r="O161" s="129"/>
      <c r="P161" s="129"/>
      <c r="Q161" s="129"/>
      <c r="R161" s="129"/>
      <c r="S161" s="129"/>
      <c r="T161" s="129"/>
      <c r="U161" s="129"/>
    </row>
    <row r="162" ht="15.75" customHeight="1">
      <c r="A162" s="152"/>
      <c r="B162" s="153"/>
      <c r="C162" s="129"/>
      <c r="D162" s="129"/>
      <c r="E162" s="129"/>
      <c r="F162" s="129"/>
      <c r="G162" s="129"/>
      <c r="H162" s="129"/>
      <c r="I162" s="129"/>
      <c r="J162" s="129"/>
      <c r="K162" s="129"/>
      <c r="L162" s="129"/>
      <c r="M162" s="129"/>
      <c r="N162" s="129"/>
      <c r="O162" s="129"/>
      <c r="P162" s="129"/>
      <c r="Q162" s="129"/>
      <c r="R162" s="129"/>
      <c r="S162" s="129"/>
      <c r="T162" s="129"/>
      <c r="U162" s="129"/>
    </row>
    <row r="163" ht="15.75" customHeight="1">
      <c r="A163" s="152"/>
      <c r="B163" s="153"/>
      <c r="C163" s="129"/>
      <c r="D163" s="129"/>
      <c r="E163" s="129"/>
      <c r="F163" s="129"/>
      <c r="G163" s="129"/>
      <c r="H163" s="129"/>
      <c r="I163" s="129"/>
      <c r="J163" s="129"/>
      <c r="K163" s="129"/>
      <c r="L163" s="129"/>
      <c r="M163" s="129"/>
      <c r="N163" s="129"/>
      <c r="O163" s="129"/>
      <c r="P163" s="129"/>
      <c r="Q163" s="129"/>
      <c r="R163" s="129"/>
      <c r="S163" s="129"/>
      <c r="T163" s="129"/>
      <c r="U163" s="129"/>
    </row>
    <row r="164" ht="15.75" customHeight="1">
      <c r="A164" s="152"/>
      <c r="B164" s="153"/>
      <c r="C164" s="129"/>
      <c r="D164" s="129"/>
      <c r="E164" s="129"/>
      <c r="F164" s="129"/>
      <c r="G164" s="129"/>
      <c r="H164" s="129"/>
      <c r="I164" s="129"/>
      <c r="J164" s="129"/>
      <c r="K164" s="129"/>
      <c r="L164" s="129"/>
      <c r="M164" s="129"/>
      <c r="N164" s="129"/>
      <c r="O164" s="129"/>
      <c r="P164" s="129"/>
      <c r="Q164" s="129"/>
      <c r="R164" s="129"/>
      <c r="S164" s="129"/>
      <c r="T164" s="129"/>
      <c r="U164" s="129"/>
    </row>
    <row r="165" ht="15.75" customHeight="1">
      <c r="A165" s="152"/>
      <c r="B165" s="153"/>
      <c r="C165" s="129"/>
      <c r="D165" s="129"/>
      <c r="E165" s="129"/>
      <c r="F165" s="129"/>
      <c r="G165" s="129"/>
      <c r="H165" s="129"/>
      <c r="I165" s="129"/>
      <c r="J165" s="129"/>
      <c r="K165" s="129"/>
      <c r="L165" s="129"/>
      <c r="M165" s="129"/>
      <c r="N165" s="129"/>
      <c r="O165" s="129"/>
      <c r="P165" s="129"/>
      <c r="Q165" s="129"/>
      <c r="R165" s="129"/>
      <c r="S165" s="129"/>
      <c r="T165" s="129"/>
      <c r="U165" s="129"/>
    </row>
    <row r="166" ht="15.75" customHeight="1">
      <c r="A166" s="152"/>
      <c r="B166" s="153"/>
      <c r="C166" s="129"/>
      <c r="D166" s="129"/>
      <c r="E166" s="129"/>
      <c r="F166" s="129"/>
      <c r="G166" s="129"/>
      <c r="H166" s="129"/>
      <c r="I166" s="129"/>
      <c r="J166" s="129"/>
      <c r="K166" s="129"/>
      <c r="L166" s="129"/>
      <c r="M166" s="129"/>
      <c r="N166" s="129"/>
      <c r="O166" s="129"/>
      <c r="P166" s="129"/>
      <c r="Q166" s="129"/>
      <c r="R166" s="129"/>
      <c r="S166" s="129"/>
      <c r="T166" s="129"/>
      <c r="U166" s="129"/>
    </row>
    <row r="167" ht="15.75" customHeight="1">
      <c r="A167" s="152"/>
      <c r="B167" s="153"/>
      <c r="C167" s="129"/>
      <c r="D167" s="129"/>
      <c r="E167" s="129"/>
      <c r="F167" s="129"/>
      <c r="G167" s="129"/>
      <c r="H167" s="129"/>
      <c r="I167" s="129"/>
      <c r="J167" s="129"/>
      <c r="K167" s="129"/>
      <c r="L167" s="129"/>
      <c r="M167" s="129"/>
      <c r="N167" s="129"/>
      <c r="O167" s="129"/>
      <c r="P167" s="129"/>
      <c r="Q167" s="129"/>
      <c r="R167" s="129"/>
      <c r="S167" s="129"/>
      <c r="T167" s="129"/>
      <c r="U167" s="129"/>
    </row>
    <row r="168" ht="15.75" customHeight="1">
      <c r="A168" s="152"/>
      <c r="B168" s="153"/>
      <c r="C168" s="129"/>
      <c r="D168" s="129"/>
      <c r="E168" s="129"/>
      <c r="F168" s="129"/>
      <c r="G168" s="129"/>
      <c r="H168" s="129"/>
      <c r="I168" s="129"/>
      <c r="J168" s="129"/>
      <c r="K168" s="129"/>
      <c r="L168" s="129"/>
      <c r="M168" s="129"/>
      <c r="N168" s="129"/>
      <c r="O168" s="129"/>
      <c r="P168" s="129"/>
      <c r="Q168" s="129"/>
      <c r="R168" s="129"/>
      <c r="S168" s="129"/>
      <c r="T168" s="129"/>
      <c r="U168" s="129"/>
    </row>
    <row r="169" ht="15.75" customHeight="1">
      <c r="A169" s="152"/>
      <c r="B169" s="153"/>
      <c r="C169" s="129"/>
      <c r="D169" s="129"/>
      <c r="E169" s="129"/>
      <c r="F169" s="129"/>
      <c r="G169" s="129"/>
      <c r="H169" s="129"/>
      <c r="I169" s="129"/>
      <c r="J169" s="129"/>
      <c r="K169" s="129"/>
      <c r="L169" s="129"/>
      <c r="M169" s="129"/>
      <c r="N169" s="129"/>
      <c r="O169" s="129"/>
      <c r="P169" s="129"/>
      <c r="Q169" s="129"/>
      <c r="R169" s="129"/>
      <c r="S169" s="129"/>
      <c r="T169" s="129"/>
      <c r="U169" s="129"/>
    </row>
    <row r="170" ht="15.75" customHeight="1">
      <c r="A170" s="152"/>
      <c r="B170" s="153"/>
      <c r="C170" s="129"/>
      <c r="D170" s="129"/>
      <c r="E170" s="129"/>
      <c r="F170" s="129"/>
      <c r="G170" s="129"/>
      <c r="H170" s="129"/>
      <c r="I170" s="129"/>
      <c r="J170" s="129"/>
      <c r="K170" s="129"/>
      <c r="L170" s="129"/>
      <c r="M170" s="129"/>
      <c r="N170" s="129"/>
      <c r="O170" s="129"/>
      <c r="P170" s="129"/>
      <c r="Q170" s="129"/>
      <c r="R170" s="129"/>
      <c r="S170" s="129"/>
      <c r="T170" s="129"/>
      <c r="U170" s="129"/>
    </row>
    <row r="171" ht="15.75" customHeight="1">
      <c r="A171" s="152"/>
      <c r="B171" s="153"/>
      <c r="C171" s="129"/>
      <c r="D171" s="129"/>
      <c r="E171" s="129"/>
      <c r="F171" s="129"/>
      <c r="G171" s="129"/>
      <c r="H171" s="129"/>
      <c r="I171" s="129"/>
      <c r="J171" s="129"/>
      <c r="K171" s="129"/>
      <c r="L171" s="129"/>
      <c r="M171" s="129"/>
      <c r="N171" s="129"/>
      <c r="O171" s="129"/>
      <c r="P171" s="129"/>
      <c r="Q171" s="129"/>
      <c r="R171" s="129"/>
      <c r="S171" s="129"/>
      <c r="T171" s="129"/>
      <c r="U171" s="129"/>
    </row>
    <row r="172" ht="15.75" customHeight="1">
      <c r="A172" s="152"/>
      <c r="B172" s="153"/>
      <c r="C172" s="129"/>
      <c r="D172" s="129"/>
      <c r="E172" s="129"/>
      <c r="F172" s="129"/>
      <c r="G172" s="129"/>
      <c r="H172" s="129"/>
      <c r="I172" s="129"/>
      <c r="J172" s="129"/>
      <c r="K172" s="129"/>
      <c r="L172" s="129"/>
      <c r="M172" s="129"/>
      <c r="N172" s="129"/>
      <c r="O172" s="129"/>
      <c r="P172" s="129"/>
      <c r="Q172" s="129"/>
      <c r="R172" s="129"/>
      <c r="S172" s="129"/>
      <c r="T172" s="129"/>
      <c r="U172" s="129"/>
    </row>
    <row r="173" ht="15.75" customHeight="1">
      <c r="A173" s="152"/>
      <c r="B173" s="153"/>
      <c r="C173" s="129"/>
      <c r="D173" s="129"/>
      <c r="E173" s="129"/>
      <c r="F173" s="129"/>
      <c r="G173" s="129"/>
      <c r="H173" s="129"/>
      <c r="I173" s="129"/>
      <c r="J173" s="129"/>
      <c r="K173" s="129"/>
      <c r="L173" s="129"/>
      <c r="M173" s="129"/>
      <c r="N173" s="129"/>
      <c r="O173" s="129"/>
      <c r="P173" s="129"/>
      <c r="Q173" s="129"/>
      <c r="R173" s="129"/>
      <c r="S173" s="129"/>
      <c r="T173" s="129"/>
      <c r="U173" s="129"/>
    </row>
    <row r="174" ht="15.75" customHeight="1">
      <c r="A174" s="152"/>
      <c r="B174" s="153"/>
      <c r="C174" s="129"/>
      <c r="D174" s="129"/>
      <c r="E174" s="129"/>
      <c r="F174" s="129"/>
      <c r="G174" s="129"/>
      <c r="H174" s="129"/>
      <c r="I174" s="129"/>
      <c r="J174" s="129"/>
      <c r="K174" s="129"/>
      <c r="L174" s="129"/>
      <c r="M174" s="129"/>
      <c r="N174" s="129"/>
      <c r="O174" s="129"/>
      <c r="P174" s="129"/>
      <c r="Q174" s="129"/>
      <c r="R174" s="129"/>
      <c r="S174" s="129"/>
      <c r="T174" s="129"/>
      <c r="U174" s="129"/>
    </row>
    <row r="175" ht="15.75" customHeight="1">
      <c r="A175" s="152"/>
      <c r="B175" s="153"/>
      <c r="C175" s="129"/>
      <c r="D175" s="129"/>
      <c r="E175" s="129"/>
      <c r="F175" s="129"/>
      <c r="G175" s="129"/>
      <c r="H175" s="129"/>
      <c r="I175" s="129"/>
      <c r="J175" s="129"/>
      <c r="K175" s="129"/>
      <c r="L175" s="129"/>
      <c r="M175" s="129"/>
      <c r="N175" s="129"/>
      <c r="O175" s="129"/>
      <c r="P175" s="129"/>
      <c r="Q175" s="129"/>
      <c r="R175" s="129"/>
      <c r="S175" s="129"/>
      <c r="T175" s="129"/>
      <c r="U175" s="129"/>
    </row>
    <row r="176" ht="15.75" customHeight="1">
      <c r="A176" s="152"/>
      <c r="B176" s="153"/>
      <c r="C176" s="129"/>
      <c r="D176" s="129"/>
      <c r="E176" s="129"/>
      <c r="F176" s="129"/>
      <c r="G176" s="129"/>
      <c r="H176" s="129"/>
      <c r="I176" s="129"/>
      <c r="J176" s="129"/>
      <c r="K176" s="129"/>
      <c r="L176" s="129"/>
      <c r="M176" s="129"/>
      <c r="N176" s="129"/>
      <c r="O176" s="129"/>
      <c r="P176" s="129"/>
      <c r="Q176" s="129"/>
      <c r="R176" s="129"/>
      <c r="S176" s="129"/>
      <c r="T176" s="129"/>
      <c r="U176" s="129"/>
    </row>
    <row r="177" ht="15.75" customHeight="1">
      <c r="A177" s="152"/>
      <c r="B177" s="153"/>
      <c r="C177" s="129"/>
      <c r="D177" s="129"/>
      <c r="E177" s="129"/>
      <c r="F177" s="129"/>
      <c r="G177" s="129"/>
      <c r="H177" s="129"/>
      <c r="I177" s="129"/>
      <c r="J177" s="129"/>
      <c r="K177" s="129"/>
      <c r="L177" s="129"/>
      <c r="M177" s="129"/>
      <c r="N177" s="129"/>
      <c r="O177" s="129"/>
      <c r="P177" s="129"/>
      <c r="Q177" s="129"/>
      <c r="R177" s="129"/>
      <c r="S177" s="129"/>
      <c r="T177" s="129"/>
      <c r="U177" s="129"/>
    </row>
    <row r="178" ht="15.75" customHeight="1">
      <c r="A178" s="152"/>
      <c r="B178" s="153"/>
      <c r="C178" s="129"/>
      <c r="D178" s="129"/>
      <c r="E178" s="129"/>
      <c r="F178" s="129"/>
      <c r="G178" s="129"/>
      <c r="H178" s="129"/>
      <c r="I178" s="129"/>
      <c r="J178" s="129"/>
      <c r="K178" s="129"/>
      <c r="L178" s="129"/>
      <c r="M178" s="129"/>
      <c r="N178" s="129"/>
      <c r="O178" s="129"/>
      <c r="P178" s="129"/>
      <c r="Q178" s="129"/>
      <c r="R178" s="129"/>
      <c r="S178" s="129"/>
      <c r="T178" s="129"/>
      <c r="U178" s="129"/>
    </row>
    <row r="179" ht="15.75" customHeight="1">
      <c r="A179" s="152"/>
      <c r="B179" s="153"/>
      <c r="C179" s="129"/>
      <c r="D179" s="129"/>
      <c r="E179" s="129"/>
      <c r="F179" s="129"/>
      <c r="G179" s="129"/>
      <c r="H179" s="129"/>
      <c r="I179" s="129"/>
      <c r="J179" s="129"/>
      <c r="K179" s="129"/>
      <c r="L179" s="129"/>
      <c r="M179" s="129"/>
      <c r="N179" s="129"/>
      <c r="O179" s="129"/>
      <c r="P179" s="129"/>
      <c r="Q179" s="129"/>
      <c r="R179" s="129"/>
      <c r="S179" s="129"/>
      <c r="T179" s="129"/>
      <c r="U179" s="129"/>
    </row>
    <row r="180" ht="15.75" customHeight="1">
      <c r="A180" s="152"/>
      <c r="B180" s="153"/>
      <c r="C180" s="129"/>
      <c r="D180" s="129"/>
      <c r="E180" s="129"/>
      <c r="F180" s="129"/>
      <c r="G180" s="129"/>
      <c r="H180" s="129"/>
      <c r="I180" s="129"/>
      <c r="J180" s="129"/>
      <c r="K180" s="129"/>
      <c r="L180" s="129"/>
      <c r="M180" s="129"/>
      <c r="N180" s="129"/>
      <c r="O180" s="129"/>
      <c r="P180" s="129"/>
      <c r="Q180" s="129"/>
      <c r="R180" s="129"/>
      <c r="S180" s="129"/>
      <c r="T180" s="129"/>
      <c r="U180" s="129"/>
    </row>
    <row r="181" ht="15.75" customHeight="1">
      <c r="A181" s="152"/>
      <c r="B181" s="153"/>
      <c r="C181" s="129"/>
      <c r="D181" s="129"/>
      <c r="E181" s="129"/>
      <c r="F181" s="129"/>
      <c r="G181" s="129"/>
      <c r="H181" s="129"/>
      <c r="I181" s="129"/>
      <c r="J181" s="129"/>
      <c r="K181" s="129"/>
      <c r="L181" s="129"/>
      <c r="M181" s="129"/>
      <c r="N181" s="129"/>
      <c r="O181" s="129"/>
      <c r="P181" s="129"/>
      <c r="Q181" s="129"/>
      <c r="R181" s="129"/>
      <c r="S181" s="129"/>
      <c r="T181" s="129"/>
      <c r="U181" s="129"/>
    </row>
    <row r="182" ht="15.75" customHeight="1">
      <c r="A182" s="152"/>
      <c r="B182" s="153"/>
      <c r="C182" s="129"/>
      <c r="D182" s="129"/>
      <c r="E182" s="129"/>
      <c r="F182" s="129"/>
      <c r="G182" s="129"/>
      <c r="H182" s="129"/>
      <c r="I182" s="129"/>
      <c r="J182" s="129"/>
      <c r="K182" s="129"/>
      <c r="L182" s="129"/>
      <c r="M182" s="129"/>
      <c r="N182" s="129"/>
      <c r="O182" s="129"/>
      <c r="P182" s="129"/>
      <c r="Q182" s="129"/>
      <c r="R182" s="129"/>
      <c r="S182" s="129"/>
      <c r="T182" s="129"/>
      <c r="U182" s="129"/>
    </row>
    <row r="183" ht="15.75" customHeight="1">
      <c r="A183" s="152"/>
      <c r="B183" s="153"/>
      <c r="C183" s="129"/>
      <c r="D183" s="129"/>
      <c r="E183" s="129"/>
      <c r="F183" s="129"/>
      <c r="G183" s="129"/>
      <c r="H183" s="129"/>
      <c r="I183" s="129"/>
      <c r="J183" s="129"/>
      <c r="K183" s="129"/>
      <c r="L183" s="129"/>
      <c r="M183" s="129"/>
      <c r="N183" s="129"/>
      <c r="O183" s="129"/>
      <c r="P183" s="129"/>
      <c r="Q183" s="129"/>
      <c r="R183" s="129"/>
      <c r="S183" s="129"/>
      <c r="T183" s="129"/>
      <c r="U183" s="129"/>
    </row>
    <row r="184" ht="15.75" customHeight="1">
      <c r="A184" s="152"/>
      <c r="B184" s="153"/>
      <c r="C184" s="129"/>
      <c r="D184" s="129"/>
      <c r="E184" s="129"/>
      <c r="F184" s="129"/>
      <c r="G184" s="129"/>
      <c r="H184" s="129"/>
      <c r="I184" s="129"/>
      <c r="J184" s="129"/>
      <c r="K184" s="129"/>
      <c r="L184" s="129"/>
      <c r="M184" s="129"/>
      <c r="N184" s="129"/>
      <c r="O184" s="129"/>
      <c r="P184" s="129"/>
      <c r="Q184" s="129"/>
      <c r="R184" s="129"/>
      <c r="S184" s="129"/>
      <c r="T184" s="129"/>
      <c r="U184" s="129"/>
    </row>
    <row r="185" ht="15.75" customHeight="1">
      <c r="A185" s="152"/>
      <c r="B185" s="153"/>
      <c r="C185" s="129"/>
      <c r="D185" s="129"/>
      <c r="E185" s="129"/>
      <c r="F185" s="129"/>
      <c r="G185" s="129"/>
      <c r="H185" s="129"/>
      <c r="I185" s="129"/>
      <c r="J185" s="129"/>
      <c r="K185" s="129"/>
      <c r="L185" s="129"/>
      <c r="M185" s="129"/>
      <c r="N185" s="129"/>
      <c r="O185" s="129"/>
      <c r="P185" s="129"/>
      <c r="Q185" s="129"/>
      <c r="R185" s="129"/>
      <c r="S185" s="129"/>
      <c r="T185" s="129"/>
      <c r="U185" s="129"/>
    </row>
    <row r="186" ht="15.75" customHeight="1">
      <c r="A186" s="152"/>
      <c r="B186" s="153"/>
      <c r="C186" s="129"/>
      <c r="D186" s="129"/>
      <c r="E186" s="129"/>
      <c r="F186" s="129"/>
      <c r="G186" s="129"/>
      <c r="H186" s="129"/>
      <c r="I186" s="129"/>
      <c r="J186" s="129"/>
      <c r="K186" s="129"/>
      <c r="L186" s="129"/>
      <c r="M186" s="129"/>
      <c r="N186" s="129"/>
      <c r="O186" s="129"/>
      <c r="P186" s="129"/>
      <c r="Q186" s="129"/>
      <c r="R186" s="129"/>
      <c r="S186" s="129"/>
      <c r="T186" s="129"/>
      <c r="U186" s="129"/>
    </row>
    <row r="187" ht="15.75" customHeight="1">
      <c r="A187" s="152"/>
      <c r="B187" s="153"/>
      <c r="C187" s="129"/>
      <c r="D187" s="129"/>
      <c r="E187" s="129"/>
      <c r="F187" s="129"/>
      <c r="G187" s="129"/>
      <c r="H187" s="129"/>
      <c r="I187" s="129"/>
      <c r="J187" s="129"/>
      <c r="K187" s="129"/>
      <c r="L187" s="129"/>
      <c r="M187" s="129"/>
      <c r="N187" s="129"/>
      <c r="O187" s="129"/>
      <c r="P187" s="129"/>
      <c r="Q187" s="129"/>
      <c r="R187" s="129"/>
      <c r="S187" s="129"/>
      <c r="T187" s="129"/>
      <c r="U187" s="129"/>
    </row>
    <row r="188" ht="15.75" customHeight="1">
      <c r="A188" s="152"/>
      <c r="B188" s="153"/>
      <c r="C188" s="129"/>
      <c r="D188" s="129"/>
      <c r="E188" s="129"/>
      <c r="F188" s="129"/>
      <c r="G188" s="129"/>
      <c r="H188" s="129"/>
      <c r="I188" s="129"/>
      <c r="J188" s="129"/>
      <c r="K188" s="129"/>
      <c r="L188" s="129"/>
      <c r="M188" s="129"/>
      <c r="N188" s="129"/>
      <c r="O188" s="129"/>
      <c r="P188" s="129"/>
      <c r="Q188" s="129"/>
      <c r="R188" s="129"/>
      <c r="S188" s="129"/>
      <c r="T188" s="129"/>
      <c r="U188" s="129"/>
    </row>
    <row r="189" ht="15.75" customHeight="1">
      <c r="A189" s="152"/>
      <c r="B189" s="153"/>
      <c r="C189" s="129"/>
      <c r="D189" s="129"/>
      <c r="E189" s="129"/>
      <c r="F189" s="129"/>
      <c r="G189" s="129"/>
      <c r="H189" s="129"/>
      <c r="I189" s="129"/>
      <c r="J189" s="129"/>
      <c r="K189" s="129"/>
      <c r="L189" s="129"/>
      <c r="M189" s="129"/>
      <c r="N189" s="129"/>
      <c r="O189" s="129"/>
      <c r="P189" s="129"/>
      <c r="Q189" s="129"/>
      <c r="R189" s="129"/>
      <c r="S189" s="129"/>
      <c r="T189" s="129"/>
      <c r="U189" s="129"/>
    </row>
    <row r="190" ht="15.75" customHeight="1">
      <c r="A190" s="152"/>
      <c r="B190" s="153"/>
      <c r="C190" s="129"/>
      <c r="D190" s="129"/>
      <c r="E190" s="129"/>
      <c r="F190" s="129"/>
      <c r="G190" s="129"/>
      <c r="H190" s="129"/>
      <c r="I190" s="129"/>
      <c r="J190" s="129"/>
      <c r="K190" s="129"/>
      <c r="L190" s="129"/>
      <c r="M190" s="129"/>
      <c r="N190" s="129"/>
      <c r="O190" s="129"/>
      <c r="P190" s="129"/>
      <c r="Q190" s="129"/>
      <c r="R190" s="129"/>
      <c r="S190" s="129"/>
      <c r="T190" s="129"/>
      <c r="U190" s="129"/>
    </row>
    <row r="191" ht="15.75" customHeight="1">
      <c r="A191" s="152"/>
      <c r="B191" s="153"/>
      <c r="C191" s="129"/>
      <c r="D191" s="129"/>
      <c r="E191" s="129"/>
      <c r="F191" s="129"/>
      <c r="G191" s="129"/>
      <c r="H191" s="129"/>
      <c r="I191" s="129"/>
      <c r="J191" s="129"/>
      <c r="K191" s="129"/>
      <c r="L191" s="129"/>
      <c r="M191" s="129"/>
      <c r="N191" s="129"/>
      <c r="O191" s="129"/>
      <c r="P191" s="129"/>
      <c r="Q191" s="129"/>
      <c r="R191" s="129"/>
      <c r="S191" s="129"/>
      <c r="T191" s="129"/>
      <c r="U191" s="129"/>
    </row>
    <row r="192" ht="15.75" customHeight="1">
      <c r="A192" s="152"/>
      <c r="B192" s="153"/>
      <c r="C192" s="129"/>
      <c r="D192" s="129"/>
      <c r="E192" s="129"/>
      <c r="F192" s="129"/>
      <c r="G192" s="129"/>
      <c r="H192" s="129"/>
      <c r="I192" s="129"/>
      <c r="J192" s="129"/>
      <c r="K192" s="129"/>
      <c r="L192" s="129"/>
      <c r="M192" s="129"/>
      <c r="N192" s="129"/>
      <c r="O192" s="129"/>
      <c r="P192" s="129"/>
      <c r="Q192" s="129"/>
      <c r="R192" s="129"/>
      <c r="S192" s="129"/>
      <c r="T192" s="129"/>
      <c r="U192" s="129"/>
    </row>
    <row r="193" ht="15.75" customHeight="1">
      <c r="A193" s="152"/>
      <c r="B193" s="153"/>
      <c r="C193" s="129"/>
      <c r="D193" s="129"/>
      <c r="E193" s="129"/>
      <c r="F193" s="129"/>
      <c r="G193" s="129"/>
      <c r="H193" s="129"/>
      <c r="I193" s="129"/>
      <c r="J193" s="129"/>
      <c r="K193" s="129"/>
      <c r="L193" s="129"/>
      <c r="M193" s="129"/>
      <c r="N193" s="129"/>
      <c r="O193" s="129"/>
      <c r="P193" s="129"/>
      <c r="Q193" s="129"/>
      <c r="R193" s="129"/>
      <c r="S193" s="129"/>
      <c r="T193" s="129"/>
      <c r="U193" s="129"/>
    </row>
    <row r="194" ht="15.75" customHeight="1">
      <c r="A194" s="152"/>
      <c r="B194" s="153"/>
      <c r="C194" s="129"/>
      <c r="D194" s="129"/>
      <c r="E194" s="129"/>
      <c r="F194" s="129"/>
      <c r="G194" s="129"/>
      <c r="H194" s="129"/>
      <c r="I194" s="129"/>
      <c r="J194" s="129"/>
      <c r="K194" s="129"/>
      <c r="L194" s="129"/>
      <c r="M194" s="129"/>
      <c r="N194" s="129"/>
      <c r="O194" s="129"/>
      <c r="P194" s="129"/>
      <c r="Q194" s="129"/>
      <c r="R194" s="129"/>
      <c r="S194" s="129"/>
      <c r="T194" s="129"/>
      <c r="U194" s="129"/>
    </row>
    <row r="195" ht="15.75" customHeight="1">
      <c r="A195" s="152"/>
      <c r="B195" s="153"/>
      <c r="C195" s="129"/>
      <c r="D195" s="129"/>
      <c r="E195" s="129"/>
      <c r="F195" s="129"/>
      <c r="G195" s="129"/>
      <c r="H195" s="129"/>
      <c r="I195" s="129"/>
      <c r="J195" s="129"/>
      <c r="K195" s="129"/>
      <c r="L195" s="129"/>
      <c r="M195" s="129"/>
      <c r="N195" s="129"/>
      <c r="O195" s="129"/>
      <c r="P195" s="129"/>
      <c r="Q195" s="129"/>
      <c r="R195" s="129"/>
      <c r="S195" s="129"/>
      <c r="T195" s="129"/>
      <c r="U195" s="129"/>
    </row>
    <row r="196" ht="15.75" customHeight="1">
      <c r="A196" s="152"/>
      <c r="B196" s="153"/>
      <c r="C196" s="129"/>
      <c r="D196" s="129"/>
      <c r="E196" s="129"/>
      <c r="F196" s="129"/>
      <c r="G196" s="129"/>
      <c r="H196" s="129"/>
      <c r="I196" s="129"/>
      <c r="J196" s="129"/>
      <c r="K196" s="129"/>
      <c r="L196" s="129"/>
      <c r="M196" s="129"/>
      <c r="N196" s="129"/>
      <c r="O196" s="129"/>
      <c r="P196" s="129"/>
      <c r="Q196" s="129"/>
      <c r="R196" s="129"/>
      <c r="S196" s="129"/>
      <c r="T196" s="129"/>
      <c r="U196" s="129"/>
    </row>
    <row r="197" ht="15.75" customHeight="1">
      <c r="A197" s="152"/>
      <c r="B197" s="153"/>
      <c r="C197" s="129"/>
      <c r="D197" s="129"/>
      <c r="E197" s="129"/>
      <c r="F197" s="129"/>
      <c r="G197" s="129"/>
      <c r="H197" s="129"/>
      <c r="I197" s="129"/>
      <c r="J197" s="129"/>
      <c r="K197" s="129"/>
      <c r="L197" s="129"/>
      <c r="M197" s="129"/>
      <c r="N197" s="129"/>
      <c r="O197" s="129"/>
      <c r="P197" s="129"/>
      <c r="Q197" s="129"/>
      <c r="R197" s="129"/>
      <c r="S197" s="129"/>
      <c r="T197" s="129"/>
      <c r="U197" s="129"/>
    </row>
    <row r="198" ht="15.75" customHeight="1">
      <c r="A198" s="152"/>
      <c r="B198" s="153"/>
      <c r="C198" s="129"/>
      <c r="D198" s="129"/>
      <c r="E198" s="129"/>
      <c r="F198" s="129"/>
      <c r="G198" s="129"/>
      <c r="H198" s="129"/>
      <c r="I198" s="129"/>
      <c r="J198" s="129"/>
      <c r="K198" s="129"/>
      <c r="L198" s="129"/>
      <c r="M198" s="129"/>
      <c r="N198" s="129"/>
      <c r="O198" s="129"/>
      <c r="P198" s="129"/>
      <c r="Q198" s="129"/>
      <c r="R198" s="129"/>
      <c r="S198" s="129"/>
      <c r="T198" s="129"/>
      <c r="U198" s="129"/>
    </row>
    <row r="199" ht="15.75" customHeight="1">
      <c r="A199" s="152"/>
      <c r="B199" s="153"/>
      <c r="C199" s="129"/>
      <c r="D199" s="129"/>
      <c r="E199" s="129"/>
      <c r="F199" s="129"/>
      <c r="G199" s="129"/>
      <c r="H199" s="129"/>
      <c r="I199" s="129"/>
      <c r="J199" s="129"/>
      <c r="K199" s="129"/>
      <c r="L199" s="129"/>
      <c r="M199" s="129"/>
      <c r="N199" s="129"/>
      <c r="O199" s="129"/>
      <c r="P199" s="129"/>
      <c r="Q199" s="129"/>
      <c r="R199" s="129"/>
      <c r="S199" s="129"/>
      <c r="T199" s="129"/>
      <c r="U199" s="129"/>
    </row>
    <row r="200" ht="15.75" customHeight="1">
      <c r="A200" s="152"/>
      <c r="B200" s="153"/>
      <c r="C200" s="129"/>
      <c r="D200" s="129"/>
      <c r="E200" s="129"/>
      <c r="F200" s="129"/>
      <c r="G200" s="129"/>
      <c r="H200" s="129"/>
      <c r="I200" s="129"/>
      <c r="J200" s="129"/>
      <c r="K200" s="129"/>
      <c r="L200" s="129"/>
      <c r="M200" s="129"/>
      <c r="N200" s="129"/>
      <c r="O200" s="129"/>
      <c r="P200" s="129"/>
      <c r="Q200" s="129"/>
      <c r="R200" s="129"/>
      <c r="S200" s="129"/>
      <c r="T200" s="129"/>
      <c r="U200" s="129"/>
    </row>
    <row r="201" ht="15.75" customHeight="1">
      <c r="A201" s="152"/>
      <c r="B201" s="153"/>
      <c r="C201" s="129"/>
      <c r="D201" s="129"/>
      <c r="E201" s="129"/>
      <c r="F201" s="129"/>
      <c r="G201" s="129"/>
      <c r="H201" s="129"/>
      <c r="I201" s="129"/>
      <c r="J201" s="129"/>
      <c r="K201" s="129"/>
      <c r="L201" s="129"/>
      <c r="M201" s="129"/>
      <c r="N201" s="129"/>
      <c r="O201" s="129"/>
      <c r="P201" s="129"/>
      <c r="Q201" s="129"/>
      <c r="R201" s="129"/>
      <c r="S201" s="129"/>
      <c r="T201" s="129"/>
      <c r="U201" s="129"/>
    </row>
    <row r="202" ht="15.75" customHeight="1">
      <c r="A202" s="152"/>
      <c r="B202" s="153"/>
      <c r="C202" s="129"/>
      <c r="D202" s="129"/>
      <c r="E202" s="129"/>
      <c r="F202" s="129"/>
      <c r="G202" s="129"/>
      <c r="H202" s="129"/>
      <c r="I202" s="129"/>
      <c r="J202" s="129"/>
      <c r="K202" s="129"/>
      <c r="L202" s="129"/>
      <c r="M202" s="129"/>
      <c r="N202" s="129"/>
      <c r="O202" s="129"/>
      <c r="P202" s="129"/>
      <c r="Q202" s="129"/>
      <c r="R202" s="129"/>
      <c r="S202" s="129"/>
      <c r="T202" s="129"/>
      <c r="U202" s="129"/>
    </row>
    <row r="203" ht="15.75" customHeight="1">
      <c r="A203" s="152"/>
      <c r="B203" s="153"/>
      <c r="C203" s="129"/>
      <c r="D203" s="129"/>
      <c r="E203" s="129"/>
      <c r="F203" s="129"/>
      <c r="G203" s="129"/>
      <c r="H203" s="129"/>
      <c r="I203" s="129"/>
      <c r="J203" s="129"/>
      <c r="K203" s="129"/>
      <c r="L203" s="129"/>
      <c r="M203" s="129"/>
      <c r="N203" s="129"/>
      <c r="O203" s="129"/>
      <c r="P203" s="129"/>
      <c r="Q203" s="129"/>
      <c r="R203" s="129"/>
      <c r="S203" s="129"/>
      <c r="T203" s="129"/>
      <c r="U203" s="129"/>
    </row>
    <row r="204" ht="15.75" customHeight="1">
      <c r="A204" s="152"/>
      <c r="B204" s="153"/>
      <c r="C204" s="129"/>
      <c r="D204" s="129"/>
      <c r="E204" s="129"/>
      <c r="F204" s="129"/>
      <c r="G204" s="129"/>
      <c r="H204" s="129"/>
      <c r="I204" s="129"/>
      <c r="J204" s="129"/>
      <c r="K204" s="129"/>
      <c r="L204" s="129"/>
      <c r="M204" s="129"/>
      <c r="N204" s="129"/>
      <c r="O204" s="129"/>
      <c r="P204" s="129"/>
      <c r="Q204" s="129"/>
      <c r="R204" s="129"/>
      <c r="S204" s="129"/>
      <c r="T204" s="129"/>
      <c r="U204" s="129"/>
    </row>
    <row r="205" ht="15.75" customHeight="1">
      <c r="A205" s="152"/>
      <c r="B205" s="153"/>
      <c r="C205" s="129"/>
      <c r="D205" s="129"/>
      <c r="E205" s="129"/>
      <c r="F205" s="129"/>
      <c r="G205" s="129"/>
      <c r="H205" s="129"/>
      <c r="I205" s="129"/>
      <c r="J205" s="129"/>
      <c r="K205" s="129"/>
      <c r="L205" s="129"/>
      <c r="M205" s="129"/>
      <c r="N205" s="129"/>
      <c r="O205" s="129"/>
      <c r="P205" s="129"/>
      <c r="Q205" s="129"/>
      <c r="R205" s="129"/>
      <c r="S205" s="129"/>
      <c r="T205" s="129"/>
      <c r="U205" s="129"/>
    </row>
    <row r="206" ht="15.75" customHeight="1">
      <c r="A206" s="152"/>
      <c r="B206" s="153"/>
      <c r="C206" s="129"/>
      <c r="D206" s="129"/>
      <c r="E206" s="129"/>
      <c r="F206" s="129"/>
      <c r="G206" s="129"/>
      <c r="H206" s="129"/>
      <c r="I206" s="129"/>
      <c r="J206" s="129"/>
      <c r="K206" s="129"/>
      <c r="L206" s="129"/>
      <c r="M206" s="129"/>
      <c r="N206" s="129"/>
      <c r="O206" s="129"/>
      <c r="P206" s="129"/>
      <c r="Q206" s="129"/>
      <c r="R206" s="129"/>
      <c r="S206" s="129"/>
      <c r="T206" s="129"/>
      <c r="U206" s="129"/>
    </row>
    <row r="207" ht="15.75" customHeight="1">
      <c r="A207" s="152"/>
      <c r="B207" s="153"/>
      <c r="C207" s="129"/>
      <c r="D207" s="129"/>
      <c r="E207" s="129"/>
      <c r="F207" s="129"/>
      <c r="G207" s="129"/>
      <c r="H207" s="129"/>
      <c r="I207" s="129"/>
      <c r="J207" s="129"/>
      <c r="K207" s="129"/>
      <c r="L207" s="129"/>
      <c r="M207" s="129"/>
      <c r="N207" s="129"/>
      <c r="O207" s="129"/>
      <c r="P207" s="129"/>
      <c r="Q207" s="129"/>
      <c r="R207" s="129"/>
      <c r="S207" s="129"/>
      <c r="T207" s="129"/>
      <c r="U207" s="129"/>
    </row>
    <row r="208" ht="15.75" customHeight="1">
      <c r="A208" s="152"/>
      <c r="B208" s="153"/>
      <c r="C208" s="129"/>
      <c r="D208" s="129"/>
      <c r="E208" s="129"/>
      <c r="F208" s="129"/>
      <c r="G208" s="129"/>
      <c r="H208" s="129"/>
      <c r="I208" s="129"/>
      <c r="J208" s="129"/>
      <c r="K208" s="129"/>
      <c r="L208" s="129"/>
      <c r="M208" s="129"/>
      <c r="N208" s="129"/>
      <c r="O208" s="129"/>
      <c r="P208" s="129"/>
      <c r="Q208" s="129"/>
      <c r="R208" s="129"/>
      <c r="S208" s="129"/>
      <c r="T208" s="129"/>
      <c r="U208" s="129"/>
    </row>
    <row r="209" ht="15.75" customHeight="1">
      <c r="A209" s="152"/>
      <c r="B209" s="153"/>
      <c r="C209" s="129"/>
      <c r="D209" s="129"/>
      <c r="E209" s="129"/>
      <c r="F209" s="129"/>
      <c r="G209" s="129"/>
      <c r="H209" s="129"/>
      <c r="I209" s="129"/>
      <c r="J209" s="129"/>
      <c r="K209" s="129"/>
      <c r="L209" s="129"/>
      <c r="M209" s="129"/>
      <c r="N209" s="129"/>
      <c r="O209" s="129"/>
      <c r="P209" s="129"/>
      <c r="Q209" s="129"/>
      <c r="R209" s="129"/>
      <c r="S209" s="129"/>
      <c r="T209" s="129"/>
      <c r="U209" s="129"/>
    </row>
    <row r="210" ht="15.75" customHeight="1">
      <c r="A210" s="152"/>
      <c r="B210" s="153"/>
      <c r="C210" s="129"/>
      <c r="D210" s="129"/>
      <c r="E210" s="129"/>
      <c r="F210" s="129"/>
      <c r="G210" s="129"/>
      <c r="H210" s="129"/>
      <c r="I210" s="129"/>
      <c r="J210" s="129"/>
      <c r="K210" s="129"/>
      <c r="L210" s="129"/>
      <c r="M210" s="129"/>
      <c r="N210" s="129"/>
      <c r="O210" s="129"/>
      <c r="P210" s="129"/>
      <c r="Q210" s="129"/>
      <c r="R210" s="129"/>
      <c r="S210" s="129"/>
      <c r="T210" s="129"/>
      <c r="U210" s="129"/>
    </row>
    <row r="211" ht="15.75" customHeight="1">
      <c r="A211" s="152"/>
      <c r="B211" s="153"/>
      <c r="C211" s="129"/>
      <c r="D211" s="129"/>
      <c r="E211" s="129"/>
      <c r="F211" s="129"/>
      <c r="G211" s="129"/>
      <c r="H211" s="129"/>
      <c r="I211" s="129"/>
      <c r="J211" s="129"/>
      <c r="K211" s="129"/>
      <c r="L211" s="129"/>
      <c r="M211" s="129"/>
      <c r="N211" s="129"/>
      <c r="O211" s="129"/>
      <c r="P211" s="129"/>
      <c r="Q211" s="129"/>
      <c r="R211" s="129"/>
      <c r="S211" s="129"/>
      <c r="T211" s="129"/>
      <c r="U211" s="129"/>
    </row>
    <row r="212" ht="15.75" customHeight="1">
      <c r="A212" s="152"/>
      <c r="B212" s="153"/>
      <c r="C212" s="129"/>
      <c r="D212" s="129"/>
      <c r="E212" s="129"/>
      <c r="F212" s="129"/>
      <c r="G212" s="129"/>
      <c r="H212" s="129"/>
      <c r="I212" s="129"/>
      <c r="J212" s="129"/>
      <c r="K212" s="129"/>
      <c r="L212" s="129"/>
      <c r="M212" s="129"/>
      <c r="N212" s="129"/>
      <c r="O212" s="129"/>
      <c r="P212" s="129"/>
      <c r="Q212" s="129"/>
      <c r="R212" s="129"/>
      <c r="S212" s="129"/>
      <c r="T212" s="129"/>
      <c r="U212" s="129"/>
    </row>
    <row r="213" ht="15.75" customHeight="1">
      <c r="A213" s="152"/>
      <c r="B213" s="153"/>
      <c r="C213" s="129"/>
      <c r="D213" s="129"/>
      <c r="E213" s="129"/>
      <c r="F213" s="129"/>
      <c r="G213" s="129"/>
      <c r="H213" s="129"/>
      <c r="I213" s="129"/>
      <c r="J213" s="129"/>
      <c r="K213" s="129"/>
      <c r="L213" s="129"/>
      <c r="M213" s="129"/>
      <c r="N213" s="129"/>
      <c r="O213" s="129"/>
      <c r="P213" s="129"/>
      <c r="Q213" s="129"/>
      <c r="R213" s="129"/>
      <c r="S213" s="129"/>
      <c r="T213" s="129"/>
      <c r="U213" s="129"/>
    </row>
    <row r="214" ht="15.75" customHeight="1">
      <c r="A214" s="152"/>
      <c r="B214" s="153"/>
      <c r="C214" s="129"/>
      <c r="D214" s="129"/>
      <c r="E214" s="129"/>
      <c r="F214" s="129"/>
      <c r="G214" s="129"/>
      <c r="H214" s="129"/>
      <c r="I214" s="129"/>
      <c r="J214" s="129"/>
      <c r="K214" s="129"/>
      <c r="L214" s="129"/>
      <c r="M214" s="129"/>
      <c r="N214" s="129"/>
      <c r="O214" s="129"/>
      <c r="P214" s="129"/>
      <c r="Q214" s="129"/>
      <c r="R214" s="129"/>
      <c r="S214" s="129"/>
      <c r="T214" s="129"/>
      <c r="U214" s="129"/>
    </row>
    <row r="215" ht="15.75" customHeight="1">
      <c r="A215" s="152"/>
      <c r="B215" s="153"/>
      <c r="C215" s="129"/>
      <c r="D215" s="129"/>
      <c r="E215" s="129"/>
      <c r="F215" s="129"/>
      <c r="G215" s="129"/>
      <c r="H215" s="129"/>
      <c r="I215" s="129"/>
      <c r="J215" s="129"/>
      <c r="K215" s="129"/>
      <c r="L215" s="129"/>
      <c r="M215" s="129"/>
      <c r="N215" s="129"/>
      <c r="O215" s="129"/>
      <c r="P215" s="129"/>
      <c r="Q215" s="129"/>
      <c r="R215" s="129"/>
      <c r="S215" s="129"/>
      <c r="T215" s="129"/>
      <c r="U215" s="129"/>
    </row>
    <row r="216" ht="15.75" customHeight="1">
      <c r="A216" s="152"/>
      <c r="B216" s="153"/>
      <c r="C216" s="129"/>
      <c r="D216" s="129"/>
      <c r="E216" s="129"/>
      <c r="F216" s="129"/>
      <c r="G216" s="129"/>
      <c r="H216" s="129"/>
      <c r="I216" s="129"/>
      <c r="J216" s="129"/>
      <c r="K216" s="129"/>
      <c r="L216" s="129"/>
      <c r="M216" s="129"/>
      <c r="N216" s="129"/>
      <c r="O216" s="129"/>
      <c r="P216" s="129"/>
      <c r="Q216" s="129"/>
      <c r="R216" s="129"/>
      <c r="S216" s="129"/>
      <c r="T216" s="129"/>
      <c r="U216" s="129"/>
    </row>
    <row r="217" ht="15.75" customHeight="1">
      <c r="A217" s="152"/>
      <c r="B217" s="153"/>
      <c r="C217" s="129"/>
      <c r="D217" s="129"/>
      <c r="E217" s="129"/>
      <c r="F217" s="129"/>
      <c r="G217" s="129"/>
      <c r="H217" s="129"/>
      <c r="I217" s="129"/>
      <c r="J217" s="129"/>
      <c r="K217" s="129"/>
      <c r="L217" s="129"/>
      <c r="M217" s="129"/>
      <c r="N217" s="129"/>
      <c r="O217" s="129"/>
      <c r="P217" s="129"/>
      <c r="Q217" s="129"/>
      <c r="R217" s="129"/>
      <c r="S217" s="129"/>
      <c r="T217" s="129"/>
      <c r="U217" s="129"/>
    </row>
    <row r="218" ht="15.75" customHeight="1">
      <c r="A218" s="152"/>
      <c r="B218" s="153"/>
      <c r="C218" s="129"/>
      <c r="D218" s="129"/>
      <c r="E218" s="129"/>
      <c r="F218" s="129"/>
      <c r="G218" s="129"/>
      <c r="H218" s="129"/>
      <c r="I218" s="129"/>
      <c r="J218" s="129"/>
      <c r="K218" s="129"/>
      <c r="L218" s="129"/>
      <c r="M218" s="129"/>
      <c r="N218" s="129"/>
      <c r="O218" s="129"/>
      <c r="P218" s="129"/>
      <c r="Q218" s="129"/>
      <c r="R218" s="129"/>
      <c r="S218" s="129"/>
      <c r="T218" s="129"/>
      <c r="U218" s="129"/>
    </row>
    <row r="219" ht="15.75" customHeight="1">
      <c r="A219" s="152"/>
      <c r="B219" s="153"/>
      <c r="C219" s="129"/>
      <c r="D219" s="129"/>
      <c r="E219" s="129"/>
      <c r="F219" s="129"/>
      <c r="G219" s="129"/>
      <c r="H219" s="129"/>
      <c r="I219" s="129"/>
      <c r="J219" s="129"/>
      <c r="K219" s="129"/>
      <c r="L219" s="129"/>
      <c r="M219" s="129"/>
      <c r="N219" s="129"/>
      <c r="O219" s="129"/>
      <c r="P219" s="129"/>
      <c r="Q219" s="129"/>
      <c r="R219" s="129"/>
      <c r="S219" s="129"/>
      <c r="T219" s="129"/>
      <c r="U219" s="129"/>
    </row>
    <row r="220" ht="15.75" customHeight="1">
      <c r="A220" s="152"/>
      <c r="B220" s="153"/>
      <c r="C220" s="129"/>
      <c r="D220" s="129"/>
      <c r="E220" s="129"/>
      <c r="F220" s="129"/>
      <c r="G220" s="129"/>
      <c r="H220" s="129"/>
      <c r="I220" s="129"/>
      <c r="J220" s="129"/>
      <c r="K220" s="129"/>
      <c r="L220" s="129"/>
      <c r="M220" s="129"/>
      <c r="N220" s="129"/>
      <c r="O220" s="129"/>
      <c r="P220" s="129"/>
      <c r="Q220" s="129"/>
      <c r="R220" s="129"/>
      <c r="S220" s="129"/>
      <c r="T220" s="129"/>
      <c r="U220" s="129"/>
    </row>
    <row r="221" ht="15.75" customHeight="1">
      <c r="A221" s="152"/>
      <c r="B221" s="153"/>
      <c r="C221" s="129"/>
      <c r="D221" s="129"/>
      <c r="E221" s="129"/>
      <c r="F221" s="129"/>
      <c r="G221" s="129"/>
      <c r="H221" s="129"/>
      <c r="I221" s="129"/>
      <c r="J221" s="129"/>
      <c r="K221" s="129"/>
      <c r="L221" s="129"/>
      <c r="M221" s="129"/>
      <c r="N221" s="129"/>
      <c r="O221" s="129"/>
      <c r="P221" s="129"/>
      <c r="Q221" s="129"/>
      <c r="R221" s="129"/>
      <c r="S221" s="129"/>
      <c r="T221" s="129"/>
      <c r="U221" s="129"/>
    </row>
    <row r="222" ht="15.75" customHeight="1">
      <c r="A222" s="152"/>
      <c r="B222" s="153"/>
      <c r="C222" s="129"/>
      <c r="D222" s="129"/>
      <c r="E222" s="129"/>
      <c r="F222" s="129"/>
      <c r="G222" s="129"/>
      <c r="H222" s="129"/>
      <c r="I222" s="129"/>
      <c r="J222" s="129"/>
      <c r="K222" s="129"/>
      <c r="L222" s="129"/>
      <c r="M222" s="129"/>
      <c r="N222" s="129"/>
      <c r="O222" s="129"/>
      <c r="P222" s="129"/>
      <c r="Q222" s="129"/>
      <c r="R222" s="129"/>
      <c r="S222" s="129"/>
      <c r="T222" s="129"/>
      <c r="U222" s="129"/>
    </row>
    <row r="223" ht="15.75" customHeight="1">
      <c r="A223" s="152"/>
      <c r="B223" s="153"/>
      <c r="C223" s="129"/>
      <c r="D223" s="129"/>
      <c r="E223" s="129"/>
      <c r="F223" s="129"/>
      <c r="G223" s="129"/>
      <c r="H223" s="129"/>
      <c r="I223" s="129"/>
      <c r="J223" s="129"/>
      <c r="K223" s="129"/>
      <c r="L223" s="129"/>
      <c r="M223" s="129"/>
      <c r="N223" s="129"/>
      <c r="O223" s="129"/>
      <c r="P223" s="129"/>
      <c r="Q223" s="129"/>
      <c r="R223" s="129"/>
      <c r="S223" s="129"/>
      <c r="T223" s="129"/>
      <c r="U223" s="129"/>
    </row>
    <row r="224" ht="15.75" customHeight="1">
      <c r="A224" s="152"/>
      <c r="B224" s="153"/>
      <c r="C224" s="129"/>
      <c r="D224" s="129"/>
      <c r="E224" s="129"/>
      <c r="F224" s="129"/>
      <c r="G224" s="129"/>
      <c r="H224" s="129"/>
      <c r="I224" s="129"/>
      <c r="J224" s="129"/>
      <c r="K224" s="129"/>
      <c r="L224" s="129"/>
      <c r="M224" s="129"/>
      <c r="N224" s="129"/>
      <c r="O224" s="129"/>
      <c r="P224" s="129"/>
      <c r="Q224" s="129"/>
      <c r="R224" s="129"/>
      <c r="S224" s="129"/>
      <c r="T224" s="129"/>
      <c r="U224" s="129"/>
    </row>
    <row r="225" ht="15.75" customHeight="1">
      <c r="A225" s="152"/>
      <c r="B225" s="153"/>
      <c r="C225" s="129"/>
      <c r="D225" s="129"/>
      <c r="E225" s="129"/>
      <c r="F225" s="129"/>
      <c r="G225" s="129"/>
      <c r="H225" s="129"/>
      <c r="I225" s="129"/>
      <c r="J225" s="129"/>
      <c r="K225" s="129"/>
      <c r="L225" s="129"/>
      <c r="M225" s="129"/>
      <c r="N225" s="129"/>
      <c r="O225" s="129"/>
      <c r="P225" s="129"/>
      <c r="Q225" s="129"/>
      <c r="R225" s="129"/>
      <c r="S225" s="129"/>
      <c r="T225" s="129"/>
      <c r="U225" s="129"/>
    </row>
    <row r="226" ht="15.75" customHeight="1">
      <c r="A226" s="152"/>
      <c r="B226" s="153"/>
      <c r="C226" s="129"/>
      <c r="D226" s="129"/>
      <c r="E226" s="129"/>
      <c r="F226" s="129"/>
      <c r="G226" s="129"/>
      <c r="H226" s="129"/>
      <c r="I226" s="129"/>
      <c r="J226" s="129"/>
      <c r="K226" s="129"/>
      <c r="L226" s="129"/>
      <c r="M226" s="129"/>
      <c r="N226" s="129"/>
      <c r="O226" s="129"/>
      <c r="P226" s="129"/>
      <c r="Q226" s="129"/>
      <c r="R226" s="129"/>
      <c r="S226" s="129"/>
      <c r="T226" s="129"/>
      <c r="U226" s="129"/>
    </row>
    <row r="227" ht="15.75" customHeight="1">
      <c r="A227" s="152"/>
      <c r="B227" s="153"/>
      <c r="C227" s="129"/>
      <c r="D227" s="129"/>
      <c r="E227" s="129"/>
      <c r="F227" s="129"/>
      <c r="G227" s="129"/>
      <c r="H227" s="129"/>
      <c r="I227" s="129"/>
      <c r="J227" s="129"/>
      <c r="K227" s="129"/>
      <c r="L227" s="129"/>
      <c r="M227" s="129"/>
      <c r="N227" s="129"/>
      <c r="O227" s="129"/>
      <c r="P227" s="129"/>
      <c r="Q227" s="129"/>
      <c r="R227" s="129"/>
      <c r="S227" s="129"/>
      <c r="T227" s="129"/>
      <c r="U227" s="129"/>
    </row>
    <row r="228" ht="15.75" customHeight="1">
      <c r="A228" s="152"/>
      <c r="B228" s="153"/>
      <c r="C228" s="129"/>
      <c r="D228" s="129"/>
      <c r="E228" s="129"/>
      <c r="F228" s="129"/>
      <c r="G228" s="129"/>
      <c r="H228" s="129"/>
      <c r="I228" s="129"/>
      <c r="J228" s="129"/>
      <c r="K228" s="129"/>
      <c r="L228" s="129"/>
      <c r="M228" s="129"/>
      <c r="N228" s="129"/>
      <c r="O228" s="129"/>
      <c r="P228" s="129"/>
      <c r="Q228" s="129"/>
      <c r="R228" s="129"/>
      <c r="S228" s="129"/>
      <c r="T228" s="129"/>
      <c r="U228" s="129"/>
    </row>
    <row r="229" ht="15.75" customHeight="1">
      <c r="A229" s="152"/>
      <c r="B229" s="153"/>
      <c r="C229" s="129"/>
      <c r="D229" s="129"/>
      <c r="E229" s="129"/>
      <c r="F229" s="129"/>
      <c r="G229" s="129"/>
      <c r="H229" s="129"/>
      <c r="I229" s="129"/>
      <c r="J229" s="129"/>
      <c r="K229" s="129"/>
      <c r="L229" s="129"/>
      <c r="M229" s="129"/>
      <c r="N229" s="129"/>
      <c r="O229" s="129"/>
      <c r="P229" s="129"/>
      <c r="Q229" s="129"/>
      <c r="R229" s="129"/>
      <c r="S229" s="129"/>
      <c r="T229" s="129"/>
      <c r="U229" s="129"/>
    </row>
    <row r="230" ht="15.75" customHeight="1">
      <c r="A230" s="152"/>
      <c r="B230" s="153"/>
      <c r="C230" s="129"/>
      <c r="D230" s="129"/>
      <c r="E230" s="129"/>
      <c r="F230" s="129"/>
      <c r="G230" s="129"/>
      <c r="H230" s="129"/>
      <c r="I230" s="129"/>
      <c r="J230" s="129"/>
      <c r="K230" s="129"/>
      <c r="L230" s="129"/>
      <c r="M230" s="129"/>
      <c r="N230" s="129"/>
      <c r="O230" s="129"/>
      <c r="P230" s="129"/>
      <c r="Q230" s="129"/>
      <c r="R230" s="129"/>
      <c r="S230" s="129"/>
      <c r="T230" s="129"/>
      <c r="U230" s="129"/>
    </row>
    <row r="231" ht="15.75" customHeight="1">
      <c r="A231" s="152"/>
      <c r="B231" s="153"/>
      <c r="C231" s="129"/>
      <c r="D231" s="129"/>
      <c r="E231" s="129"/>
      <c r="F231" s="129"/>
      <c r="G231" s="129"/>
      <c r="H231" s="129"/>
      <c r="I231" s="129"/>
      <c r="J231" s="129"/>
      <c r="K231" s="129"/>
      <c r="L231" s="129"/>
      <c r="M231" s="129"/>
      <c r="N231" s="129"/>
      <c r="O231" s="129"/>
      <c r="P231" s="129"/>
      <c r="Q231" s="129"/>
      <c r="R231" s="129"/>
      <c r="S231" s="129"/>
      <c r="T231" s="129"/>
      <c r="U231" s="129"/>
    </row>
    <row r="232" ht="15.75" customHeight="1">
      <c r="A232" s="152"/>
      <c r="B232" s="153"/>
      <c r="C232" s="129"/>
      <c r="D232" s="129"/>
      <c r="E232" s="129"/>
      <c r="F232" s="129"/>
      <c r="G232" s="129"/>
      <c r="H232" s="129"/>
      <c r="I232" s="129"/>
      <c r="J232" s="129"/>
      <c r="K232" s="129"/>
      <c r="L232" s="129"/>
      <c r="M232" s="129"/>
      <c r="N232" s="129"/>
      <c r="O232" s="129"/>
      <c r="P232" s="129"/>
      <c r="Q232" s="129"/>
      <c r="R232" s="129"/>
      <c r="S232" s="129"/>
      <c r="T232" s="129"/>
      <c r="U232" s="129"/>
    </row>
    <row r="233" ht="15.75" customHeight="1">
      <c r="A233" s="152"/>
      <c r="B233" s="153"/>
      <c r="C233" s="129"/>
      <c r="D233" s="129"/>
      <c r="E233" s="129"/>
      <c r="F233" s="129"/>
      <c r="G233" s="129"/>
      <c r="H233" s="129"/>
      <c r="I233" s="129"/>
      <c r="J233" s="129"/>
      <c r="K233" s="129"/>
      <c r="L233" s="129"/>
      <c r="M233" s="129"/>
      <c r="N233" s="129"/>
      <c r="O233" s="129"/>
      <c r="P233" s="129"/>
      <c r="Q233" s="129"/>
      <c r="R233" s="129"/>
      <c r="S233" s="129"/>
      <c r="T233" s="129"/>
      <c r="U233" s="129"/>
    </row>
    <row r="234" ht="15.75" customHeight="1">
      <c r="A234" s="152"/>
      <c r="B234" s="153"/>
      <c r="C234" s="129"/>
      <c r="D234" s="129"/>
      <c r="E234" s="129"/>
      <c r="F234" s="129"/>
      <c r="G234" s="129"/>
      <c r="H234" s="129"/>
      <c r="I234" s="129"/>
      <c r="J234" s="129"/>
      <c r="K234" s="129"/>
      <c r="L234" s="129"/>
      <c r="M234" s="129"/>
      <c r="N234" s="129"/>
      <c r="O234" s="129"/>
      <c r="P234" s="129"/>
      <c r="Q234" s="129"/>
      <c r="R234" s="129"/>
      <c r="S234" s="129"/>
      <c r="T234" s="129"/>
      <c r="U234" s="129"/>
    </row>
    <row r="235" ht="15.75" customHeight="1">
      <c r="A235" s="152"/>
      <c r="B235" s="153"/>
      <c r="C235" s="129"/>
      <c r="D235" s="129"/>
      <c r="E235" s="129"/>
      <c r="F235" s="129"/>
      <c r="G235" s="129"/>
      <c r="H235" s="129"/>
      <c r="I235" s="129"/>
      <c r="J235" s="129"/>
      <c r="K235" s="129"/>
      <c r="L235" s="129"/>
      <c r="M235" s="129"/>
      <c r="N235" s="129"/>
      <c r="O235" s="129"/>
      <c r="P235" s="129"/>
      <c r="Q235" s="129"/>
      <c r="R235" s="129"/>
      <c r="S235" s="129"/>
      <c r="T235" s="129"/>
      <c r="U235" s="129"/>
    </row>
    <row r="236" ht="15.75" customHeight="1">
      <c r="A236" s="152"/>
      <c r="B236" s="153"/>
      <c r="C236" s="129"/>
      <c r="D236" s="129"/>
      <c r="E236" s="129"/>
      <c r="F236" s="129"/>
      <c r="G236" s="129"/>
      <c r="H236" s="129"/>
      <c r="I236" s="129"/>
      <c r="J236" s="129"/>
      <c r="K236" s="129"/>
      <c r="L236" s="129"/>
      <c r="M236" s="129"/>
      <c r="N236" s="129"/>
      <c r="O236" s="129"/>
      <c r="P236" s="129"/>
      <c r="Q236" s="129"/>
      <c r="R236" s="129"/>
      <c r="S236" s="129"/>
      <c r="T236" s="129"/>
      <c r="U236" s="129"/>
    </row>
    <row r="237" ht="15.75" customHeight="1">
      <c r="A237" s="152"/>
      <c r="B237" s="153"/>
      <c r="C237" s="129"/>
      <c r="D237" s="129"/>
      <c r="E237" s="129"/>
      <c r="F237" s="129"/>
      <c r="G237" s="129"/>
      <c r="H237" s="129"/>
      <c r="I237" s="129"/>
      <c r="J237" s="129"/>
      <c r="K237" s="129"/>
      <c r="L237" s="129"/>
      <c r="M237" s="129"/>
      <c r="N237" s="129"/>
      <c r="O237" s="129"/>
      <c r="P237" s="129"/>
      <c r="Q237" s="129"/>
      <c r="R237" s="129"/>
      <c r="S237" s="129"/>
      <c r="T237" s="129"/>
      <c r="U237" s="129"/>
    </row>
    <row r="238" ht="15.75" customHeight="1">
      <c r="A238" s="152"/>
      <c r="B238" s="153"/>
      <c r="C238" s="129"/>
      <c r="D238" s="129"/>
      <c r="E238" s="129"/>
      <c r="F238" s="129"/>
      <c r="G238" s="129"/>
      <c r="H238" s="129"/>
      <c r="I238" s="129"/>
      <c r="J238" s="129"/>
      <c r="K238" s="129"/>
      <c r="L238" s="129"/>
      <c r="M238" s="129"/>
      <c r="N238" s="129"/>
      <c r="O238" s="129"/>
      <c r="P238" s="129"/>
      <c r="Q238" s="129"/>
      <c r="R238" s="129"/>
      <c r="S238" s="129"/>
      <c r="T238" s="129"/>
      <c r="U238" s="129"/>
    </row>
    <row r="239" ht="15.75" customHeight="1">
      <c r="A239" s="152"/>
      <c r="B239" s="153"/>
      <c r="C239" s="129"/>
      <c r="D239" s="129"/>
      <c r="E239" s="129"/>
      <c r="F239" s="129"/>
      <c r="G239" s="129"/>
      <c r="H239" s="129"/>
      <c r="I239" s="129"/>
      <c r="J239" s="129"/>
      <c r="K239" s="129"/>
      <c r="L239" s="129"/>
      <c r="M239" s="129"/>
      <c r="N239" s="129"/>
      <c r="O239" s="129"/>
      <c r="P239" s="129"/>
      <c r="Q239" s="129"/>
      <c r="R239" s="129"/>
      <c r="S239" s="129"/>
      <c r="T239" s="129"/>
      <c r="U239" s="129"/>
    </row>
    <row r="240" ht="15.75" customHeight="1">
      <c r="A240" s="152"/>
      <c r="B240" s="153"/>
      <c r="C240" s="129"/>
      <c r="D240" s="129"/>
      <c r="E240" s="129"/>
      <c r="F240" s="129"/>
      <c r="G240" s="129"/>
      <c r="H240" s="129"/>
      <c r="I240" s="129"/>
      <c r="J240" s="129"/>
      <c r="K240" s="129"/>
      <c r="L240" s="129"/>
      <c r="M240" s="129"/>
      <c r="N240" s="129"/>
      <c r="O240" s="129"/>
      <c r="P240" s="129"/>
      <c r="Q240" s="129"/>
      <c r="R240" s="129"/>
      <c r="S240" s="129"/>
      <c r="T240" s="129"/>
      <c r="U240" s="129"/>
    </row>
    <row r="241" ht="15.75" customHeight="1">
      <c r="A241" s="152"/>
      <c r="B241" s="153"/>
      <c r="C241" s="129"/>
      <c r="D241" s="129"/>
      <c r="E241" s="129"/>
      <c r="F241" s="129"/>
      <c r="G241" s="129"/>
      <c r="H241" s="129"/>
      <c r="I241" s="129"/>
      <c r="J241" s="129"/>
      <c r="K241" s="129"/>
      <c r="L241" s="129"/>
      <c r="M241" s="129"/>
      <c r="N241" s="129"/>
      <c r="O241" s="129"/>
      <c r="P241" s="129"/>
      <c r="Q241" s="129"/>
      <c r="R241" s="129"/>
      <c r="S241" s="129"/>
      <c r="T241" s="129"/>
      <c r="U241" s="129"/>
    </row>
    <row r="242" ht="15.75" customHeight="1">
      <c r="A242" s="152"/>
      <c r="B242" s="153"/>
      <c r="C242" s="129"/>
      <c r="D242" s="129"/>
      <c r="E242" s="129"/>
      <c r="F242" s="129"/>
      <c r="G242" s="129"/>
      <c r="H242" s="129"/>
      <c r="I242" s="129"/>
      <c r="J242" s="129"/>
      <c r="K242" s="129"/>
      <c r="L242" s="129"/>
      <c r="M242" s="129"/>
      <c r="N242" s="129"/>
      <c r="O242" s="129"/>
      <c r="P242" s="129"/>
      <c r="Q242" s="129"/>
      <c r="R242" s="129"/>
      <c r="S242" s="129"/>
      <c r="T242" s="129"/>
      <c r="U242" s="129"/>
    </row>
    <row r="243" ht="15.75" customHeight="1">
      <c r="A243" s="152"/>
      <c r="B243" s="153"/>
      <c r="C243" s="129"/>
      <c r="D243" s="129"/>
      <c r="E243" s="129"/>
      <c r="F243" s="129"/>
      <c r="G243" s="129"/>
      <c r="H243" s="129"/>
      <c r="I243" s="129"/>
      <c r="J243" s="129"/>
      <c r="K243" s="129"/>
      <c r="L243" s="129"/>
      <c r="M243" s="129"/>
      <c r="N243" s="129"/>
      <c r="O243" s="129"/>
      <c r="P243" s="129"/>
      <c r="Q243" s="129"/>
      <c r="R243" s="129"/>
      <c r="S243" s="129"/>
      <c r="T243" s="129"/>
      <c r="U243" s="129"/>
    </row>
    <row r="244" ht="15.75" customHeight="1">
      <c r="A244" s="152"/>
      <c r="B244" s="153"/>
      <c r="C244" s="129"/>
      <c r="D244" s="129"/>
      <c r="E244" s="129"/>
      <c r="F244" s="129"/>
      <c r="G244" s="129"/>
      <c r="H244" s="129"/>
      <c r="I244" s="129"/>
      <c r="J244" s="129"/>
      <c r="K244" s="129"/>
      <c r="L244" s="129"/>
      <c r="M244" s="129"/>
      <c r="N244" s="129"/>
      <c r="O244" s="129"/>
      <c r="P244" s="129"/>
      <c r="Q244" s="129"/>
      <c r="R244" s="129"/>
      <c r="S244" s="129"/>
      <c r="T244" s="129"/>
      <c r="U244" s="129"/>
    </row>
    <row r="245" ht="15.75" customHeight="1">
      <c r="A245" s="152"/>
      <c r="B245" s="153"/>
      <c r="C245" s="129"/>
      <c r="D245" s="129"/>
      <c r="E245" s="129"/>
      <c r="F245" s="129"/>
      <c r="G245" s="129"/>
      <c r="H245" s="129"/>
      <c r="I245" s="129"/>
      <c r="J245" s="129"/>
      <c r="K245" s="129"/>
      <c r="L245" s="129"/>
      <c r="M245" s="129"/>
      <c r="N245" s="129"/>
      <c r="O245" s="129"/>
      <c r="P245" s="129"/>
      <c r="Q245" s="129"/>
      <c r="R245" s="129"/>
      <c r="S245" s="129"/>
      <c r="T245" s="129"/>
      <c r="U245" s="129"/>
    </row>
    <row r="246" ht="15.75" customHeight="1">
      <c r="A246" s="152"/>
      <c r="B246" s="153"/>
      <c r="C246" s="129"/>
      <c r="D246" s="129"/>
      <c r="E246" s="129"/>
      <c r="F246" s="129"/>
      <c r="G246" s="129"/>
      <c r="H246" s="129"/>
      <c r="I246" s="129"/>
      <c r="J246" s="129"/>
      <c r="K246" s="129"/>
      <c r="L246" s="129"/>
      <c r="M246" s="129"/>
      <c r="N246" s="129"/>
      <c r="O246" s="129"/>
      <c r="P246" s="129"/>
      <c r="Q246" s="129"/>
      <c r="R246" s="129"/>
      <c r="S246" s="129"/>
      <c r="T246" s="129"/>
      <c r="U246" s="129"/>
    </row>
    <row r="247" ht="15.75" customHeight="1">
      <c r="A247" s="152"/>
      <c r="B247" s="153"/>
      <c r="C247" s="129"/>
      <c r="D247" s="129"/>
      <c r="E247" s="129"/>
      <c r="F247" s="129"/>
      <c r="G247" s="129"/>
      <c r="H247" s="129"/>
      <c r="I247" s="129"/>
      <c r="J247" s="129"/>
      <c r="K247" s="129"/>
      <c r="L247" s="129"/>
      <c r="M247" s="129"/>
      <c r="N247" s="129"/>
      <c r="O247" s="129"/>
      <c r="P247" s="129"/>
      <c r="Q247" s="129"/>
      <c r="R247" s="129"/>
      <c r="S247" s="129"/>
      <c r="T247" s="129"/>
      <c r="U247" s="129"/>
    </row>
    <row r="248" ht="15.75" customHeight="1">
      <c r="A248" s="152"/>
      <c r="B248" s="153"/>
      <c r="C248" s="129"/>
      <c r="D248" s="129"/>
      <c r="E248" s="129"/>
      <c r="F248" s="129"/>
      <c r="G248" s="129"/>
      <c r="H248" s="129"/>
      <c r="I248" s="129"/>
      <c r="J248" s="129"/>
      <c r="K248" s="129"/>
      <c r="L248" s="129"/>
      <c r="M248" s="129"/>
      <c r="N248" s="129"/>
      <c r="O248" s="129"/>
      <c r="P248" s="129"/>
      <c r="Q248" s="129"/>
      <c r="R248" s="129"/>
      <c r="S248" s="129"/>
      <c r="T248" s="129"/>
      <c r="U248" s="129"/>
    </row>
    <row r="249" ht="15.75" customHeight="1">
      <c r="A249" s="152"/>
      <c r="B249" s="153"/>
      <c r="C249" s="129"/>
      <c r="D249" s="129"/>
      <c r="E249" s="129"/>
      <c r="F249" s="129"/>
      <c r="G249" s="129"/>
      <c r="H249" s="129"/>
      <c r="I249" s="129"/>
      <c r="J249" s="129"/>
      <c r="K249" s="129"/>
      <c r="L249" s="129"/>
      <c r="M249" s="129"/>
      <c r="N249" s="129"/>
      <c r="O249" s="129"/>
      <c r="P249" s="129"/>
      <c r="Q249" s="129"/>
      <c r="R249" s="129"/>
      <c r="S249" s="129"/>
      <c r="T249" s="129"/>
      <c r="U249" s="129"/>
    </row>
    <row r="250" ht="15.75" customHeight="1">
      <c r="A250" s="152"/>
      <c r="B250" s="153"/>
      <c r="C250" s="129"/>
      <c r="D250" s="129"/>
      <c r="E250" s="129"/>
      <c r="F250" s="129"/>
      <c r="G250" s="129"/>
      <c r="H250" s="129"/>
      <c r="I250" s="129"/>
      <c r="J250" s="129"/>
      <c r="K250" s="129"/>
      <c r="L250" s="129"/>
      <c r="M250" s="129"/>
      <c r="N250" s="129"/>
      <c r="O250" s="129"/>
      <c r="P250" s="129"/>
      <c r="Q250" s="129"/>
      <c r="R250" s="129"/>
      <c r="S250" s="129"/>
      <c r="T250" s="129"/>
      <c r="U250" s="129"/>
    </row>
    <row r="251" ht="15.75" customHeight="1">
      <c r="A251" s="152"/>
      <c r="B251" s="153"/>
      <c r="C251" s="129"/>
      <c r="D251" s="129"/>
      <c r="E251" s="129"/>
      <c r="F251" s="129"/>
      <c r="G251" s="129"/>
      <c r="H251" s="129"/>
      <c r="I251" s="129"/>
      <c r="J251" s="129"/>
      <c r="K251" s="129"/>
      <c r="L251" s="129"/>
      <c r="M251" s="129"/>
      <c r="N251" s="129"/>
      <c r="O251" s="129"/>
      <c r="P251" s="129"/>
      <c r="Q251" s="129"/>
      <c r="R251" s="129"/>
      <c r="S251" s="129"/>
      <c r="T251" s="129"/>
      <c r="U251" s="129"/>
    </row>
    <row r="252" ht="15.75" customHeight="1">
      <c r="A252" s="152"/>
      <c r="B252" s="153"/>
      <c r="C252" s="129"/>
      <c r="D252" s="129"/>
      <c r="E252" s="129"/>
      <c r="F252" s="129"/>
      <c r="G252" s="129"/>
      <c r="H252" s="129"/>
      <c r="I252" s="129"/>
      <c r="J252" s="129"/>
      <c r="K252" s="129"/>
      <c r="L252" s="129"/>
      <c r="M252" s="129"/>
      <c r="N252" s="129"/>
      <c r="O252" s="129"/>
      <c r="P252" s="129"/>
      <c r="Q252" s="129"/>
      <c r="R252" s="129"/>
      <c r="S252" s="129"/>
      <c r="T252" s="129"/>
      <c r="U252" s="129"/>
    </row>
    <row r="253" ht="15.75" customHeight="1">
      <c r="A253" s="152"/>
      <c r="B253" s="153"/>
      <c r="C253" s="129"/>
      <c r="D253" s="129"/>
      <c r="E253" s="129"/>
      <c r="F253" s="129"/>
      <c r="G253" s="129"/>
      <c r="H253" s="129"/>
      <c r="I253" s="129"/>
      <c r="J253" s="129"/>
      <c r="K253" s="129"/>
      <c r="L253" s="129"/>
      <c r="M253" s="129"/>
      <c r="N253" s="129"/>
      <c r="O253" s="129"/>
      <c r="P253" s="129"/>
      <c r="Q253" s="129"/>
      <c r="R253" s="129"/>
      <c r="S253" s="129"/>
      <c r="T253" s="129"/>
      <c r="U253" s="129"/>
    </row>
    <row r="254" ht="15.75" customHeight="1">
      <c r="A254" s="152"/>
      <c r="B254" s="153"/>
      <c r="C254" s="129"/>
      <c r="D254" s="129"/>
      <c r="E254" s="129"/>
      <c r="F254" s="129"/>
      <c r="G254" s="129"/>
      <c r="H254" s="129"/>
      <c r="I254" s="129"/>
      <c r="J254" s="129"/>
      <c r="K254" s="129"/>
      <c r="L254" s="129"/>
      <c r="M254" s="129"/>
      <c r="N254" s="129"/>
      <c r="O254" s="129"/>
      <c r="P254" s="129"/>
      <c r="Q254" s="129"/>
      <c r="R254" s="129"/>
      <c r="S254" s="129"/>
      <c r="T254" s="129"/>
      <c r="U254" s="129"/>
    </row>
    <row r="255" ht="15.75" customHeight="1">
      <c r="A255" s="152"/>
      <c r="B255" s="153"/>
      <c r="C255" s="129"/>
      <c r="D255" s="129"/>
      <c r="E255" s="129"/>
      <c r="F255" s="129"/>
      <c r="G255" s="129"/>
      <c r="H255" s="129"/>
      <c r="I255" s="129"/>
      <c r="J255" s="129"/>
      <c r="K255" s="129"/>
      <c r="L255" s="129"/>
      <c r="M255" s="129"/>
      <c r="N255" s="129"/>
      <c r="O255" s="129"/>
      <c r="P255" s="129"/>
      <c r="Q255" s="129"/>
      <c r="R255" s="129"/>
      <c r="S255" s="129"/>
      <c r="T255" s="129"/>
      <c r="U255" s="129"/>
    </row>
    <row r="256" ht="15.75" customHeight="1">
      <c r="A256" s="152"/>
      <c r="B256" s="153"/>
      <c r="C256" s="129"/>
      <c r="D256" s="129"/>
      <c r="E256" s="129"/>
      <c r="F256" s="129"/>
      <c r="G256" s="129"/>
      <c r="H256" s="129"/>
      <c r="I256" s="129"/>
      <c r="J256" s="129"/>
      <c r="K256" s="129"/>
      <c r="L256" s="129"/>
      <c r="M256" s="129"/>
      <c r="N256" s="129"/>
      <c r="O256" s="129"/>
      <c r="P256" s="129"/>
      <c r="Q256" s="129"/>
      <c r="R256" s="129"/>
      <c r="S256" s="129"/>
      <c r="T256" s="129"/>
      <c r="U256" s="129"/>
    </row>
    <row r="257" ht="15.75" customHeight="1">
      <c r="A257" s="152"/>
      <c r="B257" s="153"/>
      <c r="C257" s="129"/>
      <c r="D257" s="129"/>
      <c r="E257" s="129"/>
      <c r="F257" s="129"/>
      <c r="G257" s="129"/>
      <c r="H257" s="129"/>
      <c r="I257" s="129"/>
      <c r="J257" s="129"/>
      <c r="K257" s="129"/>
      <c r="L257" s="129"/>
      <c r="M257" s="129"/>
      <c r="N257" s="129"/>
      <c r="O257" s="129"/>
      <c r="P257" s="129"/>
      <c r="Q257" s="129"/>
      <c r="R257" s="129"/>
      <c r="S257" s="129"/>
      <c r="T257" s="129"/>
      <c r="U257" s="129"/>
    </row>
    <row r="258" ht="15.75" customHeight="1">
      <c r="A258" s="152"/>
      <c r="B258" s="153"/>
      <c r="C258" s="129"/>
      <c r="D258" s="129"/>
      <c r="E258" s="129"/>
      <c r="F258" s="129"/>
      <c r="G258" s="129"/>
      <c r="H258" s="129"/>
      <c r="I258" s="129"/>
      <c r="J258" s="129"/>
      <c r="K258" s="129"/>
      <c r="L258" s="129"/>
      <c r="M258" s="129"/>
      <c r="N258" s="129"/>
      <c r="O258" s="129"/>
      <c r="P258" s="129"/>
      <c r="Q258" s="129"/>
      <c r="R258" s="129"/>
      <c r="S258" s="129"/>
      <c r="T258" s="129"/>
      <c r="U258" s="129"/>
    </row>
    <row r="259" ht="15.75" customHeight="1">
      <c r="A259" s="152"/>
      <c r="B259" s="153"/>
      <c r="C259" s="129"/>
      <c r="D259" s="129"/>
      <c r="E259" s="129"/>
      <c r="F259" s="129"/>
      <c r="G259" s="129"/>
      <c r="H259" s="129"/>
      <c r="I259" s="129"/>
      <c r="J259" s="129"/>
      <c r="K259" s="129"/>
      <c r="L259" s="129"/>
      <c r="M259" s="129"/>
      <c r="N259" s="129"/>
      <c r="O259" s="129"/>
      <c r="P259" s="129"/>
      <c r="Q259" s="129"/>
      <c r="R259" s="129"/>
      <c r="S259" s="129"/>
      <c r="T259" s="129"/>
      <c r="U259" s="129"/>
    </row>
    <row r="260" ht="15.75" customHeight="1">
      <c r="A260" s="152"/>
      <c r="B260" s="153"/>
      <c r="C260" s="129"/>
      <c r="D260" s="129"/>
      <c r="E260" s="129"/>
      <c r="F260" s="129"/>
      <c r="G260" s="129"/>
      <c r="H260" s="129"/>
      <c r="I260" s="129"/>
      <c r="J260" s="129"/>
      <c r="K260" s="129"/>
      <c r="L260" s="129"/>
      <c r="M260" s="129"/>
      <c r="N260" s="129"/>
      <c r="O260" s="129"/>
      <c r="P260" s="129"/>
      <c r="Q260" s="129"/>
      <c r="R260" s="129"/>
      <c r="S260" s="129"/>
      <c r="T260" s="129"/>
      <c r="U260" s="129"/>
    </row>
    <row r="261" ht="15.75" customHeight="1">
      <c r="A261" s="152"/>
      <c r="B261" s="153"/>
      <c r="C261" s="129"/>
      <c r="D261" s="129"/>
      <c r="E261" s="129"/>
      <c r="F261" s="129"/>
      <c r="G261" s="129"/>
      <c r="H261" s="129"/>
      <c r="I261" s="129"/>
      <c r="J261" s="129"/>
      <c r="K261" s="129"/>
      <c r="L261" s="129"/>
      <c r="M261" s="129"/>
      <c r="N261" s="129"/>
      <c r="O261" s="129"/>
      <c r="P261" s="129"/>
      <c r="Q261" s="129"/>
      <c r="R261" s="129"/>
      <c r="S261" s="129"/>
      <c r="T261" s="129"/>
      <c r="U261" s="129"/>
    </row>
    <row r="262" ht="15.75" customHeight="1">
      <c r="A262" s="152"/>
      <c r="B262" s="153"/>
      <c r="C262" s="129"/>
      <c r="D262" s="129"/>
      <c r="E262" s="129"/>
      <c r="F262" s="129"/>
      <c r="G262" s="129"/>
      <c r="H262" s="129"/>
      <c r="I262" s="129"/>
      <c r="J262" s="129"/>
      <c r="K262" s="129"/>
      <c r="L262" s="129"/>
      <c r="M262" s="129"/>
      <c r="N262" s="129"/>
      <c r="O262" s="129"/>
      <c r="P262" s="129"/>
      <c r="Q262" s="129"/>
      <c r="R262" s="129"/>
      <c r="S262" s="129"/>
      <c r="T262" s="129"/>
      <c r="U262" s="129"/>
    </row>
    <row r="263" ht="15.75" customHeight="1">
      <c r="A263" s="152"/>
      <c r="B263" s="153"/>
      <c r="C263" s="129"/>
      <c r="D263" s="129"/>
      <c r="E263" s="129"/>
      <c r="F263" s="129"/>
      <c r="G263" s="129"/>
      <c r="H263" s="129"/>
      <c r="I263" s="129"/>
      <c r="J263" s="129"/>
      <c r="K263" s="129"/>
      <c r="L263" s="129"/>
      <c r="M263" s="129"/>
      <c r="N263" s="129"/>
      <c r="O263" s="129"/>
      <c r="P263" s="129"/>
      <c r="Q263" s="129"/>
      <c r="R263" s="129"/>
      <c r="S263" s="129"/>
      <c r="T263" s="129"/>
      <c r="U263" s="129"/>
    </row>
    <row r="264" ht="15.75" customHeight="1">
      <c r="A264" s="152"/>
      <c r="B264" s="153"/>
      <c r="C264" s="129"/>
      <c r="D264" s="129"/>
      <c r="E264" s="129"/>
      <c r="F264" s="129"/>
      <c r="G264" s="129"/>
      <c r="H264" s="129"/>
      <c r="I264" s="129"/>
      <c r="J264" s="129"/>
      <c r="K264" s="129"/>
      <c r="L264" s="129"/>
      <c r="M264" s="129"/>
      <c r="N264" s="129"/>
      <c r="O264" s="129"/>
      <c r="P264" s="129"/>
      <c r="Q264" s="129"/>
      <c r="R264" s="129"/>
      <c r="S264" s="129"/>
      <c r="T264" s="129"/>
      <c r="U264" s="129"/>
    </row>
    <row r="265" ht="15.75" customHeight="1">
      <c r="A265" s="152"/>
      <c r="B265" s="153"/>
      <c r="C265" s="129"/>
      <c r="D265" s="129"/>
      <c r="E265" s="129"/>
      <c r="F265" s="129"/>
      <c r="G265" s="129"/>
      <c r="H265" s="129"/>
      <c r="I265" s="129"/>
      <c r="J265" s="129"/>
      <c r="K265" s="129"/>
      <c r="L265" s="129"/>
      <c r="M265" s="129"/>
      <c r="N265" s="129"/>
      <c r="O265" s="129"/>
      <c r="P265" s="129"/>
      <c r="Q265" s="129"/>
      <c r="R265" s="129"/>
      <c r="S265" s="129"/>
      <c r="T265" s="129"/>
      <c r="U265" s="129"/>
    </row>
    <row r="266" ht="15.75" customHeight="1">
      <c r="A266" s="152"/>
      <c r="B266" s="153"/>
      <c r="C266" s="129"/>
      <c r="D266" s="129"/>
      <c r="E266" s="129"/>
      <c r="F266" s="129"/>
      <c r="G266" s="129"/>
      <c r="H266" s="129"/>
      <c r="I266" s="129"/>
      <c r="J266" s="129"/>
      <c r="K266" s="129"/>
      <c r="L266" s="129"/>
      <c r="M266" s="129"/>
      <c r="N266" s="129"/>
      <c r="O266" s="129"/>
      <c r="P266" s="129"/>
      <c r="Q266" s="129"/>
      <c r="R266" s="129"/>
      <c r="S266" s="129"/>
      <c r="T266" s="129"/>
      <c r="U266" s="129"/>
    </row>
    <row r="267" ht="15.75" customHeight="1">
      <c r="A267" s="152"/>
      <c r="B267" s="153"/>
      <c r="C267" s="129"/>
      <c r="D267" s="129"/>
      <c r="E267" s="129"/>
      <c r="F267" s="129"/>
      <c r="G267" s="129"/>
      <c r="H267" s="129"/>
      <c r="I267" s="129"/>
      <c r="J267" s="129"/>
      <c r="K267" s="129"/>
      <c r="L267" s="129"/>
      <c r="M267" s="129"/>
      <c r="N267" s="129"/>
      <c r="O267" s="129"/>
      <c r="P267" s="129"/>
      <c r="Q267" s="129"/>
      <c r="R267" s="129"/>
      <c r="S267" s="129"/>
      <c r="T267" s="129"/>
      <c r="U267" s="129"/>
    </row>
    <row r="268" ht="15.75" customHeight="1">
      <c r="A268" s="152"/>
      <c r="B268" s="153"/>
      <c r="C268" s="129"/>
      <c r="D268" s="129"/>
      <c r="E268" s="129"/>
      <c r="F268" s="129"/>
      <c r="G268" s="129"/>
      <c r="H268" s="129"/>
      <c r="I268" s="129"/>
      <c r="J268" s="129"/>
      <c r="K268" s="129"/>
      <c r="L268" s="129"/>
      <c r="M268" s="129"/>
      <c r="N268" s="129"/>
      <c r="O268" s="129"/>
      <c r="P268" s="129"/>
      <c r="Q268" s="129"/>
      <c r="R268" s="129"/>
      <c r="S268" s="129"/>
      <c r="T268" s="129"/>
      <c r="U268" s="129"/>
    </row>
    <row r="269" ht="15.75" customHeight="1">
      <c r="A269" s="152"/>
      <c r="B269" s="153"/>
      <c r="C269" s="129"/>
      <c r="D269" s="129"/>
      <c r="E269" s="129"/>
      <c r="F269" s="129"/>
      <c r="G269" s="129"/>
      <c r="H269" s="129"/>
      <c r="I269" s="129"/>
      <c r="J269" s="129"/>
      <c r="K269" s="129"/>
      <c r="L269" s="129"/>
      <c r="M269" s="129"/>
      <c r="N269" s="129"/>
      <c r="O269" s="129"/>
      <c r="P269" s="129"/>
      <c r="Q269" s="129"/>
      <c r="R269" s="129"/>
      <c r="S269" s="129"/>
      <c r="T269" s="129"/>
      <c r="U269" s="129"/>
    </row>
    <row r="270" ht="15.75" customHeight="1">
      <c r="A270" s="152"/>
      <c r="B270" s="153"/>
      <c r="C270" s="129"/>
      <c r="D270" s="129"/>
      <c r="E270" s="129"/>
      <c r="F270" s="129"/>
      <c r="G270" s="129"/>
      <c r="H270" s="129"/>
      <c r="I270" s="129"/>
      <c r="J270" s="129"/>
      <c r="K270" s="129"/>
      <c r="L270" s="129"/>
      <c r="M270" s="129"/>
      <c r="N270" s="129"/>
      <c r="O270" s="129"/>
      <c r="P270" s="129"/>
      <c r="Q270" s="129"/>
      <c r="R270" s="129"/>
      <c r="S270" s="129"/>
      <c r="T270" s="129"/>
      <c r="U270" s="129"/>
    </row>
    <row r="271" ht="15.75" customHeight="1">
      <c r="A271" s="152"/>
      <c r="B271" s="153"/>
      <c r="C271" s="129"/>
      <c r="D271" s="129"/>
      <c r="E271" s="129"/>
      <c r="F271" s="129"/>
      <c r="G271" s="129"/>
      <c r="H271" s="129"/>
      <c r="I271" s="129"/>
      <c r="J271" s="129"/>
      <c r="K271" s="129"/>
      <c r="L271" s="129"/>
      <c r="M271" s="129"/>
      <c r="N271" s="129"/>
      <c r="O271" s="129"/>
      <c r="P271" s="129"/>
      <c r="Q271" s="129"/>
      <c r="R271" s="129"/>
      <c r="S271" s="129"/>
      <c r="T271" s="129"/>
      <c r="U271" s="129"/>
    </row>
    <row r="272" ht="15.75" customHeight="1">
      <c r="A272" s="152"/>
      <c r="B272" s="153"/>
      <c r="C272" s="129"/>
      <c r="D272" s="129"/>
      <c r="E272" s="129"/>
      <c r="F272" s="129"/>
      <c r="G272" s="129"/>
      <c r="H272" s="129"/>
      <c r="I272" s="129"/>
      <c r="J272" s="129"/>
      <c r="K272" s="129"/>
      <c r="L272" s="129"/>
      <c r="M272" s="129"/>
      <c r="N272" s="129"/>
      <c r="O272" s="129"/>
      <c r="P272" s="129"/>
      <c r="Q272" s="129"/>
      <c r="R272" s="129"/>
      <c r="S272" s="129"/>
      <c r="T272" s="129"/>
      <c r="U272" s="129"/>
    </row>
    <row r="273" ht="15.75" customHeight="1">
      <c r="A273" s="152"/>
      <c r="B273" s="153"/>
      <c r="C273" s="129"/>
      <c r="D273" s="129"/>
      <c r="E273" s="129"/>
      <c r="F273" s="129"/>
      <c r="G273" s="129"/>
      <c r="H273" s="129"/>
      <c r="I273" s="129"/>
      <c r="J273" s="129"/>
      <c r="K273" s="129"/>
      <c r="L273" s="129"/>
      <c r="M273" s="129"/>
      <c r="N273" s="129"/>
      <c r="O273" s="129"/>
      <c r="P273" s="129"/>
      <c r="Q273" s="129"/>
      <c r="R273" s="129"/>
      <c r="S273" s="129"/>
      <c r="T273" s="129"/>
      <c r="U273" s="129"/>
    </row>
    <row r="274" ht="15.75" customHeight="1">
      <c r="A274" s="152"/>
      <c r="B274" s="153"/>
      <c r="C274" s="129"/>
      <c r="D274" s="129"/>
      <c r="E274" s="129"/>
      <c r="F274" s="129"/>
      <c r="G274" s="129"/>
      <c r="H274" s="129"/>
      <c r="I274" s="129"/>
      <c r="J274" s="129"/>
      <c r="K274" s="129"/>
      <c r="L274" s="129"/>
      <c r="M274" s="129"/>
      <c r="N274" s="129"/>
      <c r="O274" s="129"/>
      <c r="P274" s="129"/>
      <c r="Q274" s="129"/>
      <c r="R274" s="129"/>
      <c r="S274" s="129"/>
      <c r="T274" s="129"/>
      <c r="U274" s="129"/>
    </row>
    <row r="275" ht="15.75" customHeight="1">
      <c r="A275" s="152"/>
      <c r="B275" s="153"/>
      <c r="C275" s="129"/>
      <c r="D275" s="129"/>
      <c r="E275" s="129"/>
      <c r="F275" s="129"/>
      <c r="G275" s="129"/>
      <c r="H275" s="129"/>
      <c r="I275" s="129"/>
      <c r="J275" s="129"/>
      <c r="K275" s="129"/>
      <c r="L275" s="129"/>
      <c r="M275" s="129"/>
      <c r="N275" s="129"/>
      <c r="O275" s="129"/>
      <c r="P275" s="129"/>
      <c r="Q275" s="129"/>
      <c r="R275" s="129"/>
      <c r="S275" s="129"/>
      <c r="T275" s="129"/>
      <c r="U275" s="129"/>
    </row>
    <row r="276" ht="15.75" customHeight="1">
      <c r="A276" s="152"/>
      <c r="B276" s="153"/>
      <c r="C276" s="129"/>
      <c r="D276" s="129"/>
      <c r="E276" s="129"/>
      <c r="F276" s="129"/>
      <c r="G276" s="129"/>
      <c r="H276" s="129"/>
      <c r="I276" s="129"/>
      <c r="J276" s="129"/>
      <c r="K276" s="129"/>
      <c r="L276" s="129"/>
      <c r="M276" s="129"/>
      <c r="N276" s="129"/>
      <c r="O276" s="129"/>
      <c r="P276" s="129"/>
      <c r="Q276" s="129"/>
      <c r="R276" s="129"/>
      <c r="S276" s="129"/>
      <c r="T276" s="129"/>
      <c r="U276" s="129"/>
    </row>
    <row r="277" ht="15.75" customHeight="1">
      <c r="A277" s="152"/>
      <c r="B277" s="153"/>
      <c r="C277" s="129"/>
      <c r="D277" s="129"/>
      <c r="E277" s="129"/>
      <c r="F277" s="129"/>
      <c r="G277" s="129"/>
      <c r="H277" s="129"/>
      <c r="I277" s="129"/>
      <c r="J277" s="129"/>
      <c r="K277" s="129"/>
      <c r="L277" s="129"/>
      <c r="M277" s="129"/>
      <c r="N277" s="129"/>
      <c r="O277" s="129"/>
      <c r="P277" s="129"/>
      <c r="Q277" s="129"/>
      <c r="R277" s="129"/>
      <c r="S277" s="129"/>
      <c r="T277" s="129"/>
      <c r="U277" s="129"/>
    </row>
    <row r="278" ht="15.75" customHeight="1">
      <c r="A278" s="152"/>
      <c r="B278" s="153"/>
      <c r="C278" s="129"/>
      <c r="D278" s="129"/>
      <c r="E278" s="129"/>
      <c r="F278" s="129"/>
      <c r="G278" s="129"/>
      <c r="H278" s="129"/>
      <c r="I278" s="129"/>
      <c r="J278" s="129"/>
      <c r="K278" s="129"/>
      <c r="L278" s="129"/>
      <c r="M278" s="129"/>
      <c r="N278" s="129"/>
      <c r="O278" s="129"/>
      <c r="P278" s="129"/>
      <c r="Q278" s="129"/>
      <c r="R278" s="129"/>
      <c r="S278" s="129"/>
      <c r="T278" s="129"/>
      <c r="U278" s="129"/>
    </row>
    <row r="279" ht="15.75" customHeight="1">
      <c r="A279" s="152"/>
      <c r="B279" s="153"/>
      <c r="C279" s="129"/>
      <c r="D279" s="129"/>
      <c r="E279" s="129"/>
      <c r="F279" s="129"/>
      <c r="G279" s="129"/>
      <c r="H279" s="129"/>
      <c r="I279" s="129"/>
      <c r="J279" s="129"/>
      <c r="K279" s="129"/>
      <c r="L279" s="129"/>
      <c r="M279" s="129"/>
      <c r="N279" s="129"/>
      <c r="O279" s="129"/>
      <c r="P279" s="129"/>
      <c r="Q279" s="129"/>
      <c r="R279" s="129"/>
      <c r="S279" s="129"/>
      <c r="T279" s="129"/>
      <c r="U279" s="129"/>
    </row>
    <row r="280" ht="15.75" customHeight="1">
      <c r="A280" s="152"/>
      <c r="B280" s="153"/>
      <c r="C280" s="129"/>
      <c r="D280" s="129"/>
      <c r="E280" s="129"/>
      <c r="F280" s="129"/>
      <c r="G280" s="129"/>
      <c r="H280" s="129"/>
      <c r="I280" s="129"/>
      <c r="J280" s="129"/>
      <c r="K280" s="129"/>
      <c r="L280" s="129"/>
      <c r="M280" s="129"/>
      <c r="N280" s="129"/>
      <c r="O280" s="129"/>
      <c r="P280" s="129"/>
      <c r="Q280" s="129"/>
      <c r="R280" s="129"/>
      <c r="S280" s="129"/>
      <c r="T280" s="129"/>
      <c r="U280" s="129"/>
    </row>
    <row r="281" ht="15.75" customHeight="1">
      <c r="A281" s="152"/>
      <c r="B281" s="153"/>
      <c r="C281" s="129"/>
      <c r="D281" s="129"/>
      <c r="E281" s="129"/>
      <c r="F281" s="129"/>
      <c r="G281" s="129"/>
      <c r="H281" s="129"/>
      <c r="I281" s="129"/>
      <c r="J281" s="129"/>
      <c r="K281" s="129"/>
      <c r="L281" s="129"/>
      <c r="M281" s="129"/>
      <c r="N281" s="129"/>
      <c r="O281" s="129"/>
      <c r="P281" s="129"/>
      <c r="Q281" s="129"/>
      <c r="R281" s="129"/>
      <c r="S281" s="129"/>
      <c r="T281" s="129"/>
      <c r="U281" s="129"/>
    </row>
    <row r="282" ht="15.75" customHeight="1">
      <c r="A282" s="152"/>
      <c r="B282" s="153"/>
      <c r="C282" s="129"/>
      <c r="D282" s="129"/>
      <c r="E282" s="129"/>
      <c r="F282" s="129"/>
      <c r="G282" s="129"/>
      <c r="H282" s="129"/>
      <c r="I282" s="129"/>
      <c r="J282" s="129"/>
      <c r="K282" s="129"/>
      <c r="L282" s="129"/>
      <c r="M282" s="129"/>
      <c r="N282" s="129"/>
      <c r="O282" s="129"/>
      <c r="P282" s="129"/>
      <c r="Q282" s="129"/>
      <c r="R282" s="129"/>
      <c r="S282" s="129"/>
      <c r="T282" s="129"/>
      <c r="U282" s="129"/>
    </row>
    <row r="283" ht="15.75" customHeight="1">
      <c r="A283" s="152"/>
      <c r="B283" s="153"/>
      <c r="C283" s="129"/>
      <c r="D283" s="129"/>
      <c r="E283" s="129"/>
      <c r="F283" s="129"/>
      <c r="G283" s="129"/>
      <c r="H283" s="129"/>
      <c r="I283" s="129"/>
      <c r="J283" s="129"/>
      <c r="K283" s="129"/>
      <c r="L283" s="129"/>
      <c r="M283" s="129"/>
      <c r="N283" s="129"/>
      <c r="O283" s="129"/>
      <c r="P283" s="129"/>
      <c r="Q283" s="129"/>
      <c r="R283" s="129"/>
      <c r="S283" s="129"/>
      <c r="T283" s="129"/>
      <c r="U283" s="129"/>
    </row>
    <row r="284" ht="15.75" customHeight="1">
      <c r="A284" s="152"/>
      <c r="B284" s="153"/>
      <c r="C284" s="129"/>
      <c r="D284" s="129"/>
      <c r="E284" s="129"/>
      <c r="F284" s="129"/>
      <c r="G284" s="129"/>
      <c r="H284" s="129"/>
      <c r="I284" s="129"/>
      <c r="J284" s="129"/>
      <c r="K284" s="129"/>
      <c r="L284" s="129"/>
      <c r="M284" s="129"/>
      <c r="N284" s="129"/>
      <c r="O284" s="129"/>
      <c r="P284" s="129"/>
      <c r="Q284" s="129"/>
      <c r="R284" s="129"/>
      <c r="S284" s="129"/>
      <c r="T284" s="129"/>
      <c r="U284" s="129"/>
    </row>
    <row r="285" ht="15.75" customHeight="1">
      <c r="A285" s="152"/>
      <c r="B285" s="153"/>
      <c r="C285" s="129"/>
      <c r="D285" s="129"/>
      <c r="E285" s="129"/>
      <c r="F285" s="129"/>
      <c r="G285" s="129"/>
      <c r="H285" s="129"/>
      <c r="I285" s="129"/>
      <c r="J285" s="129"/>
      <c r="K285" s="129"/>
      <c r="L285" s="129"/>
      <c r="M285" s="129"/>
      <c r="N285" s="129"/>
      <c r="O285" s="129"/>
      <c r="P285" s="129"/>
      <c r="Q285" s="129"/>
      <c r="R285" s="129"/>
      <c r="S285" s="129"/>
      <c r="T285" s="129"/>
      <c r="U285" s="129"/>
    </row>
    <row r="286" ht="15.75" customHeight="1">
      <c r="A286" s="152"/>
      <c r="B286" s="153"/>
      <c r="C286" s="129"/>
      <c r="D286" s="129"/>
      <c r="E286" s="129"/>
      <c r="F286" s="129"/>
      <c r="G286" s="129"/>
      <c r="H286" s="129"/>
      <c r="I286" s="129"/>
      <c r="J286" s="129"/>
      <c r="K286" s="129"/>
      <c r="L286" s="129"/>
      <c r="M286" s="129"/>
      <c r="N286" s="129"/>
      <c r="O286" s="129"/>
      <c r="P286" s="129"/>
      <c r="Q286" s="129"/>
      <c r="R286" s="129"/>
      <c r="S286" s="129"/>
      <c r="T286" s="129"/>
      <c r="U286" s="129"/>
    </row>
    <row r="287" ht="15.75" customHeight="1">
      <c r="A287" s="152"/>
      <c r="B287" s="153"/>
      <c r="C287" s="129"/>
      <c r="D287" s="129"/>
      <c r="E287" s="129"/>
      <c r="F287" s="129"/>
      <c r="G287" s="129"/>
      <c r="H287" s="129"/>
      <c r="I287" s="129"/>
      <c r="J287" s="129"/>
      <c r="K287" s="129"/>
      <c r="L287" s="129"/>
      <c r="M287" s="129"/>
      <c r="N287" s="129"/>
      <c r="O287" s="129"/>
      <c r="P287" s="129"/>
      <c r="Q287" s="129"/>
      <c r="R287" s="129"/>
      <c r="S287" s="129"/>
      <c r="T287" s="129"/>
      <c r="U287" s="129"/>
    </row>
    <row r="288" ht="15.75" customHeight="1">
      <c r="A288" s="152"/>
      <c r="B288" s="153"/>
      <c r="C288" s="129"/>
      <c r="D288" s="129"/>
      <c r="E288" s="129"/>
      <c r="F288" s="129"/>
      <c r="G288" s="129"/>
      <c r="H288" s="129"/>
      <c r="I288" s="129"/>
      <c r="J288" s="129"/>
      <c r="K288" s="129"/>
      <c r="L288" s="129"/>
      <c r="M288" s="129"/>
      <c r="N288" s="129"/>
      <c r="O288" s="129"/>
      <c r="P288" s="129"/>
      <c r="Q288" s="129"/>
      <c r="R288" s="129"/>
      <c r="S288" s="129"/>
      <c r="T288" s="129"/>
      <c r="U288" s="129"/>
    </row>
    <row r="289" ht="15.75" customHeight="1">
      <c r="A289" s="152"/>
      <c r="B289" s="153"/>
      <c r="C289" s="129"/>
      <c r="D289" s="129"/>
      <c r="E289" s="129"/>
      <c r="F289" s="129"/>
      <c r="G289" s="129"/>
      <c r="H289" s="129"/>
      <c r="I289" s="129"/>
      <c r="J289" s="129"/>
      <c r="K289" s="129"/>
      <c r="L289" s="129"/>
      <c r="M289" s="129"/>
      <c r="N289" s="129"/>
      <c r="O289" s="129"/>
      <c r="P289" s="129"/>
      <c r="Q289" s="129"/>
      <c r="R289" s="129"/>
      <c r="S289" s="129"/>
      <c r="T289" s="129"/>
      <c r="U289" s="129"/>
    </row>
    <row r="290" ht="15.75" customHeight="1">
      <c r="A290" s="152"/>
      <c r="B290" s="153"/>
      <c r="C290" s="129"/>
      <c r="D290" s="129"/>
      <c r="E290" s="129"/>
      <c r="F290" s="129"/>
      <c r="G290" s="129"/>
      <c r="H290" s="129"/>
      <c r="I290" s="129"/>
      <c r="J290" s="129"/>
      <c r="K290" s="129"/>
      <c r="L290" s="129"/>
      <c r="M290" s="129"/>
      <c r="N290" s="129"/>
      <c r="O290" s="129"/>
      <c r="P290" s="129"/>
      <c r="Q290" s="129"/>
      <c r="R290" s="129"/>
      <c r="S290" s="129"/>
      <c r="T290" s="129"/>
      <c r="U290" s="129"/>
    </row>
    <row r="291" ht="15.75" customHeight="1">
      <c r="A291" s="152"/>
      <c r="B291" s="153"/>
      <c r="C291" s="129"/>
      <c r="D291" s="129"/>
      <c r="E291" s="129"/>
      <c r="F291" s="129"/>
      <c r="G291" s="129"/>
      <c r="H291" s="129"/>
      <c r="I291" s="129"/>
      <c r="J291" s="129"/>
      <c r="K291" s="129"/>
      <c r="L291" s="129"/>
      <c r="M291" s="129"/>
      <c r="N291" s="129"/>
      <c r="O291" s="129"/>
      <c r="P291" s="129"/>
      <c r="Q291" s="129"/>
      <c r="R291" s="129"/>
      <c r="S291" s="129"/>
      <c r="T291" s="129"/>
      <c r="U291" s="129"/>
    </row>
    <row r="292" ht="15.75" customHeight="1">
      <c r="A292" s="152"/>
      <c r="B292" s="153"/>
      <c r="C292" s="129"/>
      <c r="D292" s="129"/>
      <c r="E292" s="129"/>
      <c r="F292" s="129"/>
      <c r="G292" s="129"/>
      <c r="H292" s="129"/>
      <c r="I292" s="129"/>
      <c r="J292" s="129"/>
      <c r="K292" s="129"/>
      <c r="L292" s="129"/>
      <c r="M292" s="129"/>
      <c r="N292" s="129"/>
      <c r="O292" s="129"/>
      <c r="P292" s="129"/>
      <c r="Q292" s="129"/>
      <c r="R292" s="129"/>
      <c r="S292" s="129"/>
      <c r="T292" s="129"/>
      <c r="U292" s="129"/>
    </row>
    <row r="293" ht="15.75" customHeight="1">
      <c r="A293" s="152"/>
      <c r="B293" s="153"/>
      <c r="C293" s="129"/>
      <c r="D293" s="129"/>
      <c r="E293" s="129"/>
      <c r="F293" s="129"/>
      <c r="G293" s="129"/>
      <c r="H293" s="129"/>
      <c r="I293" s="129"/>
      <c r="J293" s="129"/>
      <c r="K293" s="129"/>
      <c r="L293" s="129"/>
      <c r="M293" s="129"/>
      <c r="N293" s="129"/>
      <c r="O293" s="129"/>
      <c r="P293" s="129"/>
      <c r="Q293" s="129"/>
      <c r="R293" s="129"/>
      <c r="S293" s="129"/>
      <c r="T293" s="129"/>
      <c r="U293" s="129"/>
    </row>
    <row r="294" ht="15.75" customHeight="1">
      <c r="A294" s="152"/>
      <c r="B294" s="153"/>
      <c r="C294" s="129"/>
      <c r="D294" s="129"/>
      <c r="E294" s="129"/>
      <c r="F294" s="129"/>
      <c r="G294" s="129"/>
      <c r="H294" s="129"/>
      <c r="I294" s="129"/>
      <c r="J294" s="129"/>
      <c r="K294" s="129"/>
      <c r="L294" s="129"/>
      <c r="M294" s="129"/>
      <c r="N294" s="129"/>
      <c r="O294" s="129"/>
      <c r="P294" s="129"/>
      <c r="Q294" s="129"/>
      <c r="R294" s="129"/>
      <c r="S294" s="129"/>
      <c r="T294" s="129"/>
      <c r="U294" s="129"/>
    </row>
    <row r="295" ht="15.75" customHeight="1">
      <c r="A295" s="152"/>
      <c r="B295" s="153"/>
      <c r="C295" s="129"/>
      <c r="D295" s="129"/>
      <c r="E295" s="129"/>
      <c r="F295" s="129"/>
      <c r="G295" s="129"/>
      <c r="H295" s="129"/>
      <c r="I295" s="129"/>
      <c r="J295" s="129"/>
      <c r="K295" s="129"/>
      <c r="L295" s="129"/>
      <c r="M295" s="129"/>
      <c r="N295" s="129"/>
      <c r="O295" s="129"/>
      <c r="P295" s="129"/>
      <c r="Q295" s="129"/>
      <c r="R295" s="129"/>
      <c r="S295" s="129"/>
      <c r="T295" s="129"/>
      <c r="U295" s="129"/>
    </row>
    <row r="296" ht="15.75" customHeight="1">
      <c r="A296" s="152"/>
      <c r="B296" s="153"/>
      <c r="C296" s="129"/>
      <c r="D296" s="129"/>
      <c r="E296" s="129"/>
      <c r="F296" s="129"/>
      <c r="G296" s="129"/>
      <c r="H296" s="129"/>
      <c r="I296" s="129"/>
      <c r="J296" s="129"/>
      <c r="K296" s="129"/>
      <c r="L296" s="129"/>
      <c r="M296" s="129"/>
      <c r="N296" s="129"/>
      <c r="O296" s="129"/>
      <c r="P296" s="129"/>
      <c r="Q296" s="129"/>
      <c r="R296" s="129"/>
      <c r="S296" s="129"/>
      <c r="T296" s="129"/>
      <c r="U296" s="129"/>
    </row>
    <row r="297" ht="15.75" customHeight="1">
      <c r="A297" s="129"/>
      <c r="B297" s="129"/>
      <c r="C297" s="129"/>
      <c r="D297" s="129"/>
      <c r="E297" s="129"/>
      <c r="F297" s="129"/>
      <c r="G297" s="129"/>
      <c r="H297" s="129"/>
      <c r="I297" s="129"/>
      <c r="J297" s="129"/>
      <c r="K297" s="129"/>
      <c r="L297" s="129"/>
      <c r="M297" s="129"/>
      <c r="N297" s="129"/>
      <c r="O297" s="129"/>
      <c r="P297" s="129"/>
      <c r="Q297" s="129"/>
      <c r="R297" s="129"/>
      <c r="S297" s="129"/>
      <c r="T297" s="129"/>
      <c r="U297" s="129"/>
    </row>
    <row r="298" ht="15.75" customHeight="1">
      <c r="A298" s="129"/>
      <c r="B298" s="129"/>
      <c r="C298" s="129"/>
      <c r="D298" s="129"/>
      <c r="E298" s="129"/>
      <c r="F298" s="129"/>
      <c r="G298" s="129"/>
      <c r="H298" s="129"/>
      <c r="I298" s="129"/>
      <c r="J298" s="129"/>
      <c r="K298" s="129"/>
      <c r="L298" s="129"/>
      <c r="M298" s="129"/>
      <c r="N298" s="129"/>
      <c r="O298" s="129"/>
      <c r="P298" s="129"/>
      <c r="Q298" s="129"/>
      <c r="R298" s="129"/>
      <c r="S298" s="129"/>
      <c r="T298" s="129"/>
      <c r="U298" s="129"/>
    </row>
    <row r="299" ht="15.75" customHeight="1">
      <c r="A299" s="129"/>
      <c r="B299" s="129"/>
      <c r="C299" s="129"/>
      <c r="D299" s="129"/>
      <c r="E299" s="129"/>
      <c r="F299" s="129"/>
      <c r="G299" s="129"/>
      <c r="H299" s="129"/>
      <c r="I299" s="129"/>
      <c r="J299" s="129"/>
      <c r="K299" s="129"/>
      <c r="L299" s="129"/>
      <c r="M299" s="129"/>
      <c r="N299" s="129"/>
      <c r="O299" s="129"/>
      <c r="P299" s="129"/>
      <c r="Q299" s="129"/>
      <c r="R299" s="129"/>
      <c r="S299" s="129"/>
      <c r="T299" s="129"/>
      <c r="U299" s="129"/>
    </row>
    <row r="300" ht="15.75" customHeight="1">
      <c r="A300" s="129"/>
      <c r="B300" s="129"/>
      <c r="C300" s="129"/>
      <c r="D300" s="129"/>
      <c r="E300" s="129"/>
      <c r="F300" s="129"/>
      <c r="G300" s="129"/>
      <c r="H300" s="129"/>
      <c r="I300" s="129"/>
      <c r="J300" s="129"/>
      <c r="K300" s="129"/>
      <c r="L300" s="129"/>
      <c r="M300" s="129"/>
      <c r="N300" s="129"/>
      <c r="O300" s="129"/>
      <c r="P300" s="129"/>
      <c r="Q300" s="129"/>
      <c r="R300" s="129"/>
      <c r="S300" s="129"/>
      <c r="T300" s="129"/>
      <c r="U300" s="129"/>
    </row>
    <row r="301" ht="15.75" customHeight="1">
      <c r="A301" s="129"/>
      <c r="B301" s="129"/>
      <c r="C301" s="129"/>
      <c r="D301" s="129"/>
      <c r="E301" s="129"/>
      <c r="F301" s="129"/>
      <c r="G301" s="129"/>
      <c r="H301" s="129"/>
      <c r="I301" s="129"/>
      <c r="J301" s="129"/>
      <c r="K301" s="129"/>
      <c r="L301" s="129"/>
      <c r="M301" s="129"/>
      <c r="N301" s="129"/>
      <c r="O301" s="129"/>
      <c r="P301" s="129"/>
      <c r="Q301" s="129"/>
      <c r="R301" s="129"/>
      <c r="S301" s="129"/>
      <c r="T301" s="129"/>
      <c r="U301" s="129"/>
    </row>
    <row r="302" ht="15.75" customHeight="1">
      <c r="A302" s="129"/>
      <c r="B302" s="129"/>
      <c r="C302" s="129"/>
      <c r="D302" s="129"/>
      <c r="E302" s="129"/>
      <c r="F302" s="129"/>
      <c r="G302" s="129"/>
      <c r="H302" s="129"/>
      <c r="I302" s="129"/>
      <c r="J302" s="129"/>
      <c r="K302" s="129"/>
      <c r="L302" s="129"/>
      <c r="M302" s="129"/>
      <c r="N302" s="129"/>
      <c r="O302" s="129"/>
      <c r="P302" s="129"/>
      <c r="Q302" s="129"/>
      <c r="R302" s="129"/>
      <c r="S302" s="129"/>
      <c r="T302" s="129"/>
      <c r="U302" s="129"/>
    </row>
    <row r="303" ht="15.75" customHeight="1">
      <c r="A303" s="129"/>
      <c r="B303" s="129"/>
      <c r="C303" s="129"/>
      <c r="D303" s="129"/>
      <c r="E303" s="129"/>
      <c r="F303" s="129"/>
      <c r="G303" s="129"/>
      <c r="H303" s="129"/>
      <c r="I303" s="129"/>
      <c r="J303" s="129"/>
      <c r="K303" s="129"/>
      <c r="L303" s="129"/>
      <c r="M303" s="129"/>
      <c r="N303" s="129"/>
      <c r="O303" s="129"/>
      <c r="P303" s="129"/>
      <c r="Q303" s="129"/>
      <c r="R303" s="129"/>
      <c r="S303" s="129"/>
      <c r="T303" s="129"/>
      <c r="U303" s="129"/>
    </row>
    <row r="304" ht="15.75" customHeight="1">
      <c r="A304" s="129"/>
      <c r="B304" s="129"/>
      <c r="C304" s="129"/>
      <c r="D304" s="129"/>
      <c r="E304" s="129"/>
      <c r="F304" s="129"/>
      <c r="G304" s="129"/>
      <c r="H304" s="129"/>
      <c r="I304" s="129"/>
      <c r="J304" s="129"/>
      <c r="K304" s="129"/>
      <c r="L304" s="129"/>
      <c r="M304" s="129"/>
      <c r="N304" s="129"/>
      <c r="O304" s="129"/>
      <c r="P304" s="129"/>
      <c r="Q304" s="129"/>
      <c r="R304" s="129"/>
      <c r="S304" s="129"/>
      <c r="T304" s="129"/>
      <c r="U304" s="129"/>
    </row>
    <row r="305" ht="15.75" customHeight="1">
      <c r="A305" s="129"/>
      <c r="B305" s="129"/>
      <c r="C305" s="129"/>
      <c r="D305" s="129"/>
      <c r="E305" s="129"/>
      <c r="F305" s="129"/>
      <c r="G305" s="129"/>
      <c r="H305" s="129"/>
      <c r="I305" s="129"/>
      <c r="J305" s="129"/>
      <c r="K305" s="129"/>
      <c r="L305" s="129"/>
      <c r="M305" s="129"/>
      <c r="N305" s="129"/>
      <c r="O305" s="129"/>
      <c r="P305" s="129"/>
      <c r="Q305" s="129"/>
      <c r="R305" s="129"/>
      <c r="S305" s="129"/>
      <c r="T305" s="129"/>
      <c r="U305" s="129"/>
    </row>
    <row r="306" ht="15.75" customHeight="1">
      <c r="A306" s="129"/>
      <c r="B306" s="129"/>
      <c r="C306" s="129"/>
      <c r="D306" s="129"/>
      <c r="E306" s="129"/>
      <c r="F306" s="129"/>
      <c r="G306" s="129"/>
      <c r="H306" s="129"/>
      <c r="I306" s="129"/>
      <c r="J306" s="129"/>
      <c r="K306" s="129"/>
      <c r="L306" s="129"/>
      <c r="M306" s="129"/>
      <c r="N306" s="129"/>
      <c r="O306" s="129"/>
      <c r="P306" s="129"/>
      <c r="Q306" s="129"/>
      <c r="R306" s="129"/>
      <c r="S306" s="129"/>
      <c r="T306" s="129"/>
      <c r="U306" s="129"/>
    </row>
    <row r="307" ht="15.75" customHeight="1">
      <c r="A307" s="129"/>
      <c r="B307" s="129"/>
      <c r="C307" s="129"/>
      <c r="D307" s="129"/>
      <c r="E307" s="129"/>
      <c r="F307" s="129"/>
      <c r="G307" s="129"/>
      <c r="H307" s="129"/>
      <c r="I307" s="129"/>
      <c r="J307" s="129"/>
      <c r="K307" s="129"/>
      <c r="L307" s="129"/>
      <c r="M307" s="129"/>
      <c r="N307" s="129"/>
      <c r="O307" s="129"/>
      <c r="P307" s="129"/>
      <c r="Q307" s="129"/>
      <c r="R307" s="129"/>
      <c r="S307" s="129"/>
      <c r="T307" s="129"/>
      <c r="U307" s="129"/>
    </row>
    <row r="308" ht="15.75" customHeight="1">
      <c r="A308" s="129"/>
      <c r="B308" s="129"/>
      <c r="C308" s="129"/>
      <c r="D308" s="129"/>
      <c r="E308" s="129"/>
      <c r="F308" s="129"/>
      <c r="G308" s="129"/>
      <c r="H308" s="129"/>
      <c r="I308" s="129"/>
      <c r="J308" s="129"/>
      <c r="K308" s="129"/>
      <c r="L308" s="129"/>
      <c r="M308" s="129"/>
      <c r="N308" s="129"/>
      <c r="O308" s="129"/>
      <c r="P308" s="129"/>
      <c r="Q308" s="129"/>
      <c r="R308" s="129"/>
      <c r="S308" s="129"/>
      <c r="T308" s="129"/>
      <c r="U308" s="129"/>
    </row>
    <row r="309" ht="15.75" customHeight="1">
      <c r="A309" s="129"/>
      <c r="B309" s="129"/>
      <c r="C309" s="129"/>
      <c r="D309" s="129"/>
      <c r="E309" s="129"/>
      <c r="F309" s="129"/>
      <c r="G309" s="129"/>
      <c r="H309" s="129"/>
      <c r="I309" s="129"/>
      <c r="J309" s="129"/>
      <c r="K309" s="129"/>
      <c r="L309" s="129"/>
      <c r="M309" s="129"/>
      <c r="N309" s="129"/>
      <c r="O309" s="129"/>
      <c r="P309" s="129"/>
      <c r="Q309" s="129"/>
      <c r="R309" s="129"/>
      <c r="S309" s="129"/>
      <c r="T309" s="129"/>
      <c r="U309" s="129"/>
    </row>
    <row r="310" ht="15.75" customHeight="1">
      <c r="A310" s="129"/>
      <c r="B310" s="129"/>
      <c r="C310" s="129"/>
      <c r="D310" s="129"/>
      <c r="E310" s="129"/>
      <c r="F310" s="129"/>
      <c r="G310" s="129"/>
      <c r="H310" s="129"/>
      <c r="I310" s="129"/>
      <c r="J310" s="129"/>
      <c r="K310" s="129"/>
      <c r="L310" s="129"/>
      <c r="M310" s="129"/>
      <c r="N310" s="129"/>
      <c r="O310" s="129"/>
      <c r="P310" s="129"/>
      <c r="Q310" s="129"/>
      <c r="R310" s="129"/>
      <c r="S310" s="129"/>
      <c r="T310" s="129"/>
      <c r="U310" s="129"/>
    </row>
    <row r="311" ht="15.75" customHeight="1">
      <c r="A311" s="129"/>
      <c r="B311" s="129"/>
      <c r="C311" s="129"/>
      <c r="D311" s="129"/>
      <c r="E311" s="129"/>
      <c r="F311" s="129"/>
      <c r="G311" s="129"/>
      <c r="H311" s="129"/>
      <c r="I311" s="129"/>
      <c r="J311" s="129"/>
      <c r="K311" s="129"/>
      <c r="L311" s="129"/>
      <c r="M311" s="129"/>
      <c r="N311" s="129"/>
      <c r="O311" s="129"/>
      <c r="P311" s="129"/>
      <c r="Q311" s="129"/>
      <c r="R311" s="129"/>
      <c r="S311" s="129"/>
      <c r="T311" s="129"/>
      <c r="U311" s="129"/>
    </row>
    <row r="312" ht="15.75" customHeight="1">
      <c r="A312" s="129"/>
      <c r="B312" s="129"/>
      <c r="C312" s="129"/>
      <c r="D312" s="129"/>
      <c r="E312" s="129"/>
      <c r="F312" s="129"/>
      <c r="G312" s="129"/>
      <c r="H312" s="129"/>
      <c r="I312" s="129"/>
      <c r="J312" s="129"/>
      <c r="K312" s="129"/>
      <c r="L312" s="129"/>
      <c r="M312" s="129"/>
      <c r="N312" s="129"/>
      <c r="O312" s="129"/>
      <c r="P312" s="129"/>
      <c r="Q312" s="129"/>
      <c r="R312" s="129"/>
      <c r="S312" s="129"/>
      <c r="T312" s="129"/>
      <c r="U312" s="129"/>
    </row>
    <row r="313" ht="15.75" customHeight="1">
      <c r="A313" s="129"/>
      <c r="B313" s="129"/>
      <c r="C313" s="129"/>
      <c r="D313" s="129"/>
      <c r="E313" s="129"/>
      <c r="F313" s="129"/>
      <c r="G313" s="129"/>
      <c r="H313" s="129"/>
      <c r="I313" s="129"/>
      <c r="J313" s="129"/>
      <c r="K313" s="129"/>
      <c r="L313" s="129"/>
      <c r="M313" s="129"/>
      <c r="N313" s="129"/>
      <c r="O313" s="129"/>
      <c r="P313" s="129"/>
      <c r="Q313" s="129"/>
      <c r="R313" s="129"/>
      <c r="S313" s="129"/>
      <c r="T313" s="129"/>
      <c r="U313" s="129"/>
    </row>
    <row r="314" ht="15.75" customHeight="1">
      <c r="A314" s="129"/>
      <c r="B314" s="129"/>
      <c r="C314" s="129"/>
      <c r="D314" s="129"/>
      <c r="E314" s="129"/>
      <c r="F314" s="129"/>
      <c r="G314" s="129"/>
      <c r="H314" s="129"/>
      <c r="I314" s="129"/>
      <c r="J314" s="129"/>
      <c r="K314" s="129"/>
      <c r="L314" s="129"/>
      <c r="M314" s="129"/>
      <c r="N314" s="129"/>
      <c r="O314" s="129"/>
      <c r="P314" s="129"/>
      <c r="Q314" s="129"/>
      <c r="R314" s="129"/>
      <c r="S314" s="129"/>
      <c r="T314" s="129"/>
      <c r="U314" s="129"/>
    </row>
    <row r="315" ht="15.75" customHeight="1">
      <c r="A315" s="129"/>
      <c r="B315" s="129"/>
      <c r="C315" s="129"/>
      <c r="D315" s="129"/>
      <c r="E315" s="129"/>
      <c r="F315" s="129"/>
      <c r="G315" s="129"/>
      <c r="H315" s="129"/>
      <c r="I315" s="129"/>
      <c r="J315" s="129"/>
      <c r="K315" s="129"/>
      <c r="L315" s="129"/>
      <c r="M315" s="129"/>
      <c r="N315" s="129"/>
      <c r="O315" s="129"/>
      <c r="P315" s="129"/>
      <c r="Q315" s="129"/>
      <c r="R315" s="129"/>
      <c r="S315" s="129"/>
      <c r="T315" s="129"/>
      <c r="U315" s="129"/>
    </row>
    <row r="316" ht="15.75" customHeight="1">
      <c r="A316" s="129"/>
      <c r="B316" s="129"/>
      <c r="C316" s="129"/>
      <c r="D316" s="129"/>
      <c r="E316" s="129"/>
      <c r="F316" s="129"/>
      <c r="G316" s="129"/>
      <c r="H316" s="129"/>
      <c r="I316" s="129"/>
      <c r="J316" s="129"/>
      <c r="K316" s="129"/>
      <c r="L316" s="129"/>
      <c r="M316" s="129"/>
      <c r="N316" s="129"/>
      <c r="O316" s="129"/>
      <c r="P316" s="129"/>
      <c r="Q316" s="129"/>
      <c r="R316" s="129"/>
      <c r="S316" s="129"/>
      <c r="T316" s="129"/>
      <c r="U316" s="129"/>
    </row>
    <row r="317" ht="15.75" customHeight="1">
      <c r="A317" s="129"/>
      <c r="B317" s="129"/>
      <c r="C317" s="129"/>
      <c r="D317" s="129"/>
      <c r="E317" s="129"/>
      <c r="F317" s="129"/>
      <c r="G317" s="129"/>
      <c r="H317" s="129"/>
      <c r="I317" s="129"/>
      <c r="J317" s="129"/>
      <c r="K317" s="129"/>
      <c r="L317" s="129"/>
      <c r="M317" s="129"/>
      <c r="N317" s="129"/>
      <c r="O317" s="129"/>
      <c r="P317" s="129"/>
      <c r="Q317" s="129"/>
      <c r="R317" s="129"/>
      <c r="S317" s="129"/>
      <c r="T317" s="129"/>
      <c r="U317" s="129"/>
    </row>
    <row r="318" ht="15.75" customHeight="1">
      <c r="A318" s="129"/>
      <c r="B318" s="129"/>
      <c r="C318" s="129"/>
      <c r="D318" s="129"/>
      <c r="E318" s="129"/>
      <c r="F318" s="129"/>
      <c r="G318" s="129"/>
      <c r="H318" s="129"/>
      <c r="I318" s="129"/>
      <c r="J318" s="129"/>
      <c r="K318" s="129"/>
      <c r="L318" s="129"/>
      <c r="M318" s="129"/>
      <c r="N318" s="129"/>
      <c r="O318" s="129"/>
      <c r="P318" s="129"/>
      <c r="Q318" s="129"/>
      <c r="R318" s="129"/>
      <c r="S318" s="129"/>
      <c r="T318" s="129"/>
      <c r="U318" s="129"/>
    </row>
    <row r="319" ht="15.75" customHeight="1">
      <c r="A319" s="129"/>
      <c r="B319" s="129"/>
      <c r="C319" s="129"/>
      <c r="D319" s="129"/>
      <c r="E319" s="129"/>
      <c r="F319" s="129"/>
      <c r="G319" s="129"/>
      <c r="H319" s="129"/>
      <c r="I319" s="129"/>
      <c r="J319" s="129"/>
      <c r="K319" s="129"/>
      <c r="L319" s="129"/>
      <c r="M319" s="129"/>
      <c r="N319" s="129"/>
      <c r="O319" s="129"/>
      <c r="P319" s="129"/>
      <c r="Q319" s="129"/>
      <c r="R319" s="129"/>
      <c r="S319" s="129"/>
      <c r="T319" s="129"/>
      <c r="U319" s="129"/>
    </row>
    <row r="320" ht="15.75" customHeight="1">
      <c r="A320" s="129"/>
      <c r="B320" s="129"/>
      <c r="C320" s="129"/>
      <c r="D320" s="129"/>
      <c r="E320" s="129"/>
      <c r="F320" s="129"/>
      <c r="G320" s="129"/>
      <c r="H320" s="129"/>
      <c r="I320" s="129"/>
      <c r="J320" s="129"/>
      <c r="K320" s="129"/>
      <c r="L320" s="129"/>
      <c r="M320" s="129"/>
      <c r="N320" s="129"/>
      <c r="O320" s="129"/>
      <c r="P320" s="129"/>
      <c r="Q320" s="129"/>
      <c r="R320" s="129"/>
      <c r="S320" s="129"/>
      <c r="T320" s="129"/>
      <c r="U320" s="129"/>
    </row>
    <row r="321" ht="15.75" customHeight="1">
      <c r="A321" s="129"/>
      <c r="B321" s="129"/>
      <c r="C321" s="129"/>
      <c r="D321" s="129"/>
      <c r="E321" s="129"/>
      <c r="F321" s="129"/>
      <c r="G321" s="129"/>
      <c r="H321" s="129"/>
      <c r="I321" s="129"/>
      <c r="J321" s="129"/>
      <c r="K321" s="129"/>
      <c r="L321" s="129"/>
      <c r="M321" s="129"/>
      <c r="N321" s="129"/>
      <c r="O321" s="129"/>
      <c r="P321" s="129"/>
      <c r="Q321" s="129"/>
      <c r="R321" s="129"/>
      <c r="S321" s="129"/>
      <c r="T321" s="129"/>
      <c r="U321" s="129"/>
    </row>
    <row r="322" ht="15.75" customHeight="1">
      <c r="A322" s="129"/>
      <c r="B322" s="129"/>
      <c r="C322" s="129"/>
      <c r="D322" s="129"/>
      <c r="E322" s="129"/>
      <c r="F322" s="129"/>
      <c r="G322" s="129"/>
      <c r="H322" s="129"/>
      <c r="I322" s="129"/>
      <c r="J322" s="129"/>
      <c r="K322" s="129"/>
      <c r="L322" s="129"/>
      <c r="M322" s="129"/>
      <c r="N322" s="129"/>
      <c r="O322" s="129"/>
      <c r="P322" s="129"/>
      <c r="Q322" s="129"/>
      <c r="R322" s="129"/>
      <c r="S322" s="129"/>
      <c r="T322" s="129"/>
      <c r="U322" s="129"/>
    </row>
    <row r="323" ht="15.75" customHeight="1">
      <c r="A323" s="129"/>
      <c r="B323" s="129"/>
      <c r="C323" s="129"/>
      <c r="D323" s="129"/>
      <c r="E323" s="129"/>
      <c r="F323" s="129"/>
      <c r="G323" s="129"/>
      <c r="H323" s="129"/>
      <c r="I323" s="129"/>
      <c r="J323" s="129"/>
      <c r="K323" s="129"/>
      <c r="L323" s="129"/>
      <c r="M323" s="129"/>
      <c r="N323" s="129"/>
      <c r="O323" s="129"/>
      <c r="P323" s="129"/>
      <c r="Q323" s="129"/>
      <c r="R323" s="129"/>
      <c r="S323" s="129"/>
      <c r="T323" s="129"/>
      <c r="U323" s="129"/>
    </row>
    <row r="324" ht="15.75" customHeight="1">
      <c r="A324" s="129"/>
      <c r="B324" s="129"/>
      <c r="C324" s="129"/>
      <c r="D324" s="129"/>
      <c r="E324" s="129"/>
      <c r="F324" s="129"/>
      <c r="G324" s="129"/>
      <c r="H324" s="129"/>
      <c r="I324" s="129"/>
      <c r="J324" s="129"/>
      <c r="K324" s="129"/>
      <c r="L324" s="129"/>
      <c r="M324" s="129"/>
      <c r="N324" s="129"/>
      <c r="O324" s="129"/>
      <c r="P324" s="129"/>
      <c r="Q324" s="129"/>
      <c r="R324" s="129"/>
      <c r="S324" s="129"/>
      <c r="T324" s="129"/>
      <c r="U324" s="129"/>
    </row>
    <row r="325" ht="15.75" customHeight="1">
      <c r="A325" s="129"/>
      <c r="B325" s="129"/>
      <c r="C325" s="129"/>
      <c r="D325" s="129"/>
      <c r="E325" s="129"/>
      <c r="F325" s="129"/>
      <c r="G325" s="129"/>
      <c r="H325" s="129"/>
      <c r="I325" s="129"/>
      <c r="J325" s="129"/>
      <c r="K325" s="129"/>
      <c r="L325" s="129"/>
      <c r="M325" s="129"/>
      <c r="N325" s="129"/>
      <c r="O325" s="129"/>
      <c r="P325" s="129"/>
      <c r="Q325" s="129"/>
      <c r="R325" s="129"/>
      <c r="S325" s="129"/>
      <c r="T325" s="129"/>
      <c r="U325" s="129"/>
    </row>
    <row r="326" ht="15.75" customHeight="1">
      <c r="A326" s="129"/>
      <c r="B326" s="129"/>
      <c r="C326" s="129"/>
      <c r="D326" s="129"/>
      <c r="E326" s="129"/>
      <c r="F326" s="129"/>
      <c r="G326" s="129"/>
      <c r="H326" s="129"/>
      <c r="I326" s="129"/>
      <c r="J326" s="129"/>
      <c r="K326" s="129"/>
      <c r="L326" s="129"/>
      <c r="M326" s="129"/>
      <c r="N326" s="129"/>
      <c r="O326" s="129"/>
      <c r="P326" s="129"/>
      <c r="Q326" s="129"/>
      <c r="R326" s="129"/>
      <c r="S326" s="129"/>
      <c r="T326" s="129"/>
      <c r="U326" s="129"/>
    </row>
    <row r="327" ht="15.75" customHeight="1">
      <c r="A327" s="129"/>
      <c r="B327" s="129"/>
      <c r="C327" s="129"/>
      <c r="D327" s="129"/>
      <c r="E327" s="129"/>
      <c r="F327" s="129"/>
      <c r="G327" s="129"/>
      <c r="H327" s="129"/>
      <c r="I327" s="129"/>
      <c r="J327" s="129"/>
      <c r="K327" s="129"/>
      <c r="L327" s="129"/>
      <c r="M327" s="129"/>
      <c r="N327" s="129"/>
      <c r="O327" s="129"/>
      <c r="P327" s="129"/>
      <c r="Q327" s="129"/>
      <c r="R327" s="129"/>
      <c r="S327" s="129"/>
      <c r="T327" s="129"/>
      <c r="U327" s="129"/>
    </row>
    <row r="328" ht="15.75" customHeight="1">
      <c r="A328" s="129"/>
      <c r="B328" s="129"/>
      <c r="C328" s="129"/>
      <c r="D328" s="129"/>
      <c r="E328" s="129"/>
      <c r="F328" s="129"/>
      <c r="G328" s="129"/>
      <c r="H328" s="129"/>
      <c r="I328" s="129"/>
      <c r="J328" s="129"/>
      <c r="K328" s="129"/>
      <c r="L328" s="129"/>
      <c r="M328" s="129"/>
      <c r="N328" s="129"/>
      <c r="O328" s="129"/>
      <c r="P328" s="129"/>
      <c r="Q328" s="129"/>
      <c r="R328" s="129"/>
      <c r="S328" s="129"/>
      <c r="T328" s="129"/>
      <c r="U328" s="129"/>
    </row>
    <row r="329" ht="15.75" customHeight="1">
      <c r="A329" s="129"/>
      <c r="B329" s="129"/>
      <c r="C329" s="129"/>
      <c r="D329" s="129"/>
      <c r="E329" s="129"/>
      <c r="F329" s="129"/>
      <c r="G329" s="129"/>
      <c r="H329" s="129"/>
      <c r="I329" s="129"/>
      <c r="J329" s="129"/>
      <c r="K329" s="129"/>
      <c r="L329" s="129"/>
      <c r="M329" s="129"/>
      <c r="N329" s="129"/>
      <c r="O329" s="129"/>
      <c r="P329" s="129"/>
      <c r="Q329" s="129"/>
      <c r="R329" s="129"/>
      <c r="S329" s="129"/>
      <c r="T329" s="129"/>
      <c r="U329" s="129"/>
    </row>
    <row r="330" ht="15.75" customHeight="1">
      <c r="A330" s="129"/>
      <c r="B330" s="129"/>
      <c r="C330" s="129"/>
      <c r="D330" s="129"/>
      <c r="E330" s="129"/>
      <c r="F330" s="129"/>
      <c r="G330" s="129"/>
      <c r="H330" s="129"/>
      <c r="I330" s="129"/>
      <c r="J330" s="129"/>
      <c r="K330" s="129"/>
      <c r="L330" s="129"/>
      <c r="M330" s="129"/>
      <c r="N330" s="129"/>
      <c r="O330" s="129"/>
      <c r="P330" s="129"/>
      <c r="Q330" s="129"/>
      <c r="R330" s="129"/>
      <c r="S330" s="129"/>
      <c r="T330" s="129"/>
      <c r="U330" s="129"/>
    </row>
    <row r="331" ht="15.75" customHeight="1">
      <c r="A331" s="129"/>
      <c r="B331" s="129"/>
      <c r="C331" s="129"/>
      <c r="D331" s="129"/>
      <c r="E331" s="129"/>
      <c r="F331" s="129"/>
      <c r="G331" s="129"/>
      <c r="H331" s="129"/>
      <c r="I331" s="129"/>
      <c r="J331" s="129"/>
      <c r="K331" s="129"/>
      <c r="L331" s="129"/>
      <c r="M331" s="129"/>
      <c r="N331" s="129"/>
      <c r="O331" s="129"/>
      <c r="P331" s="129"/>
      <c r="Q331" s="129"/>
      <c r="R331" s="129"/>
      <c r="S331" s="129"/>
      <c r="T331" s="129"/>
      <c r="U331" s="129"/>
    </row>
    <row r="332" ht="15.75" customHeight="1">
      <c r="A332" s="129"/>
      <c r="B332" s="129"/>
      <c r="C332" s="129"/>
      <c r="D332" s="129"/>
      <c r="E332" s="129"/>
      <c r="F332" s="129"/>
      <c r="G332" s="129"/>
      <c r="H332" s="129"/>
      <c r="I332" s="129"/>
      <c r="J332" s="129"/>
      <c r="K332" s="129"/>
      <c r="L332" s="129"/>
      <c r="M332" s="129"/>
      <c r="N332" s="129"/>
      <c r="O332" s="129"/>
      <c r="P332" s="129"/>
      <c r="Q332" s="129"/>
      <c r="R332" s="129"/>
      <c r="S332" s="129"/>
      <c r="T332" s="129"/>
      <c r="U332" s="129"/>
    </row>
    <row r="333" ht="15.75" customHeight="1">
      <c r="A333" s="129"/>
      <c r="B333" s="129"/>
      <c r="C333" s="129"/>
      <c r="D333" s="129"/>
      <c r="E333" s="129"/>
      <c r="F333" s="129"/>
      <c r="G333" s="129"/>
      <c r="H333" s="129"/>
      <c r="I333" s="129"/>
      <c r="J333" s="129"/>
      <c r="K333" s="129"/>
      <c r="L333" s="129"/>
      <c r="M333" s="129"/>
      <c r="N333" s="129"/>
      <c r="O333" s="129"/>
      <c r="P333" s="129"/>
      <c r="Q333" s="129"/>
      <c r="R333" s="129"/>
      <c r="S333" s="129"/>
      <c r="T333" s="129"/>
      <c r="U333" s="129"/>
    </row>
    <row r="334" ht="15.75" customHeight="1">
      <c r="A334" s="129"/>
      <c r="B334" s="129"/>
      <c r="C334" s="129"/>
      <c r="D334" s="129"/>
      <c r="E334" s="129"/>
      <c r="F334" s="129"/>
      <c r="G334" s="129"/>
      <c r="H334" s="129"/>
      <c r="I334" s="129"/>
      <c r="J334" s="129"/>
      <c r="K334" s="129"/>
      <c r="L334" s="129"/>
      <c r="M334" s="129"/>
      <c r="N334" s="129"/>
      <c r="O334" s="129"/>
      <c r="P334" s="129"/>
      <c r="Q334" s="129"/>
      <c r="R334" s="129"/>
      <c r="S334" s="129"/>
      <c r="T334" s="129"/>
      <c r="U334" s="129"/>
    </row>
    <row r="335" ht="15.75" customHeight="1">
      <c r="A335" s="129"/>
      <c r="B335" s="129"/>
      <c r="C335" s="129"/>
      <c r="D335" s="129"/>
      <c r="E335" s="129"/>
      <c r="F335" s="129"/>
      <c r="G335" s="129"/>
      <c r="H335" s="129"/>
      <c r="I335" s="129"/>
      <c r="J335" s="129"/>
      <c r="K335" s="129"/>
      <c r="L335" s="129"/>
      <c r="M335" s="129"/>
      <c r="N335" s="129"/>
      <c r="O335" s="129"/>
      <c r="P335" s="129"/>
      <c r="Q335" s="129"/>
      <c r="R335" s="129"/>
      <c r="S335" s="129"/>
      <c r="T335" s="129"/>
      <c r="U335" s="129"/>
    </row>
    <row r="336" ht="15.75" customHeight="1">
      <c r="A336" s="129"/>
      <c r="B336" s="129"/>
      <c r="C336" s="129"/>
      <c r="D336" s="129"/>
      <c r="E336" s="129"/>
      <c r="F336" s="129"/>
      <c r="G336" s="129"/>
      <c r="H336" s="129"/>
      <c r="I336" s="129"/>
      <c r="J336" s="129"/>
      <c r="K336" s="129"/>
      <c r="L336" s="129"/>
      <c r="M336" s="129"/>
      <c r="N336" s="129"/>
      <c r="O336" s="129"/>
      <c r="P336" s="129"/>
      <c r="Q336" s="129"/>
      <c r="R336" s="129"/>
      <c r="S336" s="129"/>
      <c r="T336" s="129"/>
      <c r="U336" s="129"/>
    </row>
    <row r="337" ht="15.75" customHeight="1">
      <c r="A337" s="129"/>
      <c r="B337" s="129"/>
      <c r="C337" s="129"/>
      <c r="D337" s="129"/>
      <c r="E337" s="129"/>
      <c r="F337" s="129"/>
      <c r="G337" s="129"/>
      <c r="H337" s="129"/>
      <c r="I337" s="129"/>
      <c r="J337" s="129"/>
      <c r="K337" s="129"/>
      <c r="L337" s="129"/>
      <c r="M337" s="129"/>
      <c r="N337" s="129"/>
      <c r="O337" s="129"/>
      <c r="P337" s="129"/>
      <c r="Q337" s="129"/>
      <c r="R337" s="129"/>
      <c r="S337" s="129"/>
      <c r="T337" s="129"/>
      <c r="U337" s="129"/>
    </row>
    <row r="338" ht="15.75" customHeight="1">
      <c r="A338" s="129"/>
      <c r="B338" s="129"/>
      <c r="C338" s="129"/>
      <c r="D338" s="129"/>
      <c r="E338" s="129"/>
      <c r="F338" s="129"/>
      <c r="G338" s="129"/>
      <c r="H338" s="129"/>
      <c r="I338" s="129"/>
      <c r="J338" s="129"/>
      <c r="K338" s="129"/>
      <c r="L338" s="129"/>
      <c r="M338" s="129"/>
      <c r="N338" s="129"/>
      <c r="O338" s="129"/>
      <c r="P338" s="129"/>
      <c r="Q338" s="129"/>
      <c r="R338" s="129"/>
      <c r="S338" s="129"/>
      <c r="T338" s="129"/>
      <c r="U338" s="129"/>
    </row>
    <row r="339" ht="15.75" customHeight="1">
      <c r="A339" s="129"/>
      <c r="B339" s="129"/>
      <c r="C339" s="129"/>
      <c r="D339" s="129"/>
      <c r="E339" s="129"/>
      <c r="F339" s="129"/>
      <c r="G339" s="129"/>
      <c r="H339" s="129"/>
      <c r="I339" s="129"/>
      <c r="J339" s="129"/>
      <c r="K339" s="129"/>
      <c r="L339" s="129"/>
      <c r="M339" s="129"/>
      <c r="N339" s="129"/>
      <c r="O339" s="129"/>
      <c r="P339" s="129"/>
      <c r="Q339" s="129"/>
      <c r="R339" s="129"/>
      <c r="S339" s="129"/>
      <c r="T339" s="129"/>
      <c r="U339" s="129"/>
    </row>
    <row r="340" ht="15.75" customHeight="1">
      <c r="A340" s="129"/>
      <c r="B340" s="129"/>
      <c r="C340" s="129"/>
      <c r="D340" s="129"/>
      <c r="E340" s="129"/>
      <c r="F340" s="129"/>
      <c r="G340" s="129"/>
      <c r="H340" s="129"/>
      <c r="I340" s="129"/>
      <c r="J340" s="129"/>
      <c r="K340" s="129"/>
      <c r="L340" s="129"/>
      <c r="M340" s="129"/>
      <c r="N340" s="129"/>
      <c r="O340" s="129"/>
      <c r="P340" s="129"/>
      <c r="Q340" s="129"/>
      <c r="R340" s="129"/>
      <c r="S340" s="129"/>
      <c r="T340" s="129"/>
      <c r="U340" s="129"/>
    </row>
    <row r="341" ht="15.75" customHeight="1">
      <c r="A341" s="129"/>
      <c r="B341" s="129"/>
      <c r="C341" s="129"/>
      <c r="D341" s="129"/>
      <c r="E341" s="129"/>
      <c r="F341" s="129"/>
      <c r="G341" s="129"/>
      <c r="H341" s="129"/>
      <c r="I341" s="129"/>
      <c r="J341" s="129"/>
      <c r="K341" s="129"/>
      <c r="L341" s="129"/>
      <c r="M341" s="129"/>
      <c r="N341" s="129"/>
      <c r="O341" s="129"/>
      <c r="P341" s="129"/>
      <c r="Q341" s="129"/>
      <c r="R341" s="129"/>
      <c r="S341" s="129"/>
      <c r="T341" s="129"/>
      <c r="U341" s="129"/>
    </row>
    <row r="342" ht="15.75" customHeight="1">
      <c r="A342" s="129"/>
      <c r="B342" s="129"/>
      <c r="C342" s="129"/>
      <c r="D342" s="129"/>
      <c r="E342" s="129"/>
      <c r="F342" s="129"/>
      <c r="G342" s="129"/>
      <c r="H342" s="129"/>
      <c r="I342" s="129"/>
      <c r="J342" s="129"/>
      <c r="K342" s="129"/>
      <c r="L342" s="129"/>
      <c r="M342" s="129"/>
      <c r="N342" s="129"/>
      <c r="O342" s="129"/>
      <c r="P342" s="129"/>
      <c r="Q342" s="129"/>
      <c r="R342" s="129"/>
      <c r="S342" s="129"/>
      <c r="T342" s="129"/>
      <c r="U342" s="129"/>
    </row>
    <row r="343" ht="15.75" customHeight="1">
      <c r="A343" s="129"/>
      <c r="B343" s="129"/>
      <c r="C343" s="129"/>
      <c r="D343" s="129"/>
      <c r="E343" s="129"/>
      <c r="F343" s="129"/>
      <c r="G343" s="129"/>
      <c r="H343" s="129"/>
      <c r="I343" s="129"/>
      <c r="J343" s="129"/>
      <c r="K343" s="129"/>
      <c r="L343" s="129"/>
      <c r="M343" s="129"/>
      <c r="N343" s="129"/>
      <c r="O343" s="129"/>
      <c r="P343" s="129"/>
      <c r="Q343" s="129"/>
      <c r="R343" s="129"/>
      <c r="S343" s="129"/>
      <c r="T343" s="129"/>
      <c r="U343" s="129"/>
    </row>
    <row r="344" ht="15.75" customHeight="1">
      <c r="A344" s="129"/>
      <c r="B344" s="129"/>
      <c r="C344" s="129"/>
      <c r="D344" s="129"/>
      <c r="E344" s="129"/>
      <c r="F344" s="129"/>
      <c r="G344" s="129"/>
      <c r="H344" s="129"/>
      <c r="I344" s="129"/>
      <c r="J344" s="129"/>
      <c r="K344" s="129"/>
      <c r="L344" s="129"/>
      <c r="M344" s="129"/>
      <c r="N344" s="129"/>
      <c r="O344" s="129"/>
      <c r="P344" s="129"/>
      <c r="Q344" s="129"/>
      <c r="R344" s="129"/>
      <c r="S344" s="129"/>
      <c r="T344" s="129"/>
      <c r="U344" s="129"/>
    </row>
    <row r="345" ht="15.75" customHeight="1">
      <c r="A345" s="129"/>
      <c r="B345" s="129"/>
      <c r="C345" s="129"/>
      <c r="D345" s="129"/>
      <c r="E345" s="129"/>
      <c r="F345" s="129"/>
      <c r="G345" s="129"/>
      <c r="H345" s="129"/>
      <c r="I345" s="129"/>
      <c r="J345" s="129"/>
      <c r="K345" s="129"/>
      <c r="L345" s="129"/>
      <c r="M345" s="129"/>
      <c r="N345" s="129"/>
      <c r="O345" s="129"/>
      <c r="P345" s="129"/>
      <c r="Q345" s="129"/>
      <c r="R345" s="129"/>
      <c r="S345" s="129"/>
      <c r="T345" s="129"/>
      <c r="U345" s="129"/>
    </row>
    <row r="346" ht="15.75" customHeight="1">
      <c r="A346" s="129"/>
      <c r="B346" s="129"/>
      <c r="C346" s="129"/>
      <c r="D346" s="129"/>
      <c r="E346" s="129"/>
      <c r="F346" s="129"/>
      <c r="G346" s="129"/>
      <c r="H346" s="129"/>
      <c r="I346" s="129"/>
      <c r="J346" s="129"/>
      <c r="K346" s="129"/>
      <c r="L346" s="129"/>
      <c r="M346" s="129"/>
      <c r="N346" s="129"/>
      <c r="O346" s="129"/>
      <c r="P346" s="129"/>
      <c r="Q346" s="129"/>
      <c r="R346" s="129"/>
      <c r="S346" s="129"/>
      <c r="T346" s="129"/>
      <c r="U346" s="129"/>
    </row>
    <row r="347" ht="15.75" customHeight="1">
      <c r="A347" s="129"/>
      <c r="B347" s="129"/>
      <c r="C347" s="129"/>
      <c r="D347" s="129"/>
      <c r="E347" s="129"/>
      <c r="F347" s="129"/>
      <c r="G347" s="129"/>
      <c r="H347" s="129"/>
      <c r="I347" s="129"/>
      <c r="J347" s="129"/>
      <c r="K347" s="129"/>
      <c r="L347" s="129"/>
      <c r="M347" s="129"/>
      <c r="N347" s="129"/>
      <c r="O347" s="129"/>
      <c r="P347" s="129"/>
      <c r="Q347" s="129"/>
      <c r="R347" s="129"/>
      <c r="S347" s="129"/>
      <c r="T347" s="129"/>
      <c r="U347" s="129"/>
    </row>
    <row r="348" ht="15.75" customHeight="1">
      <c r="A348" s="129"/>
      <c r="B348" s="129"/>
      <c r="C348" s="129"/>
      <c r="D348" s="129"/>
      <c r="E348" s="129"/>
      <c r="F348" s="129"/>
      <c r="G348" s="129"/>
      <c r="H348" s="129"/>
      <c r="I348" s="129"/>
      <c r="J348" s="129"/>
      <c r="K348" s="129"/>
      <c r="L348" s="129"/>
      <c r="M348" s="129"/>
      <c r="N348" s="129"/>
      <c r="O348" s="129"/>
      <c r="P348" s="129"/>
      <c r="Q348" s="129"/>
      <c r="R348" s="129"/>
      <c r="S348" s="129"/>
      <c r="T348" s="129"/>
      <c r="U348" s="129"/>
    </row>
    <row r="349" ht="15.75" customHeight="1">
      <c r="A349" s="129"/>
      <c r="B349" s="129"/>
      <c r="C349" s="129"/>
      <c r="D349" s="129"/>
      <c r="E349" s="129"/>
      <c r="F349" s="129"/>
      <c r="G349" s="129"/>
      <c r="H349" s="129"/>
      <c r="I349" s="129"/>
      <c r="J349" s="129"/>
      <c r="K349" s="129"/>
      <c r="L349" s="129"/>
      <c r="M349" s="129"/>
      <c r="N349" s="129"/>
      <c r="O349" s="129"/>
      <c r="P349" s="129"/>
      <c r="Q349" s="129"/>
      <c r="R349" s="129"/>
      <c r="S349" s="129"/>
      <c r="T349" s="129"/>
      <c r="U349" s="129"/>
    </row>
    <row r="350" ht="15.75" customHeight="1">
      <c r="A350" s="129"/>
      <c r="B350" s="129"/>
      <c r="C350" s="129"/>
      <c r="D350" s="129"/>
      <c r="E350" s="129"/>
      <c r="F350" s="129"/>
      <c r="G350" s="129"/>
      <c r="H350" s="129"/>
      <c r="I350" s="129"/>
      <c r="J350" s="129"/>
      <c r="K350" s="129"/>
      <c r="L350" s="129"/>
      <c r="M350" s="129"/>
      <c r="N350" s="129"/>
      <c r="O350" s="129"/>
      <c r="P350" s="129"/>
      <c r="Q350" s="129"/>
      <c r="R350" s="129"/>
      <c r="S350" s="129"/>
      <c r="T350" s="129"/>
      <c r="U350" s="129"/>
    </row>
    <row r="351" ht="15.75" customHeight="1">
      <c r="A351" s="129"/>
      <c r="B351" s="129"/>
      <c r="C351" s="129"/>
      <c r="D351" s="129"/>
      <c r="E351" s="129"/>
      <c r="F351" s="129"/>
      <c r="G351" s="129"/>
      <c r="H351" s="129"/>
      <c r="I351" s="129"/>
      <c r="J351" s="129"/>
      <c r="K351" s="129"/>
      <c r="L351" s="129"/>
      <c r="M351" s="129"/>
      <c r="N351" s="129"/>
      <c r="O351" s="129"/>
      <c r="P351" s="129"/>
      <c r="Q351" s="129"/>
      <c r="R351" s="129"/>
      <c r="S351" s="129"/>
      <c r="T351" s="129"/>
      <c r="U351" s="129"/>
    </row>
    <row r="352" ht="15.75" customHeight="1">
      <c r="A352" s="129"/>
      <c r="B352" s="129"/>
      <c r="C352" s="129"/>
      <c r="D352" s="129"/>
      <c r="E352" s="129"/>
      <c r="F352" s="129"/>
      <c r="G352" s="129"/>
      <c r="H352" s="129"/>
      <c r="I352" s="129"/>
      <c r="J352" s="129"/>
      <c r="K352" s="129"/>
      <c r="L352" s="129"/>
      <c r="M352" s="129"/>
      <c r="N352" s="129"/>
      <c r="O352" s="129"/>
      <c r="P352" s="129"/>
      <c r="Q352" s="129"/>
      <c r="R352" s="129"/>
      <c r="S352" s="129"/>
      <c r="T352" s="129"/>
      <c r="U352" s="129"/>
    </row>
    <row r="353" ht="15.75" customHeight="1">
      <c r="A353" s="129"/>
      <c r="B353" s="129"/>
      <c r="C353" s="129"/>
      <c r="D353" s="129"/>
      <c r="E353" s="129"/>
      <c r="F353" s="129"/>
      <c r="G353" s="129"/>
      <c r="H353" s="129"/>
      <c r="I353" s="129"/>
      <c r="J353" s="129"/>
      <c r="K353" s="129"/>
      <c r="L353" s="129"/>
      <c r="M353" s="129"/>
      <c r="N353" s="129"/>
      <c r="O353" s="129"/>
      <c r="P353" s="129"/>
      <c r="Q353" s="129"/>
      <c r="R353" s="129"/>
      <c r="S353" s="129"/>
      <c r="T353" s="129"/>
      <c r="U353" s="129"/>
    </row>
    <row r="354" ht="15.75" customHeight="1">
      <c r="A354" s="129"/>
      <c r="B354" s="129"/>
      <c r="C354" s="129"/>
      <c r="D354" s="129"/>
      <c r="E354" s="129"/>
      <c r="F354" s="129"/>
      <c r="G354" s="129"/>
      <c r="H354" s="129"/>
      <c r="I354" s="129"/>
      <c r="J354" s="129"/>
      <c r="K354" s="129"/>
      <c r="L354" s="129"/>
      <c r="M354" s="129"/>
      <c r="N354" s="129"/>
      <c r="O354" s="129"/>
      <c r="P354" s="129"/>
      <c r="Q354" s="129"/>
      <c r="R354" s="129"/>
      <c r="S354" s="129"/>
      <c r="T354" s="129"/>
      <c r="U354" s="129"/>
    </row>
    <row r="355" ht="15.75" customHeight="1">
      <c r="A355" s="129"/>
      <c r="B355" s="129"/>
      <c r="C355" s="129"/>
      <c r="D355" s="129"/>
      <c r="E355" s="129"/>
      <c r="F355" s="129"/>
      <c r="G355" s="129"/>
      <c r="H355" s="129"/>
      <c r="I355" s="129"/>
      <c r="J355" s="129"/>
      <c r="K355" s="129"/>
      <c r="L355" s="129"/>
      <c r="M355" s="129"/>
      <c r="N355" s="129"/>
      <c r="O355" s="129"/>
      <c r="P355" s="129"/>
      <c r="Q355" s="129"/>
      <c r="R355" s="129"/>
      <c r="S355" s="129"/>
      <c r="T355" s="129"/>
      <c r="U355" s="129"/>
    </row>
    <row r="356" ht="15.75" customHeight="1">
      <c r="A356" s="129"/>
      <c r="B356" s="129"/>
      <c r="C356" s="129"/>
      <c r="D356" s="129"/>
      <c r="E356" s="129"/>
      <c r="F356" s="129"/>
      <c r="G356" s="129"/>
      <c r="H356" s="129"/>
      <c r="I356" s="129"/>
      <c r="J356" s="129"/>
      <c r="K356" s="129"/>
      <c r="L356" s="129"/>
      <c r="M356" s="129"/>
      <c r="N356" s="129"/>
      <c r="O356" s="129"/>
      <c r="P356" s="129"/>
      <c r="Q356" s="129"/>
      <c r="R356" s="129"/>
      <c r="S356" s="129"/>
      <c r="T356" s="129"/>
      <c r="U356" s="129"/>
    </row>
    <row r="357" ht="15.75" customHeight="1">
      <c r="A357" s="129"/>
      <c r="B357" s="129"/>
      <c r="C357" s="129"/>
      <c r="D357" s="129"/>
      <c r="E357" s="129"/>
      <c r="F357" s="129"/>
      <c r="G357" s="129"/>
      <c r="H357" s="129"/>
      <c r="I357" s="129"/>
      <c r="J357" s="129"/>
      <c r="K357" s="129"/>
      <c r="L357" s="129"/>
      <c r="M357" s="129"/>
      <c r="N357" s="129"/>
      <c r="O357" s="129"/>
      <c r="P357" s="129"/>
      <c r="Q357" s="129"/>
      <c r="R357" s="129"/>
      <c r="S357" s="129"/>
      <c r="T357" s="129"/>
      <c r="U357" s="129"/>
    </row>
    <row r="358" ht="15.75" customHeight="1">
      <c r="A358" s="129"/>
      <c r="B358" s="129"/>
      <c r="C358" s="129"/>
      <c r="D358" s="129"/>
      <c r="E358" s="129"/>
      <c r="F358" s="129"/>
      <c r="G358" s="129"/>
      <c r="H358" s="129"/>
      <c r="I358" s="129"/>
      <c r="J358" s="129"/>
      <c r="K358" s="129"/>
      <c r="L358" s="129"/>
      <c r="M358" s="129"/>
      <c r="N358" s="129"/>
      <c r="O358" s="129"/>
      <c r="P358" s="129"/>
      <c r="Q358" s="129"/>
      <c r="R358" s="129"/>
      <c r="S358" s="129"/>
      <c r="T358" s="129"/>
      <c r="U358" s="129"/>
    </row>
    <row r="359" ht="15.75" customHeight="1">
      <c r="A359" s="129"/>
      <c r="B359" s="129"/>
      <c r="C359" s="129"/>
      <c r="D359" s="129"/>
      <c r="E359" s="129"/>
      <c r="F359" s="129"/>
      <c r="G359" s="129"/>
      <c r="H359" s="129"/>
      <c r="I359" s="129"/>
      <c r="J359" s="129"/>
      <c r="K359" s="129"/>
      <c r="L359" s="129"/>
      <c r="M359" s="129"/>
      <c r="N359" s="129"/>
      <c r="O359" s="129"/>
      <c r="P359" s="129"/>
      <c r="Q359" s="129"/>
      <c r="R359" s="129"/>
      <c r="S359" s="129"/>
      <c r="T359" s="129"/>
      <c r="U359" s="129"/>
    </row>
    <row r="360" ht="15.75" customHeight="1">
      <c r="A360" s="129"/>
      <c r="B360" s="129"/>
      <c r="C360" s="129"/>
      <c r="D360" s="129"/>
      <c r="E360" s="129"/>
      <c r="F360" s="129"/>
      <c r="G360" s="129"/>
      <c r="H360" s="129"/>
      <c r="I360" s="129"/>
      <c r="J360" s="129"/>
      <c r="K360" s="129"/>
      <c r="L360" s="129"/>
      <c r="M360" s="129"/>
      <c r="N360" s="129"/>
      <c r="O360" s="129"/>
      <c r="P360" s="129"/>
      <c r="Q360" s="129"/>
      <c r="R360" s="129"/>
      <c r="S360" s="129"/>
      <c r="T360" s="129"/>
      <c r="U360" s="129"/>
    </row>
    <row r="361" ht="15.75" customHeight="1">
      <c r="A361" s="129"/>
      <c r="B361" s="129"/>
      <c r="C361" s="129"/>
      <c r="D361" s="129"/>
      <c r="E361" s="129"/>
      <c r="F361" s="129"/>
      <c r="G361" s="129"/>
      <c r="H361" s="129"/>
      <c r="I361" s="129"/>
      <c r="J361" s="129"/>
      <c r="K361" s="129"/>
      <c r="L361" s="129"/>
      <c r="M361" s="129"/>
      <c r="N361" s="129"/>
      <c r="O361" s="129"/>
      <c r="P361" s="129"/>
      <c r="Q361" s="129"/>
      <c r="R361" s="129"/>
      <c r="S361" s="129"/>
      <c r="T361" s="129"/>
      <c r="U361" s="129"/>
    </row>
    <row r="362" ht="15.75" customHeight="1">
      <c r="A362" s="129"/>
      <c r="B362" s="129"/>
      <c r="C362" s="129"/>
      <c r="D362" s="129"/>
      <c r="E362" s="129"/>
      <c r="F362" s="129"/>
      <c r="G362" s="129"/>
      <c r="H362" s="129"/>
      <c r="I362" s="129"/>
      <c r="J362" s="129"/>
      <c r="K362" s="129"/>
      <c r="L362" s="129"/>
      <c r="M362" s="129"/>
      <c r="N362" s="129"/>
      <c r="O362" s="129"/>
      <c r="P362" s="129"/>
      <c r="Q362" s="129"/>
      <c r="R362" s="129"/>
      <c r="S362" s="129"/>
      <c r="T362" s="129"/>
      <c r="U362" s="129"/>
    </row>
    <row r="363" ht="15.75" customHeight="1">
      <c r="A363" s="129"/>
      <c r="B363" s="129"/>
      <c r="C363" s="129"/>
      <c r="D363" s="129"/>
      <c r="E363" s="129"/>
      <c r="F363" s="129"/>
      <c r="G363" s="129"/>
      <c r="H363" s="129"/>
      <c r="I363" s="129"/>
      <c r="J363" s="129"/>
      <c r="K363" s="129"/>
      <c r="L363" s="129"/>
      <c r="M363" s="129"/>
      <c r="N363" s="129"/>
      <c r="O363" s="129"/>
      <c r="P363" s="129"/>
      <c r="Q363" s="129"/>
      <c r="R363" s="129"/>
      <c r="S363" s="129"/>
      <c r="T363" s="129"/>
      <c r="U363" s="129"/>
    </row>
    <row r="364" ht="15.75" customHeight="1">
      <c r="A364" s="129"/>
      <c r="B364" s="129"/>
      <c r="C364" s="129"/>
      <c r="D364" s="129"/>
      <c r="E364" s="129"/>
      <c r="F364" s="129"/>
      <c r="G364" s="129"/>
      <c r="H364" s="129"/>
      <c r="I364" s="129"/>
      <c r="J364" s="129"/>
      <c r="K364" s="129"/>
      <c r="L364" s="129"/>
      <c r="M364" s="129"/>
      <c r="N364" s="129"/>
      <c r="O364" s="129"/>
      <c r="P364" s="129"/>
      <c r="Q364" s="129"/>
      <c r="R364" s="129"/>
      <c r="S364" s="129"/>
      <c r="T364" s="129"/>
      <c r="U364" s="129"/>
    </row>
    <row r="365" ht="15.75" customHeight="1">
      <c r="A365" s="129"/>
      <c r="B365" s="129"/>
      <c r="C365" s="129"/>
      <c r="D365" s="129"/>
      <c r="E365" s="129"/>
      <c r="F365" s="129"/>
      <c r="G365" s="129"/>
      <c r="H365" s="129"/>
      <c r="I365" s="129"/>
      <c r="J365" s="129"/>
      <c r="K365" s="129"/>
      <c r="L365" s="129"/>
      <c r="M365" s="129"/>
      <c r="N365" s="129"/>
      <c r="O365" s="129"/>
      <c r="P365" s="129"/>
      <c r="Q365" s="129"/>
      <c r="R365" s="129"/>
      <c r="S365" s="129"/>
      <c r="T365" s="129"/>
      <c r="U365" s="129"/>
    </row>
    <row r="366" ht="15.75" customHeight="1">
      <c r="A366" s="129"/>
      <c r="B366" s="129"/>
      <c r="C366" s="129"/>
      <c r="D366" s="129"/>
      <c r="E366" s="129"/>
      <c r="F366" s="129"/>
      <c r="G366" s="129"/>
      <c r="H366" s="129"/>
      <c r="I366" s="129"/>
      <c r="J366" s="129"/>
      <c r="K366" s="129"/>
      <c r="L366" s="129"/>
      <c r="M366" s="129"/>
      <c r="N366" s="129"/>
      <c r="O366" s="129"/>
      <c r="P366" s="129"/>
      <c r="Q366" s="129"/>
      <c r="R366" s="129"/>
      <c r="S366" s="129"/>
      <c r="T366" s="129"/>
      <c r="U366" s="129"/>
    </row>
    <row r="367" ht="15.75" customHeight="1">
      <c r="A367" s="129"/>
      <c r="B367" s="129"/>
      <c r="C367" s="129"/>
      <c r="D367" s="129"/>
      <c r="E367" s="129"/>
      <c r="F367" s="129"/>
      <c r="G367" s="129"/>
      <c r="H367" s="129"/>
      <c r="I367" s="129"/>
      <c r="J367" s="129"/>
      <c r="K367" s="129"/>
      <c r="L367" s="129"/>
      <c r="M367" s="129"/>
      <c r="N367" s="129"/>
      <c r="O367" s="129"/>
      <c r="P367" s="129"/>
      <c r="Q367" s="129"/>
      <c r="R367" s="129"/>
      <c r="S367" s="129"/>
      <c r="T367" s="129"/>
      <c r="U367" s="129"/>
    </row>
    <row r="368" ht="15.75" customHeight="1">
      <c r="A368" s="129"/>
      <c r="B368" s="129"/>
      <c r="C368" s="129"/>
      <c r="D368" s="129"/>
      <c r="E368" s="129"/>
      <c r="F368" s="129"/>
      <c r="G368" s="129"/>
      <c r="H368" s="129"/>
      <c r="I368" s="129"/>
      <c r="J368" s="129"/>
      <c r="K368" s="129"/>
      <c r="L368" s="129"/>
      <c r="M368" s="129"/>
      <c r="N368" s="129"/>
      <c r="O368" s="129"/>
      <c r="P368" s="129"/>
      <c r="Q368" s="129"/>
      <c r="R368" s="129"/>
      <c r="S368" s="129"/>
      <c r="T368" s="129"/>
      <c r="U368" s="129"/>
    </row>
    <row r="369" ht="15.75" customHeight="1">
      <c r="A369" s="129"/>
      <c r="B369" s="129"/>
      <c r="C369" s="129"/>
      <c r="D369" s="129"/>
      <c r="E369" s="129"/>
      <c r="F369" s="129"/>
      <c r="G369" s="129"/>
      <c r="H369" s="129"/>
      <c r="I369" s="129"/>
      <c r="J369" s="129"/>
      <c r="K369" s="129"/>
      <c r="L369" s="129"/>
      <c r="M369" s="129"/>
      <c r="N369" s="129"/>
      <c r="O369" s="129"/>
      <c r="P369" s="129"/>
      <c r="Q369" s="129"/>
      <c r="R369" s="129"/>
      <c r="S369" s="129"/>
      <c r="T369" s="129"/>
      <c r="U369" s="129"/>
    </row>
    <row r="370" ht="15.75" customHeight="1">
      <c r="A370" s="129"/>
      <c r="B370" s="129"/>
      <c r="C370" s="129"/>
      <c r="D370" s="129"/>
      <c r="E370" s="129"/>
      <c r="F370" s="129"/>
      <c r="G370" s="129"/>
      <c r="H370" s="129"/>
      <c r="I370" s="129"/>
      <c r="J370" s="129"/>
      <c r="K370" s="129"/>
      <c r="L370" s="129"/>
      <c r="M370" s="129"/>
      <c r="N370" s="129"/>
      <c r="O370" s="129"/>
      <c r="P370" s="129"/>
      <c r="Q370" s="129"/>
      <c r="R370" s="129"/>
      <c r="S370" s="129"/>
      <c r="T370" s="129"/>
      <c r="U370" s="129"/>
    </row>
    <row r="371" ht="15.75" customHeight="1">
      <c r="A371" s="129"/>
      <c r="B371" s="129"/>
      <c r="C371" s="129"/>
      <c r="D371" s="129"/>
      <c r="E371" s="129"/>
      <c r="F371" s="129"/>
      <c r="G371" s="129"/>
      <c r="H371" s="129"/>
      <c r="I371" s="129"/>
      <c r="J371" s="129"/>
      <c r="K371" s="129"/>
      <c r="L371" s="129"/>
      <c r="M371" s="129"/>
      <c r="N371" s="129"/>
      <c r="O371" s="129"/>
      <c r="P371" s="129"/>
      <c r="Q371" s="129"/>
      <c r="R371" s="129"/>
      <c r="S371" s="129"/>
      <c r="T371" s="129"/>
      <c r="U371" s="129"/>
    </row>
    <row r="372" ht="15.75" customHeight="1">
      <c r="A372" s="129"/>
      <c r="B372" s="129"/>
      <c r="C372" s="129"/>
      <c r="D372" s="129"/>
      <c r="E372" s="129"/>
      <c r="F372" s="129"/>
      <c r="G372" s="129"/>
      <c r="H372" s="129"/>
      <c r="I372" s="129"/>
      <c r="J372" s="129"/>
      <c r="K372" s="129"/>
      <c r="L372" s="129"/>
      <c r="M372" s="129"/>
      <c r="N372" s="129"/>
      <c r="O372" s="129"/>
      <c r="P372" s="129"/>
      <c r="Q372" s="129"/>
      <c r="R372" s="129"/>
      <c r="S372" s="129"/>
      <c r="T372" s="129"/>
      <c r="U372" s="129"/>
    </row>
    <row r="373" ht="15.75" customHeight="1">
      <c r="A373" s="129"/>
      <c r="B373" s="129"/>
      <c r="C373" s="129"/>
      <c r="D373" s="129"/>
      <c r="E373" s="129"/>
      <c r="F373" s="129"/>
      <c r="G373" s="129"/>
      <c r="H373" s="129"/>
      <c r="I373" s="129"/>
      <c r="J373" s="129"/>
      <c r="K373" s="129"/>
      <c r="L373" s="129"/>
      <c r="M373" s="129"/>
      <c r="N373" s="129"/>
      <c r="O373" s="129"/>
      <c r="P373" s="129"/>
      <c r="Q373" s="129"/>
      <c r="R373" s="129"/>
      <c r="S373" s="129"/>
      <c r="T373" s="129"/>
      <c r="U373" s="129"/>
    </row>
    <row r="374" ht="15.75" customHeight="1">
      <c r="A374" s="129"/>
      <c r="B374" s="129"/>
      <c r="C374" s="129"/>
      <c r="D374" s="129"/>
      <c r="E374" s="129"/>
      <c r="F374" s="129"/>
      <c r="G374" s="129"/>
      <c r="H374" s="129"/>
      <c r="I374" s="129"/>
      <c r="J374" s="129"/>
      <c r="K374" s="129"/>
      <c r="L374" s="129"/>
      <c r="M374" s="129"/>
      <c r="N374" s="129"/>
      <c r="O374" s="129"/>
      <c r="P374" s="129"/>
      <c r="Q374" s="129"/>
      <c r="R374" s="129"/>
      <c r="S374" s="129"/>
      <c r="T374" s="129"/>
      <c r="U374" s="129"/>
    </row>
    <row r="375" ht="15.75" customHeight="1">
      <c r="A375" s="129"/>
      <c r="B375" s="129"/>
      <c r="C375" s="129"/>
      <c r="D375" s="129"/>
      <c r="E375" s="129"/>
      <c r="F375" s="129"/>
      <c r="G375" s="129"/>
      <c r="H375" s="129"/>
      <c r="I375" s="129"/>
      <c r="J375" s="129"/>
      <c r="K375" s="129"/>
      <c r="L375" s="129"/>
      <c r="M375" s="129"/>
      <c r="N375" s="129"/>
      <c r="O375" s="129"/>
      <c r="P375" s="129"/>
      <c r="Q375" s="129"/>
      <c r="R375" s="129"/>
      <c r="S375" s="129"/>
      <c r="T375" s="129"/>
      <c r="U375" s="129"/>
    </row>
    <row r="376" ht="15.75" customHeight="1">
      <c r="A376" s="129"/>
      <c r="B376" s="129"/>
      <c r="C376" s="129"/>
      <c r="D376" s="129"/>
      <c r="E376" s="129"/>
      <c r="F376" s="129"/>
      <c r="G376" s="129"/>
      <c r="H376" s="129"/>
      <c r="I376" s="129"/>
      <c r="J376" s="129"/>
      <c r="K376" s="129"/>
      <c r="L376" s="129"/>
      <c r="M376" s="129"/>
      <c r="N376" s="129"/>
      <c r="O376" s="129"/>
      <c r="P376" s="129"/>
      <c r="Q376" s="129"/>
      <c r="R376" s="129"/>
      <c r="S376" s="129"/>
      <c r="T376" s="129"/>
      <c r="U376" s="129"/>
    </row>
    <row r="377" ht="15.75" customHeight="1">
      <c r="A377" s="129"/>
      <c r="B377" s="129"/>
      <c r="C377" s="129"/>
      <c r="D377" s="129"/>
      <c r="E377" s="129"/>
      <c r="F377" s="129"/>
      <c r="G377" s="129"/>
      <c r="H377" s="129"/>
      <c r="I377" s="129"/>
      <c r="J377" s="129"/>
      <c r="K377" s="129"/>
      <c r="L377" s="129"/>
      <c r="M377" s="129"/>
      <c r="N377" s="129"/>
      <c r="O377" s="129"/>
      <c r="P377" s="129"/>
      <c r="Q377" s="129"/>
      <c r="R377" s="129"/>
      <c r="S377" s="129"/>
      <c r="T377" s="129"/>
      <c r="U377" s="129"/>
    </row>
    <row r="378" ht="15.75" customHeight="1">
      <c r="A378" s="129"/>
      <c r="B378" s="129"/>
      <c r="C378" s="129"/>
      <c r="D378" s="129"/>
      <c r="E378" s="129"/>
      <c r="F378" s="129"/>
      <c r="G378" s="129"/>
      <c r="H378" s="129"/>
      <c r="I378" s="129"/>
      <c r="J378" s="129"/>
      <c r="K378" s="129"/>
      <c r="L378" s="129"/>
      <c r="M378" s="129"/>
      <c r="N378" s="129"/>
      <c r="O378" s="129"/>
      <c r="P378" s="129"/>
      <c r="Q378" s="129"/>
      <c r="R378" s="129"/>
      <c r="S378" s="129"/>
      <c r="T378" s="129"/>
      <c r="U378" s="129"/>
    </row>
    <row r="379" ht="15.75" customHeight="1">
      <c r="A379" s="129"/>
      <c r="B379" s="129"/>
      <c r="C379" s="129"/>
      <c r="D379" s="129"/>
      <c r="E379" s="129"/>
      <c r="F379" s="129"/>
      <c r="G379" s="129"/>
      <c r="H379" s="129"/>
      <c r="I379" s="129"/>
      <c r="J379" s="129"/>
      <c r="K379" s="129"/>
      <c r="L379" s="129"/>
      <c r="M379" s="129"/>
      <c r="N379" s="129"/>
      <c r="O379" s="129"/>
      <c r="P379" s="129"/>
      <c r="Q379" s="129"/>
      <c r="R379" s="129"/>
      <c r="S379" s="129"/>
      <c r="T379" s="129"/>
      <c r="U379" s="129"/>
    </row>
    <row r="380" ht="15.75" customHeight="1">
      <c r="A380" s="129"/>
      <c r="B380" s="129"/>
      <c r="C380" s="129"/>
      <c r="D380" s="129"/>
      <c r="E380" s="129"/>
      <c r="F380" s="129"/>
      <c r="G380" s="129"/>
      <c r="H380" s="129"/>
      <c r="I380" s="129"/>
      <c r="J380" s="129"/>
      <c r="K380" s="129"/>
      <c r="L380" s="129"/>
      <c r="M380" s="129"/>
      <c r="N380" s="129"/>
      <c r="O380" s="129"/>
      <c r="P380" s="129"/>
      <c r="Q380" s="129"/>
      <c r="R380" s="129"/>
      <c r="S380" s="129"/>
      <c r="T380" s="129"/>
      <c r="U380" s="129"/>
    </row>
    <row r="381" ht="15.75" customHeight="1">
      <c r="A381" s="129"/>
      <c r="B381" s="129"/>
      <c r="C381" s="129"/>
      <c r="D381" s="129"/>
      <c r="E381" s="129"/>
      <c r="F381" s="129"/>
      <c r="G381" s="129"/>
      <c r="H381" s="129"/>
      <c r="I381" s="129"/>
      <c r="J381" s="129"/>
      <c r="K381" s="129"/>
      <c r="L381" s="129"/>
      <c r="M381" s="129"/>
      <c r="N381" s="129"/>
      <c r="O381" s="129"/>
      <c r="P381" s="129"/>
      <c r="Q381" s="129"/>
      <c r="R381" s="129"/>
      <c r="S381" s="129"/>
      <c r="T381" s="129"/>
      <c r="U381" s="129"/>
    </row>
    <row r="382" ht="15.75" customHeight="1">
      <c r="A382" s="129"/>
      <c r="B382" s="129"/>
      <c r="C382" s="129"/>
      <c r="D382" s="129"/>
      <c r="E382" s="129"/>
      <c r="F382" s="129"/>
      <c r="G382" s="129"/>
      <c r="H382" s="129"/>
      <c r="I382" s="129"/>
      <c r="J382" s="129"/>
      <c r="K382" s="129"/>
      <c r="L382" s="129"/>
      <c r="M382" s="129"/>
      <c r="N382" s="129"/>
      <c r="O382" s="129"/>
      <c r="P382" s="129"/>
      <c r="Q382" s="129"/>
      <c r="R382" s="129"/>
      <c r="S382" s="129"/>
      <c r="T382" s="129"/>
      <c r="U382" s="129"/>
    </row>
    <row r="383" ht="15.75" customHeight="1">
      <c r="A383" s="129"/>
      <c r="B383" s="129"/>
      <c r="C383" s="129"/>
      <c r="D383" s="129"/>
      <c r="E383" s="129"/>
      <c r="F383" s="129"/>
      <c r="G383" s="129"/>
      <c r="H383" s="129"/>
      <c r="I383" s="129"/>
      <c r="J383" s="129"/>
      <c r="K383" s="129"/>
      <c r="L383" s="129"/>
      <c r="M383" s="129"/>
      <c r="N383" s="129"/>
      <c r="O383" s="129"/>
      <c r="P383" s="129"/>
      <c r="Q383" s="129"/>
      <c r="R383" s="129"/>
      <c r="S383" s="129"/>
      <c r="T383" s="129"/>
      <c r="U383" s="129"/>
    </row>
    <row r="384" ht="15.75" customHeight="1">
      <c r="A384" s="129"/>
      <c r="B384" s="129"/>
      <c r="C384" s="129"/>
      <c r="D384" s="129"/>
      <c r="E384" s="129"/>
      <c r="F384" s="129"/>
      <c r="G384" s="129"/>
      <c r="H384" s="129"/>
      <c r="I384" s="129"/>
      <c r="J384" s="129"/>
      <c r="K384" s="129"/>
      <c r="L384" s="129"/>
      <c r="M384" s="129"/>
      <c r="N384" s="129"/>
      <c r="O384" s="129"/>
      <c r="P384" s="129"/>
      <c r="Q384" s="129"/>
      <c r="R384" s="129"/>
      <c r="S384" s="129"/>
      <c r="T384" s="129"/>
      <c r="U384" s="129"/>
    </row>
    <row r="385" ht="15.75" customHeight="1">
      <c r="A385" s="129"/>
      <c r="B385" s="129"/>
      <c r="C385" s="129"/>
      <c r="D385" s="129"/>
      <c r="E385" s="129"/>
      <c r="F385" s="129"/>
      <c r="G385" s="129"/>
      <c r="H385" s="129"/>
      <c r="I385" s="129"/>
      <c r="J385" s="129"/>
      <c r="K385" s="129"/>
      <c r="L385" s="129"/>
      <c r="M385" s="129"/>
      <c r="N385" s="129"/>
      <c r="O385" s="129"/>
      <c r="P385" s="129"/>
      <c r="Q385" s="129"/>
      <c r="R385" s="129"/>
      <c r="S385" s="129"/>
      <c r="T385" s="129"/>
      <c r="U385" s="129"/>
    </row>
    <row r="386" ht="15.75" customHeight="1">
      <c r="A386" s="129"/>
      <c r="B386" s="129"/>
      <c r="C386" s="129"/>
      <c r="D386" s="129"/>
      <c r="E386" s="129"/>
      <c r="F386" s="129"/>
      <c r="G386" s="129"/>
      <c r="H386" s="129"/>
      <c r="I386" s="129"/>
      <c r="J386" s="129"/>
      <c r="K386" s="129"/>
      <c r="L386" s="129"/>
      <c r="M386" s="129"/>
      <c r="N386" s="129"/>
      <c r="O386" s="129"/>
      <c r="P386" s="129"/>
      <c r="Q386" s="129"/>
      <c r="R386" s="129"/>
      <c r="S386" s="129"/>
      <c r="T386" s="129"/>
      <c r="U386" s="129"/>
    </row>
    <row r="387" ht="15.75" customHeight="1">
      <c r="A387" s="129"/>
      <c r="B387" s="129"/>
      <c r="C387" s="129"/>
      <c r="D387" s="129"/>
      <c r="E387" s="129"/>
      <c r="F387" s="129"/>
      <c r="G387" s="129"/>
      <c r="H387" s="129"/>
      <c r="I387" s="129"/>
      <c r="J387" s="129"/>
      <c r="K387" s="129"/>
      <c r="L387" s="129"/>
      <c r="M387" s="129"/>
      <c r="N387" s="129"/>
      <c r="O387" s="129"/>
      <c r="P387" s="129"/>
      <c r="Q387" s="129"/>
      <c r="R387" s="129"/>
      <c r="S387" s="129"/>
      <c r="T387" s="129"/>
      <c r="U387" s="129"/>
    </row>
    <row r="388" ht="15.75" customHeight="1">
      <c r="A388" s="129"/>
      <c r="B388" s="129"/>
      <c r="C388" s="129"/>
      <c r="D388" s="129"/>
      <c r="E388" s="129"/>
      <c r="F388" s="129"/>
      <c r="G388" s="129"/>
      <c r="H388" s="129"/>
      <c r="I388" s="129"/>
      <c r="J388" s="129"/>
      <c r="K388" s="129"/>
      <c r="L388" s="129"/>
      <c r="M388" s="129"/>
      <c r="N388" s="129"/>
      <c r="O388" s="129"/>
      <c r="P388" s="129"/>
      <c r="Q388" s="129"/>
      <c r="R388" s="129"/>
      <c r="S388" s="129"/>
      <c r="T388" s="129"/>
      <c r="U388" s="129"/>
    </row>
    <row r="389" ht="15.75" customHeight="1">
      <c r="A389" s="129"/>
      <c r="B389" s="129"/>
      <c r="C389" s="129"/>
      <c r="D389" s="129"/>
      <c r="E389" s="129"/>
      <c r="F389" s="129"/>
      <c r="G389" s="129"/>
      <c r="H389" s="129"/>
      <c r="I389" s="129"/>
      <c r="J389" s="129"/>
      <c r="K389" s="129"/>
      <c r="L389" s="129"/>
      <c r="M389" s="129"/>
      <c r="N389" s="129"/>
      <c r="O389" s="129"/>
      <c r="P389" s="129"/>
      <c r="Q389" s="129"/>
      <c r="R389" s="129"/>
      <c r="S389" s="129"/>
      <c r="T389" s="129"/>
      <c r="U389" s="129"/>
    </row>
    <row r="390" ht="15.75" customHeight="1">
      <c r="A390" s="129"/>
      <c r="B390" s="129"/>
      <c r="C390" s="129"/>
      <c r="D390" s="129"/>
      <c r="E390" s="129"/>
      <c r="F390" s="129"/>
      <c r="G390" s="129"/>
      <c r="H390" s="129"/>
      <c r="I390" s="129"/>
      <c r="J390" s="129"/>
      <c r="K390" s="129"/>
      <c r="L390" s="129"/>
      <c r="M390" s="129"/>
      <c r="N390" s="129"/>
      <c r="O390" s="129"/>
      <c r="P390" s="129"/>
      <c r="Q390" s="129"/>
      <c r="R390" s="129"/>
      <c r="S390" s="129"/>
      <c r="T390" s="129"/>
      <c r="U390" s="129"/>
    </row>
    <row r="391" ht="15.75" customHeight="1">
      <c r="A391" s="129"/>
      <c r="B391" s="129"/>
      <c r="C391" s="129"/>
      <c r="D391" s="129"/>
      <c r="E391" s="129"/>
      <c r="F391" s="129"/>
      <c r="G391" s="129"/>
      <c r="H391" s="129"/>
      <c r="I391" s="129"/>
      <c r="J391" s="129"/>
      <c r="K391" s="129"/>
      <c r="L391" s="129"/>
      <c r="M391" s="129"/>
      <c r="N391" s="129"/>
      <c r="O391" s="129"/>
      <c r="P391" s="129"/>
      <c r="Q391" s="129"/>
      <c r="R391" s="129"/>
      <c r="S391" s="129"/>
      <c r="T391" s="129"/>
      <c r="U391" s="129"/>
    </row>
    <row r="392" ht="15.75" customHeight="1">
      <c r="A392" s="129"/>
      <c r="B392" s="129"/>
      <c r="C392" s="129"/>
      <c r="D392" s="129"/>
      <c r="E392" s="129"/>
      <c r="F392" s="129"/>
      <c r="G392" s="129"/>
      <c r="H392" s="129"/>
      <c r="I392" s="129"/>
      <c r="J392" s="129"/>
      <c r="K392" s="129"/>
      <c r="L392" s="129"/>
      <c r="M392" s="129"/>
      <c r="N392" s="129"/>
      <c r="O392" s="129"/>
      <c r="P392" s="129"/>
      <c r="Q392" s="129"/>
      <c r="R392" s="129"/>
      <c r="S392" s="129"/>
      <c r="T392" s="129"/>
      <c r="U392" s="129"/>
    </row>
    <row r="393" ht="15.75" customHeight="1">
      <c r="A393" s="129"/>
      <c r="B393" s="129"/>
      <c r="C393" s="129"/>
      <c r="D393" s="129"/>
      <c r="E393" s="129"/>
      <c r="F393" s="129"/>
      <c r="G393" s="129"/>
      <c r="H393" s="129"/>
      <c r="I393" s="129"/>
      <c r="J393" s="129"/>
      <c r="K393" s="129"/>
      <c r="L393" s="129"/>
      <c r="M393" s="129"/>
      <c r="N393" s="129"/>
      <c r="O393" s="129"/>
      <c r="P393" s="129"/>
      <c r="Q393" s="129"/>
      <c r="R393" s="129"/>
      <c r="S393" s="129"/>
      <c r="T393" s="129"/>
      <c r="U393" s="129"/>
    </row>
    <row r="394" ht="15.75" customHeight="1">
      <c r="A394" s="129"/>
      <c r="B394" s="129"/>
      <c r="C394" s="129"/>
      <c r="D394" s="129"/>
      <c r="E394" s="129"/>
      <c r="F394" s="129"/>
      <c r="G394" s="129"/>
      <c r="H394" s="129"/>
      <c r="I394" s="129"/>
      <c r="J394" s="129"/>
      <c r="K394" s="129"/>
      <c r="L394" s="129"/>
      <c r="M394" s="129"/>
      <c r="N394" s="129"/>
      <c r="O394" s="129"/>
      <c r="P394" s="129"/>
      <c r="Q394" s="129"/>
      <c r="R394" s="129"/>
      <c r="S394" s="129"/>
      <c r="T394" s="129"/>
      <c r="U394" s="129"/>
    </row>
    <row r="395" ht="15.75" customHeight="1">
      <c r="A395" s="129"/>
      <c r="B395" s="129"/>
      <c r="C395" s="129"/>
      <c r="D395" s="129"/>
      <c r="E395" s="129"/>
      <c r="F395" s="129"/>
      <c r="G395" s="129"/>
      <c r="H395" s="129"/>
      <c r="I395" s="129"/>
      <c r="J395" s="129"/>
      <c r="K395" s="129"/>
      <c r="L395" s="129"/>
      <c r="M395" s="129"/>
      <c r="N395" s="129"/>
      <c r="O395" s="129"/>
      <c r="P395" s="129"/>
      <c r="Q395" s="129"/>
      <c r="R395" s="129"/>
      <c r="S395" s="129"/>
      <c r="T395" s="129"/>
      <c r="U395" s="129"/>
    </row>
    <row r="396" ht="15.75" customHeight="1">
      <c r="A396" s="129"/>
      <c r="B396" s="129"/>
      <c r="C396" s="129"/>
      <c r="D396" s="129"/>
      <c r="E396" s="129"/>
      <c r="F396" s="129"/>
      <c r="G396" s="129"/>
      <c r="H396" s="129"/>
      <c r="I396" s="129"/>
      <c r="J396" s="129"/>
      <c r="K396" s="129"/>
      <c r="L396" s="129"/>
      <c r="M396" s="129"/>
      <c r="N396" s="129"/>
      <c r="O396" s="129"/>
      <c r="P396" s="129"/>
      <c r="Q396" s="129"/>
      <c r="R396" s="129"/>
      <c r="S396" s="129"/>
      <c r="T396" s="129"/>
      <c r="U396" s="129"/>
    </row>
    <row r="397" ht="15.75" customHeight="1">
      <c r="A397" s="129"/>
      <c r="B397" s="129"/>
      <c r="C397" s="129"/>
      <c r="D397" s="129"/>
      <c r="E397" s="129"/>
      <c r="F397" s="129"/>
      <c r="G397" s="129"/>
      <c r="H397" s="129"/>
      <c r="I397" s="129"/>
      <c r="J397" s="129"/>
      <c r="K397" s="129"/>
      <c r="L397" s="129"/>
      <c r="M397" s="129"/>
      <c r="N397" s="129"/>
      <c r="O397" s="129"/>
      <c r="P397" s="129"/>
      <c r="Q397" s="129"/>
      <c r="R397" s="129"/>
      <c r="S397" s="129"/>
      <c r="T397" s="129"/>
      <c r="U397" s="129"/>
    </row>
    <row r="398" ht="15.75" customHeight="1">
      <c r="A398" s="129"/>
      <c r="B398" s="129"/>
      <c r="C398" s="129"/>
      <c r="D398" s="129"/>
      <c r="E398" s="129"/>
      <c r="F398" s="129"/>
      <c r="G398" s="129"/>
      <c r="H398" s="129"/>
      <c r="I398" s="129"/>
      <c r="J398" s="129"/>
      <c r="K398" s="129"/>
      <c r="L398" s="129"/>
      <c r="M398" s="129"/>
      <c r="N398" s="129"/>
      <c r="O398" s="129"/>
      <c r="P398" s="129"/>
      <c r="Q398" s="129"/>
      <c r="R398" s="129"/>
      <c r="S398" s="129"/>
      <c r="T398" s="129"/>
      <c r="U398" s="129"/>
    </row>
    <row r="399" ht="15.75" customHeight="1">
      <c r="A399" s="129"/>
      <c r="B399" s="129"/>
      <c r="C399" s="129"/>
      <c r="D399" s="129"/>
      <c r="E399" s="129"/>
      <c r="F399" s="129"/>
      <c r="G399" s="129"/>
      <c r="H399" s="129"/>
      <c r="I399" s="129"/>
      <c r="J399" s="129"/>
      <c r="K399" s="129"/>
      <c r="L399" s="129"/>
      <c r="M399" s="129"/>
      <c r="N399" s="129"/>
      <c r="O399" s="129"/>
      <c r="P399" s="129"/>
      <c r="Q399" s="129"/>
      <c r="R399" s="129"/>
      <c r="S399" s="129"/>
      <c r="T399" s="129"/>
      <c r="U399" s="129"/>
    </row>
    <row r="400" ht="15.75" customHeight="1">
      <c r="A400" s="129"/>
      <c r="B400" s="129"/>
      <c r="C400" s="129"/>
      <c r="D400" s="129"/>
      <c r="E400" s="129"/>
      <c r="F400" s="129"/>
      <c r="G400" s="129"/>
      <c r="H400" s="129"/>
      <c r="I400" s="129"/>
      <c r="J400" s="129"/>
      <c r="K400" s="129"/>
      <c r="L400" s="129"/>
      <c r="M400" s="129"/>
      <c r="N400" s="129"/>
      <c r="O400" s="129"/>
      <c r="P400" s="129"/>
      <c r="Q400" s="129"/>
      <c r="R400" s="129"/>
      <c r="S400" s="129"/>
      <c r="T400" s="129"/>
      <c r="U400" s="129"/>
    </row>
    <row r="401" ht="15.75" customHeight="1">
      <c r="A401" s="129"/>
      <c r="B401" s="129"/>
      <c r="C401" s="129"/>
      <c r="D401" s="129"/>
      <c r="E401" s="129"/>
      <c r="F401" s="129"/>
      <c r="G401" s="129"/>
      <c r="H401" s="129"/>
      <c r="I401" s="129"/>
      <c r="J401" s="129"/>
      <c r="K401" s="129"/>
      <c r="L401" s="129"/>
      <c r="M401" s="129"/>
      <c r="N401" s="129"/>
      <c r="O401" s="129"/>
      <c r="P401" s="129"/>
      <c r="Q401" s="129"/>
      <c r="R401" s="129"/>
      <c r="S401" s="129"/>
      <c r="T401" s="129"/>
      <c r="U401" s="129"/>
    </row>
    <row r="402" ht="15.75" customHeight="1">
      <c r="A402" s="129"/>
      <c r="B402" s="129"/>
      <c r="C402" s="129"/>
      <c r="D402" s="129"/>
      <c r="E402" s="129"/>
      <c r="F402" s="129"/>
      <c r="G402" s="129"/>
      <c r="H402" s="129"/>
      <c r="I402" s="129"/>
      <c r="J402" s="129"/>
      <c r="K402" s="129"/>
      <c r="L402" s="129"/>
      <c r="M402" s="129"/>
      <c r="N402" s="129"/>
      <c r="O402" s="129"/>
      <c r="P402" s="129"/>
      <c r="Q402" s="129"/>
      <c r="R402" s="129"/>
      <c r="S402" s="129"/>
      <c r="T402" s="129"/>
      <c r="U402" s="129"/>
    </row>
    <row r="403" ht="15.75" customHeight="1">
      <c r="A403" s="129"/>
      <c r="B403" s="129"/>
      <c r="C403" s="129"/>
      <c r="D403" s="129"/>
      <c r="E403" s="129"/>
      <c r="F403" s="129"/>
      <c r="G403" s="129"/>
      <c r="H403" s="129"/>
      <c r="I403" s="129"/>
      <c r="J403" s="129"/>
      <c r="K403" s="129"/>
      <c r="L403" s="129"/>
      <c r="M403" s="129"/>
      <c r="N403" s="129"/>
      <c r="O403" s="129"/>
      <c r="P403" s="129"/>
      <c r="Q403" s="129"/>
      <c r="R403" s="129"/>
      <c r="S403" s="129"/>
      <c r="T403" s="129"/>
      <c r="U403" s="129"/>
    </row>
    <row r="404" ht="15.75" customHeight="1">
      <c r="A404" s="129"/>
      <c r="B404" s="129"/>
      <c r="C404" s="129"/>
      <c r="D404" s="129"/>
      <c r="E404" s="129"/>
      <c r="F404" s="129"/>
      <c r="G404" s="129"/>
      <c r="H404" s="129"/>
      <c r="I404" s="129"/>
      <c r="J404" s="129"/>
      <c r="K404" s="129"/>
      <c r="L404" s="129"/>
      <c r="M404" s="129"/>
      <c r="N404" s="129"/>
      <c r="O404" s="129"/>
      <c r="P404" s="129"/>
      <c r="Q404" s="129"/>
      <c r="R404" s="129"/>
      <c r="S404" s="129"/>
      <c r="T404" s="129"/>
      <c r="U404" s="129"/>
    </row>
    <row r="405" ht="15.75" customHeight="1">
      <c r="A405" s="129"/>
      <c r="B405" s="129"/>
      <c r="C405" s="129"/>
      <c r="D405" s="129"/>
      <c r="E405" s="129"/>
      <c r="F405" s="129"/>
      <c r="G405" s="129"/>
      <c r="H405" s="129"/>
      <c r="I405" s="129"/>
      <c r="J405" s="129"/>
      <c r="K405" s="129"/>
      <c r="L405" s="129"/>
      <c r="M405" s="129"/>
      <c r="N405" s="129"/>
      <c r="O405" s="129"/>
      <c r="P405" s="129"/>
      <c r="Q405" s="129"/>
      <c r="R405" s="129"/>
      <c r="S405" s="129"/>
      <c r="T405" s="129"/>
      <c r="U405" s="129"/>
    </row>
    <row r="406" ht="15.75" customHeight="1">
      <c r="A406" s="129"/>
      <c r="B406" s="129"/>
      <c r="C406" s="129"/>
      <c r="D406" s="129"/>
      <c r="E406" s="129"/>
      <c r="F406" s="129"/>
      <c r="G406" s="129"/>
      <c r="H406" s="129"/>
      <c r="I406" s="129"/>
      <c r="J406" s="129"/>
      <c r="K406" s="129"/>
      <c r="L406" s="129"/>
      <c r="M406" s="129"/>
      <c r="N406" s="129"/>
      <c r="O406" s="129"/>
      <c r="P406" s="129"/>
      <c r="Q406" s="129"/>
      <c r="R406" s="129"/>
      <c r="S406" s="129"/>
      <c r="T406" s="129"/>
      <c r="U406" s="129"/>
    </row>
    <row r="407" ht="15.75" customHeight="1">
      <c r="A407" s="129"/>
      <c r="B407" s="129"/>
      <c r="C407" s="129"/>
      <c r="D407" s="129"/>
      <c r="E407" s="129"/>
      <c r="F407" s="129"/>
      <c r="G407" s="129"/>
      <c r="H407" s="129"/>
      <c r="I407" s="129"/>
      <c r="J407" s="129"/>
      <c r="K407" s="129"/>
      <c r="L407" s="129"/>
      <c r="M407" s="129"/>
      <c r="N407" s="129"/>
      <c r="O407" s="129"/>
      <c r="P407" s="129"/>
      <c r="Q407" s="129"/>
      <c r="R407" s="129"/>
      <c r="S407" s="129"/>
      <c r="T407" s="129"/>
      <c r="U407" s="129"/>
    </row>
    <row r="408" ht="15.75" customHeight="1">
      <c r="A408" s="129"/>
      <c r="B408" s="129"/>
      <c r="C408" s="129"/>
      <c r="D408" s="129"/>
      <c r="E408" s="129"/>
      <c r="F408" s="129"/>
      <c r="G408" s="129"/>
      <c r="H408" s="129"/>
      <c r="I408" s="129"/>
      <c r="J408" s="129"/>
      <c r="K408" s="129"/>
      <c r="L408" s="129"/>
      <c r="M408" s="129"/>
      <c r="N408" s="129"/>
      <c r="O408" s="129"/>
      <c r="P408" s="129"/>
      <c r="Q408" s="129"/>
      <c r="R408" s="129"/>
      <c r="S408" s="129"/>
      <c r="T408" s="129"/>
      <c r="U408" s="129"/>
    </row>
    <row r="409" ht="15.75" customHeight="1">
      <c r="A409" s="129"/>
      <c r="B409" s="129"/>
      <c r="C409" s="129"/>
      <c r="D409" s="129"/>
      <c r="E409" s="129"/>
      <c r="F409" s="129"/>
      <c r="G409" s="129"/>
      <c r="H409" s="129"/>
      <c r="I409" s="129"/>
      <c r="J409" s="129"/>
      <c r="K409" s="129"/>
      <c r="L409" s="129"/>
      <c r="M409" s="129"/>
      <c r="N409" s="129"/>
      <c r="O409" s="129"/>
      <c r="P409" s="129"/>
      <c r="Q409" s="129"/>
      <c r="R409" s="129"/>
      <c r="S409" s="129"/>
      <c r="T409" s="129"/>
      <c r="U409" s="129"/>
    </row>
    <row r="410" ht="15.75" customHeight="1">
      <c r="A410" s="129"/>
      <c r="B410" s="129"/>
      <c r="C410" s="129"/>
      <c r="D410" s="129"/>
      <c r="E410" s="129"/>
      <c r="F410" s="129"/>
      <c r="G410" s="129"/>
      <c r="H410" s="129"/>
      <c r="I410" s="129"/>
      <c r="J410" s="129"/>
      <c r="K410" s="129"/>
      <c r="L410" s="129"/>
      <c r="M410" s="129"/>
      <c r="N410" s="129"/>
      <c r="O410" s="129"/>
      <c r="P410" s="129"/>
      <c r="Q410" s="129"/>
      <c r="R410" s="129"/>
      <c r="S410" s="129"/>
      <c r="T410" s="129"/>
      <c r="U410" s="129"/>
    </row>
    <row r="411" ht="15.75" customHeight="1">
      <c r="A411" s="129"/>
      <c r="B411" s="129"/>
      <c r="C411" s="129"/>
      <c r="D411" s="129"/>
      <c r="E411" s="129"/>
      <c r="F411" s="129"/>
      <c r="G411" s="129"/>
      <c r="H411" s="129"/>
      <c r="I411" s="129"/>
      <c r="J411" s="129"/>
      <c r="K411" s="129"/>
      <c r="L411" s="129"/>
      <c r="M411" s="129"/>
      <c r="N411" s="129"/>
      <c r="O411" s="129"/>
      <c r="P411" s="129"/>
      <c r="Q411" s="129"/>
      <c r="R411" s="129"/>
      <c r="S411" s="129"/>
      <c r="T411" s="129"/>
      <c r="U411" s="129"/>
    </row>
    <row r="412" ht="15.75" customHeight="1">
      <c r="A412" s="129"/>
      <c r="B412" s="129"/>
      <c r="C412" s="129"/>
      <c r="D412" s="129"/>
      <c r="E412" s="129"/>
      <c r="F412" s="129"/>
      <c r="G412" s="129"/>
      <c r="H412" s="129"/>
      <c r="I412" s="129"/>
      <c r="J412" s="129"/>
      <c r="K412" s="129"/>
      <c r="L412" s="129"/>
      <c r="M412" s="129"/>
      <c r="N412" s="129"/>
      <c r="O412" s="129"/>
      <c r="P412" s="129"/>
      <c r="Q412" s="129"/>
      <c r="R412" s="129"/>
      <c r="S412" s="129"/>
      <c r="T412" s="129"/>
      <c r="U412" s="129"/>
    </row>
    <row r="413" ht="15.75" customHeight="1">
      <c r="A413" s="129"/>
      <c r="B413" s="129"/>
      <c r="C413" s="129"/>
      <c r="D413" s="129"/>
      <c r="E413" s="129"/>
      <c r="F413" s="129"/>
      <c r="G413" s="129"/>
      <c r="H413" s="129"/>
      <c r="I413" s="129"/>
      <c r="J413" s="129"/>
      <c r="K413" s="129"/>
      <c r="L413" s="129"/>
      <c r="M413" s="129"/>
      <c r="N413" s="129"/>
      <c r="O413" s="129"/>
      <c r="P413" s="129"/>
      <c r="Q413" s="129"/>
      <c r="R413" s="129"/>
      <c r="S413" s="129"/>
      <c r="T413" s="129"/>
      <c r="U413" s="129"/>
    </row>
    <row r="414" ht="15.75" customHeight="1">
      <c r="A414" s="129"/>
      <c r="B414" s="129"/>
      <c r="C414" s="129"/>
      <c r="D414" s="129"/>
      <c r="E414" s="129"/>
      <c r="F414" s="129"/>
      <c r="G414" s="129"/>
      <c r="H414" s="129"/>
      <c r="I414" s="129"/>
      <c r="J414" s="129"/>
      <c r="K414" s="129"/>
      <c r="L414" s="129"/>
      <c r="M414" s="129"/>
      <c r="N414" s="129"/>
      <c r="O414" s="129"/>
      <c r="P414" s="129"/>
      <c r="Q414" s="129"/>
      <c r="R414" s="129"/>
      <c r="S414" s="129"/>
      <c r="T414" s="129"/>
      <c r="U414" s="129"/>
    </row>
    <row r="415" ht="15.75" customHeight="1">
      <c r="A415" s="129"/>
      <c r="B415" s="129"/>
      <c r="C415" s="129"/>
      <c r="D415" s="129"/>
      <c r="E415" s="129"/>
      <c r="F415" s="129"/>
      <c r="G415" s="129"/>
      <c r="H415" s="129"/>
      <c r="I415" s="129"/>
      <c r="J415" s="129"/>
      <c r="K415" s="129"/>
      <c r="L415" s="129"/>
      <c r="M415" s="129"/>
      <c r="N415" s="129"/>
      <c r="O415" s="129"/>
      <c r="P415" s="129"/>
      <c r="Q415" s="129"/>
      <c r="R415" s="129"/>
      <c r="S415" s="129"/>
      <c r="T415" s="129"/>
      <c r="U415" s="129"/>
    </row>
    <row r="416" ht="15.75" customHeight="1">
      <c r="A416" s="129"/>
      <c r="B416" s="129"/>
      <c r="C416" s="129"/>
      <c r="D416" s="129"/>
      <c r="E416" s="129"/>
      <c r="F416" s="129"/>
      <c r="G416" s="129"/>
      <c r="H416" s="129"/>
      <c r="I416" s="129"/>
      <c r="J416" s="129"/>
      <c r="K416" s="129"/>
      <c r="L416" s="129"/>
      <c r="M416" s="129"/>
      <c r="N416" s="129"/>
      <c r="O416" s="129"/>
      <c r="P416" s="129"/>
      <c r="Q416" s="129"/>
      <c r="R416" s="129"/>
      <c r="S416" s="129"/>
      <c r="T416" s="129"/>
      <c r="U416" s="129"/>
    </row>
    <row r="417" ht="15.75" customHeight="1">
      <c r="A417" s="129"/>
      <c r="B417" s="129"/>
      <c r="C417" s="129"/>
      <c r="D417" s="129"/>
      <c r="E417" s="129"/>
      <c r="F417" s="129"/>
      <c r="G417" s="129"/>
      <c r="H417" s="129"/>
      <c r="I417" s="129"/>
      <c r="J417" s="129"/>
      <c r="K417" s="129"/>
      <c r="L417" s="129"/>
      <c r="M417" s="129"/>
      <c r="N417" s="129"/>
      <c r="O417" s="129"/>
      <c r="P417" s="129"/>
      <c r="Q417" s="129"/>
      <c r="R417" s="129"/>
      <c r="S417" s="129"/>
      <c r="T417" s="129"/>
      <c r="U417" s="129"/>
    </row>
    <row r="418" ht="15.75" customHeight="1">
      <c r="A418" s="129"/>
      <c r="B418" s="129"/>
      <c r="C418" s="129"/>
      <c r="D418" s="129"/>
      <c r="E418" s="129"/>
      <c r="F418" s="129"/>
      <c r="G418" s="129"/>
      <c r="H418" s="129"/>
      <c r="I418" s="129"/>
      <c r="J418" s="129"/>
      <c r="K418" s="129"/>
      <c r="L418" s="129"/>
      <c r="M418" s="129"/>
      <c r="N418" s="129"/>
      <c r="O418" s="129"/>
      <c r="P418" s="129"/>
      <c r="Q418" s="129"/>
      <c r="R418" s="129"/>
      <c r="S418" s="129"/>
      <c r="T418" s="129"/>
      <c r="U418" s="129"/>
    </row>
    <row r="419" ht="15.75" customHeight="1">
      <c r="A419" s="129"/>
      <c r="B419" s="129"/>
      <c r="C419" s="129"/>
      <c r="D419" s="129"/>
      <c r="E419" s="129"/>
      <c r="F419" s="129"/>
      <c r="G419" s="129"/>
      <c r="H419" s="129"/>
      <c r="I419" s="129"/>
      <c r="J419" s="129"/>
      <c r="K419" s="129"/>
      <c r="L419" s="129"/>
      <c r="M419" s="129"/>
      <c r="N419" s="129"/>
      <c r="O419" s="129"/>
      <c r="P419" s="129"/>
      <c r="Q419" s="129"/>
      <c r="R419" s="129"/>
      <c r="S419" s="129"/>
      <c r="T419" s="129"/>
      <c r="U419" s="129"/>
    </row>
    <row r="420" ht="15.75" customHeight="1">
      <c r="A420" s="129"/>
      <c r="B420" s="129"/>
      <c r="C420" s="129"/>
      <c r="D420" s="129"/>
      <c r="E420" s="129"/>
      <c r="F420" s="129"/>
      <c r="G420" s="129"/>
      <c r="H420" s="129"/>
      <c r="I420" s="129"/>
      <c r="J420" s="129"/>
      <c r="K420" s="129"/>
      <c r="L420" s="129"/>
      <c r="M420" s="129"/>
      <c r="N420" s="129"/>
      <c r="O420" s="129"/>
      <c r="P420" s="129"/>
      <c r="Q420" s="129"/>
      <c r="R420" s="129"/>
      <c r="S420" s="129"/>
      <c r="T420" s="129"/>
      <c r="U420" s="129"/>
    </row>
    <row r="421" ht="15.75" customHeight="1">
      <c r="A421" s="129"/>
      <c r="B421" s="129"/>
      <c r="C421" s="129"/>
      <c r="D421" s="129"/>
      <c r="E421" s="129"/>
      <c r="F421" s="129"/>
      <c r="G421" s="129"/>
      <c r="H421" s="129"/>
      <c r="I421" s="129"/>
      <c r="J421" s="129"/>
      <c r="K421" s="129"/>
      <c r="L421" s="129"/>
      <c r="M421" s="129"/>
      <c r="N421" s="129"/>
      <c r="O421" s="129"/>
      <c r="P421" s="129"/>
      <c r="Q421" s="129"/>
      <c r="R421" s="129"/>
      <c r="S421" s="129"/>
      <c r="T421" s="129"/>
      <c r="U421" s="129"/>
    </row>
    <row r="422" ht="15.75" customHeight="1">
      <c r="A422" s="129"/>
      <c r="B422" s="129"/>
      <c r="C422" s="129"/>
      <c r="D422" s="129"/>
      <c r="E422" s="129"/>
      <c r="F422" s="129"/>
      <c r="G422" s="129"/>
      <c r="H422" s="129"/>
      <c r="I422" s="129"/>
      <c r="J422" s="129"/>
      <c r="K422" s="129"/>
      <c r="L422" s="129"/>
      <c r="M422" s="129"/>
      <c r="N422" s="129"/>
      <c r="O422" s="129"/>
      <c r="P422" s="129"/>
      <c r="Q422" s="129"/>
      <c r="R422" s="129"/>
      <c r="S422" s="129"/>
      <c r="T422" s="129"/>
      <c r="U422" s="129"/>
    </row>
    <row r="423" ht="15.75" customHeight="1">
      <c r="A423" s="129"/>
      <c r="B423" s="129"/>
      <c r="C423" s="129"/>
      <c r="D423" s="129"/>
      <c r="E423" s="129"/>
      <c r="F423" s="129"/>
      <c r="G423" s="129"/>
      <c r="H423" s="129"/>
      <c r="I423" s="129"/>
      <c r="J423" s="129"/>
      <c r="K423" s="129"/>
      <c r="L423" s="129"/>
      <c r="M423" s="129"/>
      <c r="N423" s="129"/>
      <c r="O423" s="129"/>
      <c r="P423" s="129"/>
      <c r="Q423" s="129"/>
      <c r="R423" s="129"/>
      <c r="S423" s="129"/>
      <c r="T423" s="129"/>
      <c r="U423" s="129"/>
    </row>
    <row r="424" ht="15.75" customHeight="1">
      <c r="A424" s="129"/>
      <c r="B424" s="129"/>
      <c r="C424" s="129"/>
      <c r="D424" s="129"/>
      <c r="E424" s="129"/>
      <c r="F424" s="129"/>
      <c r="G424" s="129"/>
      <c r="H424" s="129"/>
      <c r="I424" s="129"/>
      <c r="J424" s="129"/>
      <c r="K424" s="129"/>
      <c r="L424" s="129"/>
      <c r="M424" s="129"/>
      <c r="N424" s="129"/>
      <c r="O424" s="129"/>
      <c r="P424" s="129"/>
      <c r="Q424" s="129"/>
      <c r="R424" s="129"/>
      <c r="S424" s="129"/>
      <c r="T424" s="129"/>
      <c r="U424" s="129"/>
    </row>
    <row r="425" ht="15.75" customHeight="1">
      <c r="A425" s="129"/>
      <c r="B425" s="129"/>
      <c r="C425" s="129"/>
      <c r="D425" s="129"/>
      <c r="E425" s="129"/>
      <c r="F425" s="129"/>
      <c r="G425" s="129"/>
      <c r="H425" s="129"/>
      <c r="I425" s="129"/>
      <c r="J425" s="129"/>
      <c r="K425" s="129"/>
      <c r="L425" s="129"/>
      <c r="M425" s="129"/>
      <c r="N425" s="129"/>
      <c r="O425" s="129"/>
      <c r="P425" s="129"/>
      <c r="Q425" s="129"/>
      <c r="R425" s="129"/>
      <c r="S425" s="129"/>
      <c r="T425" s="129"/>
      <c r="U425" s="129"/>
    </row>
    <row r="426" ht="15.75" customHeight="1">
      <c r="A426" s="129"/>
      <c r="B426" s="129"/>
      <c r="C426" s="129"/>
      <c r="D426" s="129"/>
      <c r="E426" s="129"/>
      <c r="F426" s="129"/>
      <c r="G426" s="129"/>
      <c r="H426" s="129"/>
      <c r="I426" s="129"/>
      <c r="J426" s="129"/>
      <c r="K426" s="129"/>
      <c r="L426" s="129"/>
      <c r="M426" s="129"/>
      <c r="N426" s="129"/>
      <c r="O426" s="129"/>
      <c r="P426" s="129"/>
      <c r="Q426" s="129"/>
      <c r="R426" s="129"/>
      <c r="S426" s="129"/>
      <c r="T426" s="129"/>
      <c r="U426" s="129"/>
    </row>
    <row r="427" ht="15.75" customHeight="1">
      <c r="A427" s="129"/>
      <c r="B427" s="129"/>
      <c r="C427" s="129"/>
      <c r="D427" s="129"/>
      <c r="E427" s="129"/>
      <c r="F427" s="129"/>
      <c r="G427" s="129"/>
      <c r="H427" s="129"/>
      <c r="I427" s="129"/>
      <c r="J427" s="129"/>
      <c r="K427" s="129"/>
      <c r="L427" s="129"/>
      <c r="M427" s="129"/>
      <c r="N427" s="129"/>
      <c r="O427" s="129"/>
      <c r="P427" s="129"/>
      <c r="Q427" s="129"/>
      <c r="R427" s="129"/>
      <c r="S427" s="129"/>
      <c r="T427" s="129"/>
      <c r="U427" s="129"/>
    </row>
    <row r="428" ht="15.75" customHeight="1">
      <c r="A428" s="129"/>
      <c r="B428" s="129"/>
      <c r="C428" s="129"/>
      <c r="D428" s="129"/>
      <c r="E428" s="129"/>
      <c r="F428" s="129"/>
      <c r="G428" s="129"/>
      <c r="H428" s="129"/>
      <c r="I428" s="129"/>
      <c r="J428" s="129"/>
      <c r="K428" s="129"/>
      <c r="L428" s="129"/>
      <c r="M428" s="129"/>
      <c r="N428" s="129"/>
      <c r="O428" s="129"/>
      <c r="P428" s="129"/>
      <c r="Q428" s="129"/>
      <c r="R428" s="129"/>
      <c r="S428" s="129"/>
      <c r="T428" s="129"/>
      <c r="U428" s="129"/>
    </row>
    <row r="429" ht="15.75" customHeight="1">
      <c r="A429" s="129"/>
      <c r="B429" s="129"/>
      <c r="C429" s="129"/>
      <c r="D429" s="129"/>
      <c r="E429" s="129"/>
      <c r="F429" s="129"/>
      <c r="G429" s="129"/>
      <c r="H429" s="129"/>
      <c r="I429" s="129"/>
      <c r="J429" s="129"/>
      <c r="K429" s="129"/>
      <c r="L429" s="129"/>
      <c r="M429" s="129"/>
      <c r="N429" s="129"/>
      <c r="O429" s="129"/>
      <c r="P429" s="129"/>
      <c r="Q429" s="129"/>
      <c r="R429" s="129"/>
      <c r="S429" s="129"/>
      <c r="T429" s="129"/>
      <c r="U429" s="129"/>
    </row>
    <row r="430" ht="15.75" customHeight="1">
      <c r="A430" s="129"/>
      <c r="B430" s="129"/>
      <c r="C430" s="129"/>
      <c r="D430" s="129"/>
      <c r="E430" s="129"/>
      <c r="F430" s="129"/>
      <c r="G430" s="129"/>
      <c r="H430" s="129"/>
      <c r="I430" s="129"/>
      <c r="J430" s="129"/>
      <c r="K430" s="129"/>
      <c r="L430" s="129"/>
      <c r="M430" s="129"/>
      <c r="N430" s="129"/>
      <c r="O430" s="129"/>
      <c r="P430" s="129"/>
      <c r="Q430" s="129"/>
      <c r="R430" s="129"/>
      <c r="S430" s="129"/>
      <c r="T430" s="129"/>
      <c r="U430" s="129"/>
    </row>
    <row r="431" ht="15.75" customHeight="1">
      <c r="A431" s="129"/>
      <c r="B431" s="129"/>
      <c r="C431" s="129"/>
      <c r="D431" s="129"/>
      <c r="E431" s="129"/>
      <c r="F431" s="129"/>
      <c r="G431" s="129"/>
      <c r="H431" s="129"/>
      <c r="I431" s="129"/>
      <c r="J431" s="129"/>
      <c r="K431" s="129"/>
      <c r="L431" s="129"/>
      <c r="M431" s="129"/>
      <c r="N431" s="129"/>
      <c r="O431" s="129"/>
      <c r="P431" s="129"/>
      <c r="Q431" s="129"/>
      <c r="R431" s="129"/>
      <c r="S431" s="129"/>
      <c r="T431" s="129"/>
      <c r="U431" s="129"/>
    </row>
    <row r="432" ht="15.75" customHeight="1">
      <c r="A432" s="129"/>
      <c r="B432" s="129"/>
      <c r="C432" s="129"/>
      <c r="D432" s="129"/>
      <c r="E432" s="129"/>
      <c r="F432" s="129"/>
      <c r="G432" s="129"/>
      <c r="H432" s="129"/>
      <c r="I432" s="129"/>
      <c r="J432" s="129"/>
      <c r="K432" s="129"/>
      <c r="L432" s="129"/>
      <c r="M432" s="129"/>
      <c r="N432" s="129"/>
      <c r="O432" s="129"/>
      <c r="P432" s="129"/>
      <c r="Q432" s="129"/>
      <c r="R432" s="129"/>
      <c r="S432" s="129"/>
      <c r="T432" s="129"/>
      <c r="U432" s="129"/>
    </row>
    <row r="433" ht="15.75" customHeight="1">
      <c r="A433" s="129"/>
      <c r="B433" s="129"/>
      <c r="C433" s="129"/>
      <c r="D433" s="129"/>
      <c r="E433" s="129"/>
      <c r="F433" s="129"/>
      <c r="G433" s="129"/>
      <c r="H433" s="129"/>
      <c r="I433" s="129"/>
      <c r="J433" s="129"/>
      <c r="K433" s="129"/>
      <c r="L433" s="129"/>
      <c r="M433" s="129"/>
      <c r="N433" s="129"/>
      <c r="O433" s="129"/>
      <c r="P433" s="129"/>
      <c r="Q433" s="129"/>
      <c r="R433" s="129"/>
      <c r="S433" s="129"/>
      <c r="T433" s="129"/>
      <c r="U433" s="129"/>
    </row>
    <row r="434" ht="15.75" customHeight="1">
      <c r="A434" s="129"/>
      <c r="B434" s="129"/>
      <c r="C434" s="129"/>
      <c r="D434" s="129"/>
      <c r="E434" s="129"/>
      <c r="F434" s="129"/>
      <c r="G434" s="129"/>
      <c r="H434" s="129"/>
      <c r="I434" s="129"/>
      <c r="J434" s="129"/>
      <c r="K434" s="129"/>
      <c r="L434" s="129"/>
      <c r="M434" s="129"/>
      <c r="N434" s="129"/>
      <c r="O434" s="129"/>
      <c r="P434" s="129"/>
      <c r="Q434" s="129"/>
      <c r="R434" s="129"/>
      <c r="S434" s="129"/>
      <c r="T434" s="129"/>
      <c r="U434" s="129"/>
    </row>
    <row r="435" ht="15.75" customHeight="1">
      <c r="A435" s="129"/>
      <c r="B435" s="129"/>
      <c r="C435" s="129"/>
      <c r="D435" s="129"/>
      <c r="E435" s="129"/>
      <c r="F435" s="129"/>
      <c r="G435" s="129"/>
      <c r="H435" s="129"/>
      <c r="I435" s="129"/>
      <c r="J435" s="129"/>
      <c r="K435" s="129"/>
      <c r="L435" s="129"/>
      <c r="M435" s="129"/>
      <c r="N435" s="129"/>
      <c r="O435" s="129"/>
      <c r="P435" s="129"/>
      <c r="Q435" s="129"/>
      <c r="R435" s="129"/>
      <c r="S435" s="129"/>
      <c r="T435" s="129"/>
      <c r="U435" s="129"/>
    </row>
    <row r="436" ht="15.75" customHeight="1">
      <c r="A436" s="129"/>
      <c r="B436" s="129"/>
      <c r="C436" s="129"/>
      <c r="D436" s="129"/>
      <c r="E436" s="129"/>
      <c r="F436" s="129"/>
      <c r="G436" s="129"/>
      <c r="H436" s="129"/>
      <c r="I436" s="129"/>
      <c r="J436" s="129"/>
      <c r="K436" s="129"/>
      <c r="L436" s="129"/>
      <c r="M436" s="129"/>
      <c r="N436" s="129"/>
      <c r="O436" s="129"/>
      <c r="P436" s="129"/>
      <c r="Q436" s="129"/>
      <c r="R436" s="129"/>
      <c r="S436" s="129"/>
      <c r="T436" s="129"/>
      <c r="U436" s="129"/>
    </row>
    <row r="437" ht="15.75" customHeight="1">
      <c r="A437" s="129"/>
      <c r="B437" s="129"/>
      <c r="C437" s="129"/>
      <c r="D437" s="129"/>
      <c r="E437" s="129"/>
      <c r="F437" s="129"/>
      <c r="G437" s="129"/>
      <c r="H437" s="129"/>
      <c r="I437" s="129"/>
      <c r="J437" s="129"/>
      <c r="K437" s="129"/>
      <c r="L437" s="129"/>
      <c r="M437" s="129"/>
      <c r="N437" s="129"/>
      <c r="O437" s="129"/>
      <c r="P437" s="129"/>
      <c r="Q437" s="129"/>
      <c r="R437" s="129"/>
      <c r="S437" s="129"/>
      <c r="T437" s="129"/>
      <c r="U437" s="129"/>
    </row>
    <row r="438" ht="15.75" customHeight="1">
      <c r="A438" s="129"/>
      <c r="B438" s="129"/>
      <c r="C438" s="129"/>
      <c r="D438" s="129"/>
      <c r="E438" s="129"/>
      <c r="F438" s="129"/>
      <c r="G438" s="129"/>
      <c r="H438" s="129"/>
      <c r="I438" s="129"/>
      <c r="J438" s="129"/>
      <c r="K438" s="129"/>
      <c r="L438" s="129"/>
      <c r="M438" s="129"/>
      <c r="N438" s="129"/>
      <c r="O438" s="129"/>
      <c r="P438" s="129"/>
      <c r="Q438" s="129"/>
      <c r="R438" s="129"/>
      <c r="S438" s="129"/>
      <c r="T438" s="129"/>
      <c r="U438" s="129"/>
    </row>
    <row r="439" ht="15.75" customHeight="1">
      <c r="A439" s="129"/>
      <c r="B439" s="129"/>
      <c r="C439" s="129"/>
      <c r="D439" s="129"/>
      <c r="E439" s="129"/>
      <c r="F439" s="129"/>
      <c r="G439" s="129"/>
      <c r="H439" s="129"/>
      <c r="I439" s="129"/>
      <c r="J439" s="129"/>
      <c r="K439" s="129"/>
      <c r="L439" s="129"/>
      <c r="M439" s="129"/>
      <c r="N439" s="129"/>
      <c r="O439" s="129"/>
      <c r="P439" s="129"/>
      <c r="Q439" s="129"/>
      <c r="R439" s="129"/>
      <c r="S439" s="129"/>
      <c r="T439" s="129"/>
      <c r="U439" s="129"/>
    </row>
    <row r="440" ht="15.75" customHeight="1">
      <c r="A440" s="129"/>
      <c r="B440" s="129"/>
      <c r="C440" s="129"/>
      <c r="D440" s="129"/>
      <c r="E440" s="129"/>
      <c r="F440" s="129"/>
      <c r="G440" s="129"/>
      <c r="H440" s="129"/>
      <c r="I440" s="129"/>
      <c r="J440" s="129"/>
      <c r="K440" s="129"/>
      <c r="L440" s="129"/>
      <c r="M440" s="129"/>
      <c r="N440" s="129"/>
      <c r="O440" s="129"/>
      <c r="P440" s="129"/>
      <c r="Q440" s="129"/>
      <c r="R440" s="129"/>
      <c r="S440" s="129"/>
      <c r="T440" s="129"/>
      <c r="U440" s="129"/>
    </row>
    <row r="441" ht="15.75" customHeight="1">
      <c r="A441" s="129"/>
      <c r="B441" s="129"/>
      <c r="C441" s="129"/>
      <c r="D441" s="129"/>
      <c r="E441" s="129"/>
      <c r="F441" s="129"/>
      <c r="G441" s="129"/>
      <c r="H441" s="129"/>
      <c r="I441" s="129"/>
      <c r="J441" s="129"/>
      <c r="K441" s="129"/>
      <c r="L441" s="129"/>
      <c r="M441" s="129"/>
      <c r="N441" s="129"/>
      <c r="O441" s="129"/>
      <c r="P441" s="129"/>
      <c r="Q441" s="129"/>
      <c r="R441" s="129"/>
      <c r="S441" s="129"/>
      <c r="T441" s="129"/>
      <c r="U441" s="129"/>
    </row>
    <row r="442" ht="15.75" customHeight="1">
      <c r="A442" s="129"/>
      <c r="B442" s="129"/>
      <c r="C442" s="129"/>
      <c r="D442" s="129"/>
      <c r="E442" s="129"/>
      <c r="F442" s="129"/>
      <c r="G442" s="129"/>
      <c r="H442" s="129"/>
      <c r="I442" s="129"/>
      <c r="J442" s="129"/>
      <c r="K442" s="129"/>
      <c r="L442" s="129"/>
      <c r="M442" s="129"/>
      <c r="N442" s="129"/>
      <c r="O442" s="129"/>
      <c r="P442" s="129"/>
      <c r="Q442" s="129"/>
      <c r="R442" s="129"/>
      <c r="S442" s="129"/>
      <c r="T442" s="129"/>
      <c r="U442" s="129"/>
    </row>
    <row r="443" ht="15.75" customHeight="1">
      <c r="A443" s="129"/>
      <c r="B443" s="129"/>
      <c r="C443" s="129"/>
      <c r="D443" s="129"/>
      <c r="E443" s="129"/>
      <c r="F443" s="129"/>
      <c r="G443" s="129"/>
      <c r="H443" s="129"/>
      <c r="I443" s="129"/>
      <c r="J443" s="129"/>
      <c r="K443" s="129"/>
      <c r="L443" s="129"/>
      <c r="M443" s="129"/>
      <c r="N443" s="129"/>
      <c r="O443" s="129"/>
      <c r="P443" s="129"/>
      <c r="Q443" s="129"/>
      <c r="R443" s="129"/>
      <c r="S443" s="129"/>
      <c r="T443" s="129"/>
      <c r="U443" s="129"/>
    </row>
    <row r="444" ht="15.75" customHeight="1">
      <c r="A444" s="129"/>
      <c r="B444" s="129"/>
      <c r="C444" s="129"/>
      <c r="D444" s="129"/>
      <c r="E444" s="129"/>
      <c r="F444" s="129"/>
      <c r="G444" s="129"/>
      <c r="H444" s="129"/>
      <c r="I444" s="129"/>
      <c r="J444" s="129"/>
      <c r="K444" s="129"/>
      <c r="L444" s="129"/>
      <c r="M444" s="129"/>
      <c r="N444" s="129"/>
      <c r="O444" s="129"/>
      <c r="P444" s="129"/>
      <c r="Q444" s="129"/>
      <c r="R444" s="129"/>
      <c r="S444" s="129"/>
      <c r="T444" s="129"/>
      <c r="U444" s="129"/>
    </row>
    <row r="445" ht="15.75" customHeight="1">
      <c r="A445" s="129"/>
      <c r="B445" s="129"/>
      <c r="C445" s="129"/>
      <c r="D445" s="129"/>
      <c r="E445" s="129"/>
      <c r="F445" s="129"/>
      <c r="G445" s="129"/>
      <c r="H445" s="129"/>
      <c r="I445" s="129"/>
      <c r="J445" s="129"/>
      <c r="K445" s="129"/>
      <c r="L445" s="129"/>
      <c r="M445" s="129"/>
      <c r="N445" s="129"/>
      <c r="O445" s="129"/>
      <c r="P445" s="129"/>
      <c r="Q445" s="129"/>
      <c r="R445" s="129"/>
      <c r="S445" s="129"/>
      <c r="T445" s="129"/>
      <c r="U445" s="129"/>
    </row>
    <row r="446" ht="15.75" customHeight="1">
      <c r="A446" s="129"/>
      <c r="B446" s="129"/>
      <c r="C446" s="129"/>
      <c r="D446" s="129"/>
      <c r="E446" s="129"/>
      <c r="F446" s="129"/>
      <c r="G446" s="129"/>
      <c r="H446" s="129"/>
      <c r="I446" s="129"/>
      <c r="J446" s="129"/>
      <c r="K446" s="129"/>
      <c r="L446" s="129"/>
      <c r="M446" s="129"/>
      <c r="N446" s="129"/>
      <c r="O446" s="129"/>
      <c r="P446" s="129"/>
      <c r="Q446" s="129"/>
      <c r="R446" s="129"/>
      <c r="S446" s="129"/>
      <c r="T446" s="129"/>
      <c r="U446" s="129"/>
    </row>
    <row r="447" ht="15.75" customHeight="1">
      <c r="A447" s="129"/>
      <c r="B447" s="129"/>
      <c r="C447" s="129"/>
      <c r="D447" s="129"/>
      <c r="E447" s="129"/>
      <c r="F447" s="129"/>
      <c r="G447" s="129"/>
      <c r="H447" s="129"/>
      <c r="I447" s="129"/>
      <c r="J447" s="129"/>
      <c r="K447" s="129"/>
      <c r="L447" s="129"/>
      <c r="M447" s="129"/>
      <c r="N447" s="129"/>
      <c r="O447" s="129"/>
      <c r="P447" s="129"/>
      <c r="Q447" s="129"/>
      <c r="R447" s="129"/>
      <c r="S447" s="129"/>
      <c r="T447" s="129"/>
      <c r="U447" s="129"/>
    </row>
    <row r="448" ht="15.75" customHeight="1">
      <c r="A448" s="129"/>
      <c r="B448" s="129"/>
      <c r="C448" s="129"/>
      <c r="D448" s="129"/>
      <c r="E448" s="129"/>
      <c r="F448" s="129"/>
      <c r="G448" s="129"/>
      <c r="H448" s="129"/>
      <c r="I448" s="129"/>
      <c r="J448" s="129"/>
      <c r="K448" s="129"/>
      <c r="L448" s="129"/>
      <c r="M448" s="129"/>
      <c r="N448" s="129"/>
      <c r="O448" s="129"/>
      <c r="P448" s="129"/>
      <c r="Q448" s="129"/>
      <c r="R448" s="129"/>
      <c r="S448" s="129"/>
      <c r="T448" s="129"/>
      <c r="U448" s="129"/>
    </row>
    <row r="449" ht="15.75" customHeight="1">
      <c r="A449" s="129"/>
      <c r="B449" s="129"/>
      <c r="C449" s="129"/>
      <c r="D449" s="129"/>
      <c r="E449" s="129"/>
      <c r="F449" s="129"/>
      <c r="G449" s="129"/>
      <c r="H449" s="129"/>
      <c r="I449" s="129"/>
      <c r="J449" s="129"/>
      <c r="K449" s="129"/>
      <c r="L449" s="129"/>
      <c r="M449" s="129"/>
      <c r="N449" s="129"/>
      <c r="O449" s="129"/>
      <c r="P449" s="129"/>
      <c r="Q449" s="129"/>
      <c r="R449" s="129"/>
      <c r="S449" s="129"/>
      <c r="T449" s="129"/>
      <c r="U449" s="129"/>
    </row>
    <row r="450" ht="15.75" customHeight="1">
      <c r="A450" s="129"/>
      <c r="B450" s="129"/>
      <c r="C450" s="129"/>
      <c r="D450" s="129"/>
      <c r="E450" s="129"/>
      <c r="F450" s="129"/>
      <c r="G450" s="129"/>
      <c r="H450" s="129"/>
      <c r="I450" s="129"/>
      <c r="J450" s="129"/>
      <c r="K450" s="129"/>
      <c r="L450" s="129"/>
      <c r="M450" s="129"/>
      <c r="N450" s="129"/>
      <c r="O450" s="129"/>
      <c r="P450" s="129"/>
      <c r="Q450" s="129"/>
      <c r="R450" s="129"/>
      <c r="S450" s="129"/>
      <c r="T450" s="129"/>
      <c r="U450" s="129"/>
    </row>
    <row r="451" ht="15.75" customHeight="1">
      <c r="A451" s="129"/>
      <c r="B451" s="129"/>
      <c r="C451" s="129"/>
      <c r="D451" s="129"/>
      <c r="E451" s="129"/>
      <c r="F451" s="129"/>
      <c r="G451" s="129"/>
      <c r="H451" s="129"/>
      <c r="I451" s="129"/>
      <c r="J451" s="129"/>
      <c r="K451" s="129"/>
      <c r="L451" s="129"/>
      <c r="M451" s="129"/>
      <c r="N451" s="129"/>
      <c r="O451" s="129"/>
      <c r="P451" s="129"/>
      <c r="Q451" s="129"/>
      <c r="R451" s="129"/>
      <c r="S451" s="129"/>
      <c r="T451" s="129"/>
      <c r="U451" s="129"/>
    </row>
    <row r="452" ht="15.75" customHeight="1">
      <c r="A452" s="129"/>
      <c r="B452" s="129"/>
      <c r="C452" s="129"/>
      <c r="D452" s="129"/>
      <c r="E452" s="129"/>
      <c r="F452" s="129"/>
      <c r="G452" s="129"/>
      <c r="H452" s="129"/>
      <c r="I452" s="129"/>
      <c r="J452" s="129"/>
      <c r="K452" s="129"/>
      <c r="L452" s="129"/>
      <c r="M452" s="129"/>
      <c r="N452" s="129"/>
      <c r="O452" s="129"/>
      <c r="P452" s="129"/>
      <c r="Q452" s="129"/>
      <c r="R452" s="129"/>
      <c r="S452" s="129"/>
      <c r="T452" s="129"/>
      <c r="U452" s="129"/>
    </row>
    <row r="453" ht="15.75" customHeight="1">
      <c r="A453" s="129"/>
      <c r="B453" s="129"/>
      <c r="C453" s="129"/>
      <c r="D453" s="129"/>
      <c r="E453" s="129"/>
      <c r="F453" s="129"/>
      <c r="G453" s="129"/>
      <c r="H453" s="129"/>
      <c r="I453" s="129"/>
      <c r="J453" s="129"/>
      <c r="K453" s="129"/>
      <c r="L453" s="129"/>
      <c r="M453" s="129"/>
      <c r="N453" s="129"/>
      <c r="O453" s="129"/>
      <c r="P453" s="129"/>
      <c r="Q453" s="129"/>
      <c r="R453" s="129"/>
      <c r="S453" s="129"/>
      <c r="T453" s="129"/>
      <c r="U453" s="129"/>
    </row>
    <row r="454" ht="15.75" customHeight="1">
      <c r="A454" s="129"/>
      <c r="B454" s="129"/>
      <c r="C454" s="129"/>
      <c r="D454" s="129"/>
      <c r="E454" s="129"/>
      <c r="F454" s="129"/>
      <c r="G454" s="129"/>
      <c r="H454" s="129"/>
      <c r="I454" s="129"/>
      <c r="J454" s="129"/>
      <c r="K454" s="129"/>
      <c r="L454" s="129"/>
      <c r="M454" s="129"/>
      <c r="N454" s="129"/>
      <c r="O454" s="129"/>
      <c r="P454" s="129"/>
      <c r="Q454" s="129"/>
      <c r="R454" s="129"/>
      <c r="S454" s="129"/>
      <c r="T454" s="129"/>
      <c r="U454" s="129"/>
    </row>
    <row r="455" ht="15.75" customHeight="1">
      <c r="A455" s="129"/>
      <c r="B455" s="129"/>
      <c r="C455" s="129"/>
      <c r="D455" s="129"/>
      <c r="E455" s="129"/>
      <c r="F455" s="129"/>
      <c r="G455" s="129"/>
      <c r="H455" s="129"/>
      <c r="I455" s="129"/>
      <c r="J455" s="129"/>
      <c r="K455" s="129"/>
      <c r="L455" s="129"/>
      <c r="M455" s="129"/>
      <c r="N455" s="129"/>
      <c r="O455" s="129"/>
      <c r="P455" s="129"/>
      <c r="Q455" s="129"/>
      <c r="R455" s="129"/>
      <c r="S455" s="129"/>
      <c r="T455" s="129"/>
      <c r="U455" s="129"/>
    </row>
    <row r="456" ht="15.75" customHeight="1">
      <c r="A456" s="129"/>
      <c r="B456" s="129"/>
      <c r="C456" s="129"/>
      <c r="D456" s="129"/>
      <c r="E456" s="129"/>
      <c r="F456" s="129"/>
      <c r="G456" s="129"/>
      <c r="H456" s="129"/>
      <c r="I456" s="129"/>
      <c r="J456" s="129"/>
      <c r="K456" s="129"/>
      <c r="L456" s="129"/>
      <c r="M456" s="129"/>
      <c r="N456" s="129"/>
      <c r="O456" s="129"/>
      <c r="P456" s="129"/>
      <c r="Q456" s="129"/>
      <c r="R456" s="129"/>
      <c r="S456" s="129"/>
      <c r="T456" s="129"/>
      <c r="U456" s="129"/>
    </row>
    <row r="457" ht="15.75" customHeight="1">
      <c r="A457" s="129"/>
      <c r="B457" s="129"/>
      <c r="C457" s="129"/>
      <c r="D457" s="129"/>
      <c r="E457" s="129"/>
      <c r="F457" s="129"/>
      <c r="G457" s="129"/>
      <c r="H457" s="129"/>
      <c r="I457" s="129"/>
      <c r="J457" s="129"/>
      <c r="K457" s="129"/>
      <c r="L457" s="129"/>
      <c r="M457" s="129"/>
      <c r="N457" s="129"/>
      <c r="O457" s="129"/>
      <c r="P457" s="129"/>
      <c r="Q457" s="129"/>
      <c r="R457" s="129"/>
      <c r="S457" s="129"/>
      <c r="T457" s="129"/>
      <c r="U457" s="129"/>
    </row>
    <row r="458" ht="15.75" customHeight="1">
      <c r="A458" s="129"/>
      <c r="B458" s="129"/>
      <c r="C458" s="129"/>
      <c r="D458" s="129"/>
      <c r="E458" s="129"/>
      <c r="F458" s="129"/>
      <c r="G458" s="129"/>
      <c r="H458" s="129"/>
      <c r="I458" s="129"/>
      <c r="J458" s="129"/>
      <c r="K458" s="129"/>
      <c r="L458" s="129"/>
      <c r="M458" s="129"/>
      <c r="N458" s="129"/>
      <c r="O458" s="129"/>
      <c r="P458" s="129"/>
      <c r="Q458" s="129"/>
      <c r="R458" s="129"/>
      <c r="S458" s="129"/>
      <c r="T458" s="129"/>
      <c r="U458" s="129"/>
    </row>
    <row r="459" ht="15.75" customHeight="1">
      <c r="A459" s="129"/>
      <c r="B459" s="129"/>
      <c r="C459" s="129"/>
      <c r="D459" s="129"/>
      <c r="E459" s="129"/>
      <c r="F459" s="129"/>
      <c r="G459" s="129"/>
      <c r="H459" s="129"/>
      <c r="I459" s="129"/>
      <c r="J459" s="129"/>
      <c r="K459" s="129"/>
      <c r="L459" s="129"/>
      <c r="M459" s="129"/>
      <c r="N459" s="129"/>
      <c r="O459" s="129"/>
      <c r="P459" s="129"/>
      <c r="Q459" s="129"/>
      <c r="R459" s="129"/>
      <c r="S459" s="129"/>
      <c r="T459" s="129"/>
      <c r="U459" s="129"/>
    </row>
    <row r="460" ht="15.75" customHeight="1">
      <c r="A460" s="129"/>
      <c r="B460" s="129"/>
      <c r="C460" s="129"/>
      <c r="D460" s="129"/>
      <c r="E460" s="129"/>
      <c r="F460" s="129"/>
      <c r="G460" s="129"/>
      <c r="H460" s="129"/>
      <c r="I460" s="129"/>
      <c r="J460" s="129"/>
      <c r="K460" s="129"/>
      <c r="L460" s="129"/>
      <c r="M460" s="129"/>
      <c r="N460" s="129"/>
      <c r="O460" s="129"/>
      <c r="P460" s="129"/>
      <c r="Q460" s="129"/>
      <c r="R460" s="129"/>
      <c r="S460" s="129"/>
      <c r="T460" s="129"/>
      <c r="U460" s="129"/>
    </row>
    <row r="461" ht="15.75" customHeight="1">
      <c r="A461" s="129"/>
      <c r="B461" s="129"/>
      <c r="C461" s="129"/>
      <c r="D461" s="129"/>
      <c r="E461" s="129"/>
      <c r="F461" s="129"/>
      <c r="G461" s="129"/>
      <c r="H461" s="129"/>
      <c r="I461" s="129"/>
      <c r="J461" s="129"/>
      <c r="K461" s="129"/>
      <c r="L461" s="129"/>
      <c r="M461" s="129"/>
      <c r="N461" s="129"/>
      <c r="O461" s="129"/>
      <c r="P461" s="129"/>
      <c r="Q461" s="129"/>
      <c r="R461" s="129"/>
      <c r="S461" s="129"/>
      <c r="T461" s="129"/>
      <c r="U461" s="129"/>
    </row>
    <row r="462" ht="15.75" customHeight="1">
      <c r="A462" s="129"/>
      <c r="B462" s="129"/>
      <c r="C462" s="129"/>
      <c r="D462" s="129"/>
      <c r="E462" s="129"/>
      <c r="F462" s="129"/>
      <c r="G462" s="129"/>
      <c r="H462" s="129"/>
      <c r="I462" s="129"/>
      <c r="J462" s="129"/>
      <c r="K462" s="129"/>
      <c r="L462" s="129"/>
      <c r="M462" s="129"/>
      <c r="N462" s="129"/>
      <c r="O462" s="129"/>
      <c r="P462" s="129"/>
      <c r="Q462" s="129"/>
      <c r="R462" s="129"/>
      <c r="S462" s="129"/>
      <c r="T462" s="129"/>
      <c r="U462" s="129"/>
    </row>
    <row r="463" ht="15.75" customHeight="1">
      <c r="A463" s="129"/>
      <c r="B463" s="129"/>
      <c r="C463" s="129"/>
      <c r="D463" s="129"/>
      <c r="E463" s="129"/>
      <c r="F463" s="129"/>
      <c r="G463" s="129"/>
      <c r="H463" s="129"/>
      <c r="I463" s="129"/>
      <c r="J463" s="129"/>
      <c r="K463" s="129"/>
      <c r="L463" s="129"/>
      <c r="M463" s="129"/>
      <c r="N463" s="129"/>
      <c r="O463" s="129"/>
      <c r="P463" s="129"/>
      <c r="Q463" s="129"/>
      <c r="R463" s="129"/>
      <c r="S463" s="129"/>
      <c r="T463" s="129"/>
      <c r="U463" s="129"/>
    </row>
    <row r="464" ht="15.75" customHeight="1">
      <c r="A464" s="129"/>
      <c r="B464" s="129"/>
      <c r="C464" s="129"/>
      <c r="D464" s="129"/>
      <c r="E464" s="129"/>
      <c r="F464" s="129"/>
      <c r="G464" s="129"/>
      <c r="H464" s="129"/>
      <c r="I464" s="129"/>
      <c r="J464" s="129"/>
      <c r="K464" s="129"/>
      <c r="L464" s="129"/>
      <c r="M464" s="129"/>
      <c r="N464" s="129"/>
      <c r="O464" s="129"/>
      <c r="P464" s="129"/>
      <c r="Q464" s="129"/>
      <c r="R464" s="129"/>
      <c r="S464" s="129"/>
      <c r="T464" s="129"/>
      <c r="U464" s="129"/>
    </row>
    <row r="465" ht="15.75" customHeight="1">
      <c r="A465" s="129"/>
      <c r="B465" s="129"/>
      <c r="C465" s="129"/>
      <c r="D465" s="129"/>
      <c r="E465" s="129"/>
      <c r="F465" s="129"/>
      <c r="G465" s="129"/>
      <c r="H465" s="129"/>
      <c r="I465" s="129"/>
      <c r="J465" s="129"/>
      <c r="K465" s="129"/>
      <c r="L465" s="129"/>
      <c r="M465" s="129"/>
      <c r="N465" s="129"/>
      <c r="O465" s="129"/>
      <c r="P465" s="129"/>
      <c r="Q465" s="129"/>
      <c r="R465" s="129"/>
      <c r="S465" s="129"/>
      <c r="T465" s="129"/>
      <c r="U465" s="129"/>
    </row>
    <row r="466" ht="15.75" customHeight="1">
      <c r="A466" s="129"/>
      <c r="B466" s="129"/>
      <c r="C466" s="129"/>
      <c r="D466" s="129"/>
      <c r="E466" s="129"/>
      <c r="F466" s="129"/>
      <c r="G466" s="129"/>
      <c r="H466" s="129"/>
      <c r="I466" s="129"/>
      <c r="J466" s="129"/>
      <c r="K466" s="129"/>
      <c r="L466" s="129"/>
      <c r="M466" s="129"/>
      <c r="N466" s="129"/>
      <c r="O466" s="129"/>
      <c r="P466" s="129"/>
      <c r="Q466" s="129"/>
      <c r="R466" s="129"/>
      <c r="S466" s="129"/>
      <c r="T466" s="129"/>
      <c r="U466" s="129"/>
    </row>
    <row r="467" ht="15.75" customHeight="1">
      <c r="A467" s="129"/>
      <c r="B467" s="129"/>
      <c r="C467" s="129"/>
      <c r="D467" s="129"/>
      <c r="E467" s="129"/>
      <c r="F467" s="129"/>
      <c r="G467" s="129"/>
      <c r="H467" s="129"/>
      <c r="I467" s="129"/>
      <c r="J467" s="129"/>
      <c r="K467" s="129"/>
      <c r="L467" s="129"/>
      <c r="M467" s="129"/>
      <c r="N467" s="129"/>
      <c r="O467" s="129"/>
      <c r="P467" s="129"/>
      <c r="Q467" s="129"/>
      <c r="R467" s="129"/>
      <c r="S467" s="129"/>
      <c r="T467" s="129"/>
      <c r="U467" s="129"/>
    </row>
    <row r="468" ht="15.75" customHeight="1">
      <c r="A468" s="129"/>
      <c r="B468" s="129"/>
      <c r="C468" s="129"/>
      <c r="D468" s="129"/>
      <c r="E468" s="129"/>
      <c r="F468" s="129"/>
      <c r="G468" s="129"/>
      <c r="H468" s="129"/>
      <c r="I468" s="129"/>
      <c r="J468" s="129"/>
      <c r="K468" s="129"/>
      <c r="L468" s="129"/>
      <c r="M468" s="129"/>
      <c r="N468" s="129"/>
      <c r="O468" s="129"/>
      <c r="P468" s="129"/>
      <c r="Q468" s="129"/>
      <c r="R468" s="129"/>
      <c r="S468" s="129"/>
      <c r="T468" s="129"/>
      <c r="U468" s="129"/>
    </row>
    <row r="469" ht="15.75" customHeight="1">
      <c r="A469" s="129"/>
      <c r="B469" s="129"/>
      <c r="C469" s="129"/>
      <c r="D469" s="129"/>
      <c r="E469" s="129"/>
      <c r="F469" s="129"/>
      <c r="G469" s="129"/>
      <c r="H469" s="129"/>
      <c r="I469" s="129"/>
      <c r="J469" s="129"/>
      <c r="K469" s="129"/>
      <c r="L469" s="129"/>
      <c r="M469" s="129"/>
      <c r="N469" s="129"/>
      <c r="O469" s="129"/>
      <c r="P469" s="129"/>
      <c r="Q469" s="129"/>
      <c r="R469" s="129"/>
      <c r="S469" s="129"/>
      <c r="T469" s="129"/>
      <c r="U469" s="129"/>
    </row>
    <row r="470" ht="15.75" customHeight="1">
      <c r="A470" s="129"/>
      <c r="B470" s="129"/>
      <c r="C470" s="129"/>
      <c r="D470" s="129"/>
      <c r="E470" s="129"/>
      <c r="F470" s="129"/>
      <c r="G470" s="129"/>
      <c r="H470" s="129"/>
      <c r="I470" s="129"/>
      <c r="J470" s="129"/>
      <c r="K470" s="129"/>
      <c r="L470" s="129"/>
      <c r="M470" s="129"/>
      <c r="N470" s="129"/>
      <c r="O470" s="129"/>
      <c r="P470" s="129"/>
      <c r="Q470" s="129"/>
      <c r="R470" s="129"/>
      <c r="S470" s="129"/>
      <c r="T470" s="129"/>
      <c r="U470" s="129"/>
    </row>
    <row r="471" ht="15.75" customHeight="1">
      <c r="A471" s="129"/>
      <c r="B471" s="129"/>
      <c r="C471" s="129"/>
      <c r="D471" s="129"/>
      <c r="E471" s="129"/>
      <c r="F471" s="129"/>
      <c r="G471" s="129"/>
      <c r="H471" s="129"/>
      <c r="I471" s="129"/>
      <c r="J471" s="129"/>
      <c r="K471" s="129"/>
      <c r="L471" s="129"/>
      <c r="M471" s="129"/>
      <c r="N471" s="129"/>
      <c r="O471" s="129"/>
      <c r="P471" s="129"/>
      <c r="Q471" s="129"/>
      <c r="R471" s="129"/>
      <c r="S471" s="129"/>
      <c r="T471" s="129"/>
      <c r="U471" s="129"/>
    </row>
    <row r="472" ht="15.75" customHeight="1">
      <c r="A472" s="129"/>
      <c r="B472" s="129"/>
      <c r="C472" s="129"/>
      <c r="D472" s="129"/>
      <c r="E472" s="129"/>
      <c r="F472" s="129"/>
      <c r="G472" s="129"/>
      <c r="H472" s="129"/>
      <c r="I472" s="129"/>
      <c r="J472" s="129"/>
      <c r="K472" s="129"/>
      <c r="L472" s="129"/>
      <c r="M472" s="129"/>
      <c r="N472" s="129"/>
      <c r="O472" s="129"/>
      <c r="P472" s="129"/>
      <c r="Q472" s="129"/>
      <c r="R472" s="129"/>
      <c r="S472" s="129"/>
      <c r="T472" s="129"/>
      <c r="U472" s="129"/>
    </row>
    <row r="473" ht="15.75" customHeight="1">
      <c r="A473" s="129"/>
      <c r="B473" s="129"/>
      <c r="C473" s="129"/>
      <c r="D473" s="129"/>
      <c r="E473" s="129"/>
      <c r="F473" s="129"/>
      <c r="G473" s="129"/>
      <c r="H473" s="129"/>
      <c r="I473" s="129"/>
      <c r="J473" s="129"/>
      <c r="K473" s="129"/>
      <c r="L473" s="129"/>
      <c r="M473" s="129"/>
      <c r="N473" s="129"/>
      <c r="O473" s="129"/>
      <c r="P473" s="129"/>
      <c r="Q473" s="129"/>
      <c r="R473" s="129"/>
      <c r="S473" s="129"/>
      <c r="T473" s="129"/>
      <c r="U473" s="129"/>
    </row>
    <row r="474" ht="15.75" customHeight="1">
      <c r="A474" s="129"/>
      <c r="B474" s="129"/>
      <c r="C474" s="129"/>
      <c r="D474" s="129"/>
      <c r="E474" s="129"/>
      <c r="F474" s="129"/>
      <c r="G474" s="129"/>
      <c r="H474" s="129"/>
      <c r="I474" s="129"/>
      <c r="J474" s="129"/>
      <c r="K474" s="129"/>
      <c r="L474" s="129"/>
      <c r="M474" s="129"/>
      <c r="N474" s="129"/>
      <c r="O474" s="129"/>
      <c r="P474" s="129"/>
      <c r="Q474" s="129"/>
      <c r="R474" s="129"/>
      <c r="S474" s="129"/>
      <c r="T474" s="129"/>
      <c r="U474" s="129"/>
    </row>
    <row r="475" ht="15.75" customHeight="1">
      <c r="A475" s="129"/>
      <c r="B475" s="129"/>
      <c r="C475" s="129"/>
      <c r="D475" s="129"/>
      <c r="E475" s="129"/>
      <c r="F475" s="129"/>
      <c r="G475" s="129"/>
      <c r="H475" s="129"/>
      <c r="I475" s="129"/>
      <c r="J475" s="129"/>
      <c r="K475" s="129"/>
      <c r="L475" s="129"/>
      <c r="M475" s="129"/>
      <c r="N475" s="129"/>
      <c r="O475" s="129"/>
      <c r="P475" s="129"/>
      <c r="Q475" s="129"/>
      <c r="R475" s="129"/>
      <c r="S475" s="129"/>
      <c r="T475" s="129"/>
      <c r="U475" s="129"/>
    </row>
    <row r="476" ht="15.75" customHeight="1">
      <c r="A476" s="129"/>
      <c r="B476" s="129"/>
      <c r="C476" s="129"/>
      <c r="D476" s="129"/>
      <c r="E476" s="129"/>
      <c r="F476" s="129"/>
      <c r="G476" s="129"/>
      <c r="H476" s="129"/>
      <c r="I476" s="129"/>
      <c r="J476" s="129"/>
      <c r="K476" s="129"/>
      <c r="L476" s="129"/>
      <c r="M476" s="129"/>
      <c r="N476" s="129"/>
      <c r="O476" s="129"/>
      <c r="P476" s="129"/>
      <c r="Q476" s="129"/>
      <c r="R476" s="129"/>
      <c r="S476" s="129"/>
      <c r="T476" s="129"/>
      <c r="U476" s="129"/>
    </row>
    <row r="477" ht="15.75" customHeight="1">
      <c r="A477" s="129"/>
      <c r="B477" s="129"/>
      <c r="C477" s="129"/>
      <c r="D477" s="129"/>
      <c r="E477" s="129"/>
      <c r="F477" s="129"/>
      <c r="G477" s="129"/>
      <c r="H477" s="129"/>
      <c r="I477" s="129"/>
      <c r="J477" s="129"/>
      <c r="K477" s="129"/>
      <c r="L477" s="129"/>
      <c r="M477" s="129"/>
      <c r="N477" s="129"/>
      <c r="O477" s="129"/>
      <c r="P477" s="129"/>
      <c r="Q477" s="129"/>
      <c r="R477" s="129"/>
      <c r="S477" s="129"/>
      <c r="T477" s="129"/>
      <c r="U477" s="129"/>
    </row>
    <row r="478" ht="15.75" customHeight="1">
      <c r="A478" s="129"/>
      <c r="B478" s="129"/>
      <c r="C478" s="129"/>
      <c r="D478" s="129"/>
      <c r="E478" s="129"/>
      <c r="F478" s="129"/>
      <c r="G478" s="129"/>
      <c r="H478" s="129"/>
      <c r="I478" s="129"/>
      <c r="J478" s="129"/>
      <c r="K478" s="129"/>
      <c r="L478" s="129"/>
      <c r="M478" s="129"/>
      <c r="N478" s="129"/>
      <c r="O478" s="129"/>
      <c r="P478" s="129"/>
      <c r="Q478" s="129"/>
      <c r="R478" s="129"/>
      <c r="S478" s="129"/>
      <c r="T478" s="129"/>
      <c r="U478" s="129"/>
    </row>
    <row r="479" ht="15.75" customHeight="1">
      <c r="A479" s="129"/>
      <c r="B479" s="129"/>
      <c r="C479" s="129"/>
      <c r="D479" s="129"/>
      <c r="E479" s="129"/>
      <c r="F479" s="129"/>
      <c r="G479" s="129"/>
      <c r="H479" s="129"/>
      <c r="I479" s="129"/>
      <c r="J479" s="129"/>
      <c r="K479" s="129"/>
      <c r="L479" s="129"/>
      <c r="M479" s="129"/>
      <c r="N479" s="129"/>
      <c r="O479" s="129"/>
      <c r="P479" s="129"/>
      <c r="Q479" s="129"/>
      <c r="R479" s="129"/>
      <c r="S479" s="129"/>
      <c r="T479" s="129"/>
      <c r="U479" s="129"/>
    </row>
    <row r="480" ht="15.75" customHeight="1">
      <c r="A480" s="129"/>
      <c r="B480" s="129"/>
      <c r="C480" s="129"/>
      <c r="D480" s="129"/>
      <c r="E480" s="129"/>
      <c r="F480" s="129"/>
      <c r="G480" s="129"/>
      <c r="H480" s="129"/>
      <c r="I480" s="129"/>
      <c r="J480" s="129"/>
      <c r="K480" s="129"/>
      <c r="L480" s="129"/>
      <c r="M480" s="129"/>
      <c r="N480" s="129"/>
      <c r="O480" s="129"/>
      <c r="P480" s="129"/>
      <c r="Q480" s="129"/>
      <c r="R480" s="129"/>
      <c r="S480" s="129"/>
      <c r="T480" s="129"/>
      <c r="U480" s="129"/>
    </row>
    <row r="481" ht="15.75" customHeight="1">
      <c r="A481" s="129"/>
      <c r="B481" s="129"/>
      <c r="C481" s="129"/>
      <c r="D481" s="129"/>
      <c r="E481" s="129"/>
      <c r="F481" s="129"/>
      <c r="G481" s="129"/>
      <c r="H481" s="129"/>
      <c r="I481" s="129"/>
      <c r="J481" s="129"/>
      <c r="K481" s="129"/>
      <c r="L481" s="129"/>
      <c r="M481" s="129"/>
      <c r="N481" s="129"/>
      <c r="O481" s="129"/>
      <c r="P481" s="129"/>
      <c r="Q481" s="129"/>
      <c r="R481" s="129"/>
      <c r="S481" s="129"/>
      <c r="T481" s="129"/>
      <c r="U481" s="129"/>
    </row>
    <row r="482" ht="15.75" customHeight="1">
      <c r="A482" s="129"/>
      <c r="B482" s="129"/>
      <c r="C482" s="129"/>
      <c r="D482" s="129"/>
      <c r="E482" s="129"/>
      <c r="F482" s="129"/>
      <c r="G482" s="129"/>
      <c r="H482" s="129"/>
      <c r="I482" s="129"/>
      <c r="J482" s="129"/>
      <c r="K482" s="129"/>
      <c r="L482" s="129"/>
      <c r="M482" s="129"/>
      <c r="N482" s="129"/>
      <c r="O482" s="129"/>
      <c r="P482" s="129"/>
      <c r="Q482" s="129"/>
      <c r="R482" s="129"/>
      <c r="S482" s="129"/>
      <c r="T482" s="129"/>
      <c r="U482" s="129"/>
    </row>
    <row r="483" ht="15.75" customHeight="1">
      <c r="A483" s="129"/>
      <c r="B483" s="129"/>
      <c r="C483" s="129"/>
      <c r="D483" s="129"/>
      <c r="E483" s="129"/>
      <c r="F483" s="129"/>
      <c r="G483" s="129"/>
      <c r="H483" s="129"/>
      <c r="I483" s="129"/>
      <c r="J483" s="129"/>
      <c r="K483" s="129"/>
      <c r="L483" s="129"/>
      <c r="M483" s="129"/>
      <c r="N483" s="129"/>
      <c r="O483" s="129"/>
      <c r="P483" s="129"/>
      <c r="Q483" s="129"/>
      <c r="R483" s="129"/>
      <c r="S483" s="129"/>
      <c r="T483" s="129"/>
      <c r="U483" s="129"/>
    </row>
    <row r="484" ht="15.75" customHeight="1">
      <c r="A484" s="129"/>
      <c r="B484" s="129"/>
      <c r="C484" s="129"/>
      <c r="D484" s="129"/>
      <c r="E484" s="129"/>
      <c r="F484" s="129"/>
      <c r="G484" s="129"/>
      <c r="H484" s="129"/>
      <c r="I484" s="129"/>
      <c r="J484" s="129"/>
      <c r="K484" s="129"/>
      <c r="L484" s="129"/>
      <c r="M484" s="129"/>
      <c r="N484" s="129"/>
      <c r="O484" s="129"/>
      <c r="P484" s="129"/>
      <c r="Q484" s="129"/>
      <c r="R484" s="129"/>
      <c r="S484" s="129"/>
      <c r="T484" s="129"/>
      <c r="U484" s="129"/>
    </row>
    <row r="485" ht="15.75" customHeight="1">
      <c r="A485" s="129"/>
      <c r="B485" s="129"/>
      <c r="C485" s="129"/>
      <c r="D485" s="129"/>
      <c r="E485" s="129"/>
      <c r="F485" s="129"/>
      <c r="G485" s="129"/>
      <c r="H485" s="129"/>
      <c r="I485" s="129"/>
      <c r="J485" s="129"/>
      <c r="K485" s="129"/>
      <c r="L485" s="129"/>
      <c r="M485" s="129"/>
      <c r="N485" s="129"/>
      <c r="O485" s="129"/>
      <c r="P485" s="129"/>
      <c r="Q485" s="129"/>
      <c r="R485" s="129"/>
      <c r="S485" s="129"/>
      <c r="T485" s="129"/>
      <c r="U485" s="129"/>
    </row>
    <row r="486" ht="15.75" customHeight="1">
      <c r="A486" s="129"/>
      <c r="B486" s="129"/>
      <c r="C486" s="129"/>
      <c r="D486" s="129"/>
      <c r="E486" s="129"/>
      <c r="F486" s="129"/>
      <c r="G486" s="129"/>
      <c r="H486" s="129"/>
      <c r="I486" s="129"/>
      <c r="J486" s="129"/>
      <c r="K486" s="129"/>
      <c r="L486" s="129"/>
      <c r="M486" s="129"/>
      <c r="N486" s="129"/>
      <c r="O486" s="129"/>
      <c r="P486" s="129"/>
      <c r="Q486" s="129"/>
      <c r="R486" s="129"/>
      <c r="S486" s="129"/>
      <c r="T486" s="129"/>
      <c r="U486" s="129"/>
    </row>
    <row r="487" ht="15.75" customHeight="1">
      <c r="A487" s="129"/>
      <c r="B487" s="129"/>
      <c r="C487" s="129"/>
      <c r="D487" s="129"/>
      <c r="E487" s="129"/>
      <c r="F487" s="129"/>
      <c r="G487" s="129"/>
      <c r="H487" s="129"/>
      <c r="I487" s="129"/>
      <c r="J487" s="129"/>
      <c r="K487" s="129"/>
      <c r="L487" s="129"/>
      <c r="M487" s="129"/>
      <c r="N487" s="129"/>
      <c r="O487" s="129"/>
      <c r="P487" s="129"/>
      <c r="Q487" s="129"/>
      <c r="R487" s="129"/>
      <c r="S487" s="129"/>
      <c r="T487" s="129"/>
      <c r="U487" s="129"/>
    </row>
    <row r="488" ht="15.75" customHeight="1">
      <c r="A488" s="129"/>
      <c r="B488" s="129"/>
      <c r="C488" s="129"/>
      <c r="D488" s="129"/>
      <c r="E488" s="129"/>
      <c r="F488" s="129"/>
      <c r="G488" s="129"/>
      <c r="H488" s="129"/>
      <c r="I488" s="129"/>
      <c r="J488" s="129"/>
      <c r="K488" s="129"/>
      <c r="L488" s="129"/>
      <c r="M488" s="129"/>
      <c r="N488" s="129"/>
      <c r="O488" s="129"/>
      <c r="P488" s="129"/>
      <c r="Q488" s="129"/>
      <c r="R488" s="129"/>
      <c r="S488" s="129"/>
      <c r="T488" s="129"/>
      <c r="U488" s="129"/>
    </row>
    <row r="489" ht="15.75" customHeight="1">
      <c r="A489" s="129"/>
      <c r="B489" s="129"/>
      <c r="C489" s="129"/>
      <c r="D489" s="129"/>
      <c r="E489" s="129"/>
      <c r="F489" s="129"/>
      <c r="G489" s="129"/>
      <c r="H489" s="129"/>
      <c r="I489" s="129"/>
      <c r="J489" s="129"/>
      <c r="K489" s="129"/>
      <c r="L489" s="129"/>
      <c r="M489" s="129"/>
      <c r="N489" s="129"/>
      <c r="O489" s="129"/>
      <c r="P489" s="129"/>
      <c r="Q489" s="129"/>
      <c r="R489" s="129"/>
      <c r="S489" s="129"/>
      <c r="T489" s="129"/>
      <c r="U489" s="129"/>
    </row>
    <row r="490" ht="15.75" customHeight="1">
      <c r="A490" s="129"/>
      <c r="B490" s="129"/>
      <c r="C490" s="129"/>
      <c r="D490" s="129"/>
      <c r="E490" s="129"/>
      <c r="F490" s="129"/>
      <c r="G490" s="129"/>
      <c r="H490" s="129"/>
      <c r="I490" s="129"/>
      <c r="J490" s="129"/>
      <c r="K490" s="129"/>
      <c r="L490" s="129"/>
      <c r="M490" s="129"/>
      <c r="N490" s="129"/>
      <c r="O490" s="129"/>
      <c r="P490" s="129"/>
      <c r="Q490" s="129"/>
      <c r="R490" s="129"/>
      <c r="S490" s="129"/>
      <c r="T490" s="129"/>
      <c r="U490" s="129"/>
    </row>
    <row r="491" ht="15.75" customHeight="1">
      <c r="A491" s="129"/>
      <c r="B491" s="129"/>
      <c r="C491" s="129"/>
      <c r="D491" s="129"/>
      <c r="E491" s="129"/>
      <c r="F491" s="129"/>
      <c r="G491" s="129"/>
      <c r="H491" s="129"/>
      <c r="I491" s="129"/>
      <c r="J491" s="129"/>
      <c r="K491" s="129"/>
      <c r="L491" s="129"/>
      <c r="M491" s="129"/>
      <c r="N491" s="129"/>
      <c r="O491" s="129"/>
      <c r="P491" s="129"/>
      <c r="Q491" s="129"/>
      <c r="R491" s="129"/>
      <c r="S491" s="129"/>
      <c r="T491" s="129"/>
      <c r="U491" s="129"/>
    </row>
    <row r="492" ht="15.75" customHeight="1">
      <c r="A492" s="129"/>
      <c r="B492" s="129"/>
      <c r="C492" s="129"/>
      <c r="D492" s="129"/>
      <c r="E492" s="129"/>
      <c r="F492" s="129"/>
      <c r="G492" s="129"/>
      <c r="H492" s="129"/>
      <c r="I492" s="129"/>
      <c r="J492" s="129"/>
      <c r="K492" s="129"/>
      <c r="L492" s="129"/>
      <c r="M492" s="129"/>
      <c r="N492" s="129"/>
      <c r="O492" s="129"/>
      <c r="P492" s="129"/>
      <c r="Q492" s="129"/>
      <c r="R492" s="129"/>
      <c r="S492" s="129"/>
      <c r="T492" s="129"/>
      <c r="U492" s="129"/>
    </row>
    <row r="493" ht="15.75" customHeight="1">
      <c r="A493" s="129"/>
      <c r="B493" s="129"/>
      <c r="C493" s="129"/>
      <c r="D493" s="129"/>
      <c r="E493" s="129"/>
      <c r="F493" s="129"/>
      <c r="G493" s="129"/>
      <c r="H493" s="129"/>
      <c r="I493" s="129"/>
      <c r="J493" s="129"/>
      <c r="K493" s="129"/>
      <c r="L493" s="129"/>
      <c r="M493" s="129"/>
      <c r="N493" s="129"/>
      <c r="O493" s="129"/>
      <c r="P493" s="129"/>
      <c r="Q493" s="129"/>
      <c r="R493" s="129"/>
      <c r="S493" s="129"/>
      <c r="T493" s="129"/>
      <c r="U493" s="129"/>
    </row>
    <row r="494" ht="15.75" customHeight="1">
      <c r="A494" s="129"/>
      <c r="B494" s="129"/>
      <c r="C494" s="129"/>
      <c r="D494" s="129"/>
      <c r="E494" s="129"/>
      <c r="F494" s="129"/>
      <c r="G494" s="129"/>
      <c r="H494" s="129"/>
      <c r="I494" s="129"/>
      <c r="J494" s="129"/>
      <c r="K494" s="129"/>
      <c r="L494" s="129"/>
      <c r="M494" s="129"/>
      <c r="N494" s="129"/>
      <c r="O494" s="129"/>
      <c r="P494" s="129"/>
      <c r="Q494" s="129"/>
      <c r="R494" s="129"/>
      <c r="S494" s="129"/>
      <c r="T494" s="129"/>
      <c r="U494" s="129"/>
    </row>
    <row r="495" ht="15.75" customHeight="1">
      <c r="A495" s="129"/>
      <c r="B495" s="129"/>
      <c r="C495" s="129"/>
      <c r="D495" s="129"/>
      <c r="E495" s="129"/>
      <c r="F495" s="129"/>
      <c r="G495" s="129"/>
      <c r="H495" s="129"/>
      <c r="I495" s="129"/>
      <c r="J495" s="129"/>
      <c r="K495" s="129"/>
      <c r="L495" s="129"/>
      <c r="M495" s="129"/>
      <c r="N495" s="129"/>
      <c r="O495" s="129"/>
      <c r="P495" s="129"/>
      <c r="Q495" s="129"/>
      <c r="R495" s="129"/>
      <c r="S495" s="129"/>
      <c r="T495" s="129"/>
      <c r="U495" s="129"/>
    </row>
    <row r="496" ht="15.75" customHeight="1">
      <c r="A496" s="129"/>
      <c r="B496" s="129"/>
      <c r="C496" s="129"/>
      <c r="D496" s="129"/>
      <c r="E496" s="129"/>
      <c r="F496" s="129"/>
      <c r="G496" s="129"/>
      <c r="H496" s="129"/>
      <c r="I496" s="129"/>
      <c r="J496" s="129"/>
      <c r="K496" s="129"/>
      <c r="L496" s="129"/>
      <c r="M496" s="129"/>
      <c r="N496" s="129"/>
      <c r="O496" s="129"/>
      <c r="P496" s="129"/>
      <c r="Q496" s="129"/>
      <c r="R496" s="129"/>
      <c r="S496" s="129"/>
      <c r="T496" s="129"/>
      <c r="U496" s="129"/>
    </row>
    <row r="497" ht="15.75" customHeight="1">
      <c r="A497" s="129"/>
      <c r="B497" s="129"/>
      <c r="C497" s="129"/>
      <c r="D497" s="129"/>
      <c r="E497" s="129"/>
      <c r="F497" s="129"/>
      <c r="G497" s="129"/>
      <c r="H497" s="129"/>
      <c r="I497" s="129"/>
      <c r="J497" s="129"/>
      <c r="K497" s="129"/>
      <c r="L497" s="129"/>
      <c r="M497" s="129"/>
      <c r="N497" s="129"/>
      <c r="O497" s="129"/>
      <c r="P497" s="129"/>
      <c r="Q497" s="129"/>
      <c r="R497" s="129"/>
      <c r="S497" s="129"/>
      <c r="T497" s="129"/>
      <c r="U497" s="129"/>
    </row>
    <row r="498" ht="15.75" customHeight="1">
      <c r="A498" s="129"/>
      <c r="B498" s="129"/>
      <c r="C498" s="129"/>
      <c r="D498" s="129"/>
      <c r="E498" s="129"/>
      <c r="F498" s="129"/>
      <c r="G498" s="129"/>
      <c r="H498" s="129"/>
      <c r="I498" s="129"/>
      <c r="J498" s="129"/>
      <c r="K498" s="129"/>
      <c r="L498" s="129"/>
      <c r="M498" s="129"/>
      <c r="N498" s="129"/>
      <c r="O498" s="129"/>
      <c r="P498" s="129"/>
      <c r="Q498" s="129"/>
      <c r="R498" s="129"/>
      <c r="S498" s="129"/>
      <c r="T498" s="129"/>
      <c r="U498" s="129"/>
    </row>
    <row r="499" ht="15.75" customHeight="1">
      <c r="A499" s="129"/>
      <c r="B499" s="129"/>
      <c r="C499" s="129"/>
      <c r="D499" s="129"/>
      <c r="E499" s="129"/>
      <c r="F499" s="129"/>
      <c r="G499" s="129"/>
      <c r="H499" s="129"/>
      <c r="I499" s="129"/>
      <c r="J499" s="129"/>
      <c r="K499" s="129"/>
      <c r="L499" s="129"/>
      <c r="M499" s="129"/>
      <c r="N499" s="129"/>
      <c r="O499" s="129"/>
      <c r="P499" s="129"/>
      <c r="Q499" s="129"/>
      <c r="R499" s="129"/>
      <c r="S499" s="129"/>
      <c r="T499" s="129"/>
      <c r="U499" s="129"/>
    </row>
    <row r="500" ht="15.75" customHeight="1">
      <c r="A500" s="129"/>
      <c r="B500" s="129"/>
      <c r="C500" s="129"/>
      <c r="D500" s="129"/>
      <c r="E500" s="129"/>
      <c r="F500" s="129"/>
      <c r="G500" s="129"/>
      <c r="H500" s="129"/>
      <c r="I500" s="129"/>
      <c r="J500" s="129"/>
      <c r="K500" s="129"/>
      <c r="L500" s="129"/>
      <c r="M500" s="129"/>
      <c r="N500" s="129"/>
      <c r="O500" s="129"/>
      <c r="P500" s="129"/>
      <c r="Q500" s="129"/>
      <c r="R500" s="129"/>
      <c r="S500" s="129"/>
      <c r="T500" s="129"/>
      <c r="U500" s="129"/>
    </row>
    <row r="501" ht="15.75" customHeight="1">
      <c r="A501" s="129"/>
      <c r="B501" s="129"/>
      <c r="C501" s="129"/>
      <c r="D501" s="129"/>
      <c r="E501" s="129"/>
      <c r="F501" s="129"/>
      <c r="G501" s="129"/>
      <c r="H501" s="129"/>
      <c r="I501" s="129"/>
      <c r="J501" s="129"/>
      <c r="K501" s="129"/>
      <c r="L501" s="129"/>
      <c r="M501" s="129"/>
      <c r="N501" s="129"/>
      <c r="O501" s="129"/>
      <c r="P501" s="129"/>
      <c r="Q501" s="129"/>
      <c r="R501" s="129"/>
      <c r="S501" s="129"/>
      <c r="T501" s="129"/>
      <c r="U501" s="129"/>
    </row>
    <row r="502" ht="15.75" customHeight="1">
      <c r="A502" s="129"/>
      <c r="B502" s="129"/>
      <c r="C502" s="129"/>
      <c r="D502" s="129"/>
      <c r="E502" s="129"/>
      <c r="F502" s="129"/>
      <c r="G502" s="129"/>
      <c r="H502" s="129"/>
      <c r="I502" s="129"/>
      <c r="J502" s="129"/>
      <c r="K502" s="129"/>
      <c r="L502" s="129"/>
      <c r="M502" s="129"/>
      <c r="N502" s="129"/>
      <c r="O502" s="129"/>
      <c r="P502" s="129"/>
      <c r="Q502" s="129"/>
      <c r="R502" s="129"/>
      <c r="S502" s="129"/>
      <c r="T502" s="129"/>
      <c r="U502" s="129"/>
    </row>
    <row r="503" ht="15.75" customHeight="1">
      <c r="A503" s="129"/>
      <c r="B503" s="129"/>
      <c r="C503" s="129"/>
      <c r="D503" s="129"/>
      <c r="E503" s="129"/>
      <c r="F503" s="129"/>
      <c r="G503" s="129"/>
      <c r="H503" s="129"/>
      <c r="I503" s="129"/>
      <c r="J503" s="129"/>
      <c r="K503" s="129"/>
      <c r="L503" s="129"/>
      <c r="M503" s="129"/>
      <c r="N503" s="129"/>
      <c r="O503" s="129"/>
      <c r="P503" s="129"/>
      <c r="Q503" s="129"/>
      <c r="R503" s="129"/>
      <c r="S503" s="129"/>
      <c r="T503" s="129"/>
      <c r="U503" s="129"/>
    </row>
    <row r="504" ht="15.75" customHeight="1">
      <c r="A504" s="129"/>
      <c r="B504" s="129"/>
      <c r="C504" s="129"/>
      <c r="D504" s="129"/>
      <c r="E504" s="129"/>
      <c r="F504" s="129"/>
      <c r="G504" s="129"/>
      <c r="H504" s="129"/>
      <c r="I504" s="129"/>
      <c r="J504" s="129"/>
      <c r="K504" s="129"/>
      <c r="L504" s="129"/>
      <c r="M504" s="129"/>
      <c r="N504" s="129"/>
      <c r="O504" s="129"/>
      <c r="P504" s="129"/>
      <c r="Q504" s="129"/>
      <c r="R504" s="129"/>
      <c r="S504" s="129"/>
      <c r="T504" s="129"/>
      <c r="U504" s="129"/>
    </row>
    <row r="505" ht="15.75" customHeight="1">
      <c r="A505" s="129"/>
      <c r="B505" s="129"/>
      <c r="C505" s="129"/>
      <c r="D505" s="129"/>
      <c r="E505" s="129"/>
      <c r="F505" s="129"/>
      <c r="G505" s="129"/>
      <c r="H505" s="129"/>
      <c r="I505" s="129"/>
      <c r="J505" s="129"/>
      <c r="K505" s="129"/>
      <c r="L505" s="129"/>
      <c r="M505" s="129"/>
      <c r="N505" s="129"/>
      <c r="O505" s="129"/>
      <c r="P505" s="129"/>
      <c r="Q505" s="129"/>
      <c r="R505" s="129"/>
      <c r="S505" s="129"/>
      <c r="T505" s="129"/>
      <c r="U505" s="129"/>
    </row>
    <row r="506" ht="15.75" customHeight="1">
      <c r="A506" s="129"/>
      <c r="B506" s="129"/>
      <c r="C506" s="129"/>
      <c r="D506" s="129"/>
      <c r="E506" s="129"/>
      <c r="F506" s="129"/>
      <c r="G506" s="129"/>
      <c r="H506" s="129"/>
      <c r="I506" s="129"/>
      <c r="J506" s="129"/>
      <c r="K506" s="129"/>
      <c r="L506" s="129"/>
      <c r="M506" s="129"/>
      <c r="N506" s="129"/>
      <c r="O506" s="129"/>
      <c r="P506" s="129"/>
      <c r="Q506" s="129"/>
      <c r="R506" s="129"/>
      <c r="S506" s="129"/>
      <c r="T506" s="129"/>
      <c r="U506" s="129"/>
    </row>
    <row r="507" ht="15.75" customHeight="1">
      <c r="A507" s="129"/>
      <c r="B507" s="129"/>
      <c r="C507" s="129"/>
      <c r="D507" s="129"/>
      <c r="E507" s="129"/>
      <c r="F507" s="129"/>
      <c r="G507" s="129"/>
      <c r="H507" s="129"/>
      <c r="I507" s="129"/>
      <c r="J507" s="129"/>
      <c r="K507" s="129"/>
      <c r="L507" s="129"/>
      <c r="M507" s="129"/>
      <c r="N507" s="129"/>
      <c r="O507" s="129"/>
      <c r="P507" s="129"/>
      <c r="Q507" s="129"/>
      <c r="R507" s="129"/>
      <c r="S507" s="129"/>
      <c r="T507" s="129"/>
      <c r="U507" s="129"/>
    </row>
    <row r="508" ht="15.75" customHeight="1">
      <c r="A508" s="129"/>
      <c r="B508" s="129"/>
      <c r="C508" s="129"/>
      <c r="D508" s="129"/>
      <c r="E508" s="129"/>
      <c r="F508" s="129"/>
      <c r="G508" s="129"/>
      <c r="H508" s="129"/>
      <c r="I508" s="129"/>
      <c r="J508" s="129"/>
      <c r="K508" s="129"/>
      <c r="L508" s="129"/>
      <c r="M508" s="129"/>
      <c r="N508" s="129"/>
      <c r="O508" s="129"/>
      <c r="P508" s="129"/>
      <c r="Q508" s="129"/>
      <c r="R508" s="129"/>
      <c r="S508" s="129"/>
      <c r="T508" s="129"/>
      <c r="U508" s="129"/>
    </row>
    <row r="509" ht="15.75" customHeight="1">
      <c r="A509" s="129"/>
      <c r="B509" s="129"/>
      <c r="C509" s="129"/>
      <c r="D509" s="129"/>
      <c r="E509" s="129"/>
      <c r="F509" s="129"/>
      <c r="G509" s="129"/>
      <c r="H509" s="129"/>
      <c r="I509" s="129"/>
      <c r="J509" s="129"/>
      <c r="K509" s="129"/>
      <c r="L509" s="129"/>
      <c r="M509" s="129"/>
      <c r="N509" s="129"/>
      <c r="O509" s="129"/>
      <c r="P509" s="129"/>
      <c r="Q509" s="129"/>
      <c r="R509" s="129"/>
      <c r="S509" s="129"/>
      <c r="T509" s="129"/>
      <c r="U509" s="129"/>
    </row>
    <row r="510" ht="15.75" customHeight="1">
      <c r="A510" s="129"/>
      <c r="B510" s="129"/>
      <c r="C510" s="129"/>
      <c r="D510" s="129"/>
      <c r="E510" s="129"/>
      <c r="F510" s="129"/>
      <c r="G510" s="129"/>
      <c r="H510" s="129"/>
      <c r="I510" s="129"/>
      <c r="J510" s="129"/>
      <c r="K510" s="129"/>
      <c r="L510" s="129"/>
      <c r="M510" s="129"/>
      <c r="N510" s="129"/>
      <c r="O510" s="129"/>
      <c r="P510" s="129"/>
      <c r="Q510" s="129"/>
      <c r="R510" s="129"/>
      <c r="S510" s="129"/>
      <c r="T510" s="129"/>
      <c r="U510" s="129"/>
    </row>
    <row r="511" ht="15.75" customHeight="1">
      <c r="A511" s="129"/>
      <c r="B511" s="129"/>
      <c r="C511" s="129"/>
      <c r="D511" s="129"/>
      <c r="E511" s="129"/>
      <c r="F511" s="129"/>
      <c r="G511" s="129"/>
      <c r="H511" s="129"/>
      <c r="I511" s="129"/>
      <c r="J511" s="129"/>
      <c r="K511" s="129"/>
      <c r="L511" s="129"/>
      <c r="M511" s="129"/>
      <c r="N511" s="129"/>
      <c r="O511" s="129"/>
      <c r="P511" s="129"/>
      <c r="Q511" s="129"/>
      <c r="R511" s="129"/>
      <c r="S511" s="129"/>
      <c r="T511" s="129"/>
      <c r="U511" s="129"/>
    </row>
    <row r="512" ht="15.75" customHeight="1">
      <c r="A512" s="129"/>
      <c r="B512" s="129"/>
      <c r="C512" s="129"/>
      <c r="D512" s="129"/>
      <c r="E512" s="129"/>
      <c r="F512" s="129"/>
      <c r="G512" s="129"/>
      <c r="H512" s="129"/>
      <c r="I512" s="129"/>
      <c r="J512" s="129"/>
      <c r="K512" s="129"/>
      <c r="L512" s="129"/>
      <c r="M512" s="129"/>
      <c r="N512" s="129"/>
      <c r="O512" s="129"/>
      <c r="P512" s="129"/>
      <c r="Q512" s="129"/>
      <c r="R512" s="129"/>
      <c r="S512" s="129"/>
      <c r="T512" s="129"/>
      <c r="U512" s="129"/>
    </row>
    <row r="513" ht="15.75" customHeight="1">
      <c r="A513" s="129"/>
      <c r="B513" s="129"/>
      <c r="C513" s="129"/>
      <c r="D513" s="129"/>
      <c r="E513" s="129"/>
      <c r="F513" s="129"/>
      <c r="G513" s="129"/>
      <c r="H513" s="129"/>
      <c r="I513" s="129"/>
      <c r="J513" s="129"/>
      <c r="K513" s="129"/>
      <c r="L513" s="129"/>
      <c r="M513" s="129"/>
      <c r="N513" s="129"/>
      <c r="O513" s="129"/>
      <c r="P513" s="129"/>
      <c r="Q513" s="129"/>
      <c r="R513" s="129"/>
      <c r="S513" s="129"/>
      <c r="T513" s="129"/>
      <c r="U513" s="129"/>
    </row>
    <row r="514" ht="15.75" customHeight="1">
      <c r="A514" s="129"/>
      <c r="B514" s="129"/>
      <c r="C514" s="129"/>
      <c r="D514" s="129"/>
      <c r="E514" s="129"/>
      <c r="F514" s="129"/>
      <c r="G514" s="129"/>
      <c r="H514" s="129"/>
      <c r="I514" s="129"/>
      <c r="J514" s="129"/>
      <c r="K514" s="129"/>
      <c r="L514" s="129"/>
      <c r="M514" s="129"/>
      <c r="N514" s="129"/>
      <c r="O514" s="129"/>
      <c r="P514" s="129"/>
      <c r="Q514" s="129"/>
      <c r="R514" s="129"/>
      <c r="S514" s="129"/>
      <c r="T514" s="129"/>
      <c r="U514" s="129"/>
    </row>
    <row r="515" ht="15.75" customHeight="1">
      <c r="A515" s="129"/>
      <c r="B515" s="129"/>
      <c r="C515" s="129"/>
      <c r="D515" s="129"/>
      <c r="E515" s="129"/>
      <c r="F515" s="129"/>
      <c r="G515" s="129"/>
      <c r="H515" s="129"/>
      <c r="I515" s="129"/>
      <c r="J515" s="129"/>
      <c r="K515" s="129"/>
      <c r="L515" s="129"/>
      <c r="M515" s="129"/>
      <c r="N515" s="129"/>
      <c r="O515" s="129"/>
      <c r="P515" s="129"/>
      <c r="Q515" s="129"/>
      <c r="R515" s="129"/>
      <c r="S515" s="129"/>
      <c r="T515" s="129"/>
      <c r="U515" s="129"/>
    </row>
    <row r="516" ht="15.75" customHeight="1">
      <c r="A516" s="129"/>
      <c r="B516" s="129"/>
      <c r="C516" s="129"/>
      <c r="D516" s="129"/>
      <c r="E516" s="129"/>
      <c r="F516" s="129"/>
      <c r="G516" s="129"/>
      <c r="H516" s="129"/>
      <c r="I516" s="129"/>
      <c r="J516" s="129"/>
      <c r="K516" s="129"/>
      <c r="L516" s="129"/>
      <c r="M516" s="129"/>
      <c r="N516" s="129"/>
      <c r="O516" s="129"/>
      <c r="P516" s="129"/>
      <c r="Q516" s="129"/>
      <c r="R516" s="129"/>
      <c r="S516" s="129"/>
      <c r="T516" s="129"/>
      <c r="U516" s="129"/>
    </row>
    <row r="517" ht="15.75" customHeight="1">
      <c r="A517" s="129"/>
      <c r="B517" s="129"/>
      <c r="C517" s="129"/>
      <c r="D517" s="129"/>
      <c r="E517" s="129"/>
      <c r="F517" s="129"/>
      <c r="G517" s="129"/>
      <c r="H517" s="129"/>
      <c r="I517" s="129"/>
      <c r="J517" s="129"/>
      <c r="K517" s="129"/>
      <c r="L517" s="129"/>
      <c r="M517" s="129"/>
      <c r="N517" s="129"/>
      <c r="O517" s="129"/>
      <c r="P517" s="129"/>
      <c r="Q517" s="129"/>
      <c r="R517" s="129"/>
      <c r="S517" s="129"/>
      <c r="T517" s="129"/>
      <c r="U517" s="129"/>
    </row>
    <row r="518" ht="15.75" customHeight="1">
      <c r="A518" s="129"/>
      <c r="B518" s="129"/>
      <c r="C518" s="129"/>
      <c r="D518" s="129"/>
      <c r="E518" s="129"/>
      <c r="F518" s="129"/>
      <c r="G518" s="129"/>
      <c r="H518" s="129"/>
      <c r="I518" s="129"/>
      <c r="J518" s="129"/>
      <c r="K518" s="129"/>
      <c r="L518" s="129"/>
      <c r="M518" s="129"/>
      <c r="N518" s="129"/>
      <c r="O518" s="129"/>
      <c r="P518" s="129"/>
      <c r="Q518" s="129"/>
      <c r="R518" s="129"/>
      <c r="S518" s="129"/>
      <c r="T518" s="129"/>
      <c r="U518" s="129"/>
    </row>
    <row r="519" ht="15.75" customHeight="1">
      <c r="A519" s="129"/>
      <c r="B519" s="129"/>
      <c r="C519" s="129"/>
      <c r="D519" s="129"/>
      <c r="E519" s="129"/>
      <c r="F519" s="129"/>
      <c r="G519" s="129"/>
      <c r="H519" s="129"/>
      <c r="I519" s="129"/>
      <c r="J519" s="129"/>
      <c r="K519" s="129"/>
      <c r="L519" s="129"/>
      <c r="M519" s="129"/>
      <c r="N519" s="129"/>
      <c r="O519" s="129"/>
      <c r="P519" s="129"/>
      <c r="Q519" s="129"/>
      <c r="R519" s="129"/>
      <c r="S519" s="129"/>
      <c r="T519" s="129"/>
      <c r="U519" s="129"/>
    </row>
    <row r="520" ht="15.75" customHeight="1">
      <c r="A520" s="129"/>
      <c r="B520" s="129"/>
      <c r="C520" s="129"/>
      <c r="D520" s="129"/>
      <c r="E520" s="129"/>
      <c r="F520" s="129"/>
      <c r="G520" s="129"/>
      <c r="H520" s="129"/>
      <c r="I520" s="129"/>
      <c r="J520" s="129"/>
      <c r="K520" s="129"/>
      <c r="L520" s="129"/>
      <c r="M520" s="129"/>
      <c r="N520" s="129"/>
      <c r="O520" s="129"/>
      <c r="P520" s="129"/>
      <c r="Q520" s="129"/>
      <c r="R520" s="129"/>
      <c r="S520" s="129"/>
      <c r="T520" s="129"/>
      <c r="U520" s="129"/>
    </row>
    <row r="521" ht="15.75" customHeight="1">
      <c r="A521" s="129"/>
      <c r="B521" s="129"/>
      <c r="C521" s="129"/>
      <c r="D521" s="129"/>
      <c r="E521" s="129"/>
      <c r="F521" s="129"/>
      <c r="G521" s="129"/>
      <c r="H521" s="129"/>
      <c r="I521" s="129"/>
      <c r="J521" s="129"/>
      <c r="K521" s="129"/>
      <c r="L521" s="129"/>
      <c r="M521" s="129"/>
      <c r="N521" s="129"/>
      <c r="O521" s="129"/>
      <c r="P521" s="129"/>
      <c r="Q521" s="129"/>
      <c r="R521" s="129"/>
      <c r="S521" s="129"/>
      <c r="T521" s="129"/>
      <c r="U521" s="129"/>
    </row>
    <row r="522" ht="15.75" customHeight="1">
      <c r="A522" s="129"/>
      <c r="B522" s="129"/>
      <c r="C522" s="129"/>
      <c r="D522" s="129"/>
      <c r="E522" s="129"/>
      <c r="F522" s="129"/>
      <c r="G522" s="129"/>
      <c r="H522" s="129"/>
      <c r="I522" s="129"/>
      <c r="J522" s="129"/>
      <c r="K522" s="129"/>
      <c r="L522" s="129"/>
      <c r="M522" s="129"/>
      <c r="N522" s="129"/>
      <c r="O522" s="129"/>
      <c r="P522" s="129"/>
      <c r="Q522" s="129"/>
      <c r="R522" s="129"/>
      <c r="S522" s="129"/>
      <c r="T522" s="129"/>
      <c r="U522" s="129"/>
    </row>
    <row r="523" ht="15.75" customHeight="1">
      <c r="A523" s="129"/>
      <c r="B523" s="129"/>
      <c r="C523" s="129"/>
      <c r="D523" s="129"/>
      <c r="E523" s="129"/>
      <c r="F523" s="129"/>
      <c r="G523" s="129"/>
      <c r="H523" s="129"/>
      <c r="I523" s="129"/>
      <c r="J523" s="129"/>
      <c r="K523" s="129"/>
      <c r="L523" s="129"/>
      <c r="M523" s="129"/>
      <c r="N523" s="129"/>
      <c r="O523" s="129"/>
      <c r="P523" s="129"/>
      <c r="Q523" s="129"/>
      <c r="R523" s="129"/>
      <c r="S523" s="129"/>
      <c r="T523" s="129"/>
      <c r="U523" s="129"/>
    </row>
    <row r="524" ht="15.75" customHeight="1">
      <c r="A524" s="129"/>
      <c r="B524" s="129"/>
      <c r="C524" s="129"/>
      <c r="D524" s="129"/>
      <c r="E524" s="129"/>
      <c r="F524" s="129"/>
      <c r="G524" s="129"/>
      <c r="H524" s="129"/>
      <c r="I524" s="129"/>
      <c r="J524" s="129"/>
      <c r="K524" s="129"/>
      <c r="L524" s="129"/>
      <c r="M524" s="129"/>
      <c r="N524" s="129"/>
      <c r="O524" s="129"/>
      <c r="P524" s="129"/>
      <c r="Q524" s="129"/>
      <c r="R524" s="129"/>
      <c r="S524" s="129"/>
      <c r="T524" s="129"/>
      <c r="U524" s="129"/>
    </row>
    <row r="525" ht="15.75" customHeight="1">
      <c r="A525" s="129"/>
      <c r="B525" s="129"/>
      <c r="C525" s="129"/>
      <c r="D525" s="129"/>
      <c r="E525" s="129"/>
      <c r="F525" s="129"/>
      <c r="G525" s="129"/>
      <c r="H525" s="129"/>
      <c r="I525" s="129"/>
      <c r="J525" s="129"/>
      <c r="K525" s="129"/>
      <c r="L525" s="129"/>
      <c r="M525" s="129"/>
      <c r="N525" s="129"/>
      <c r="O525" s="129"/>
      <c r="P525" s="129"/>
      <c r="Q525" s="129"/>
      <c r="R525" s="129"/>
      <c r="S525" s="129"/>
      <c r="T525" s="129"/>
      <c r="U525" s="129"/>
    </row>
    <row r="526" ht="15.75" customHeight="1">
      <c r="A526" s="129"/>
      <c r="B526" s="129"/>
      <c r="C526" s="129"/>
      <c r="D526" s="129"/>
      <c r="E526" s="129"/>
      <c r="F526" s="129"/>
      <c r="G526" s="129"/>
      <c r="H526" s="129"/>
      <c r="I526" s="129"/>
      <c r="J526" s="129"/>
      <c r="K526" s="129"/>
      <c r="L526" s="129"/>
      <c r="M526" s="129"/>
      <c r="N526" s="129"/>
      <c r="O526" s="129"/>
      <c r="P526" s="129"/>
      <c r="Q526" s="129"/>
      <c r="R526" s="129"/>
      <c r="S526" s="129"/>
      <c r="T526" s="129"/>
      <c r="U526" s="129"/>
    </row>
    <row r="527" ht="15.75" customHeight="1">
      <c r="A527" s="129"/>
      <c r="B527" s="129"/>
      <c r="C527" s="129"/>
      <c r="D527" s="129"/>
      <c r="E527" s="129"/>
      <c r="F527" s="129"/>
      <c r="G527" s="129"/>
      <c r="H527" s="129"/>
      <c r="I527" s="129"/>
      <c r="J527" s="129"/>
      <c r="K527" s="129"/>
      <c r="L527" s="129"/>
      <c r="M527" s="129"/>
      <c r="N527" s="129"/>
      <c r="O527" s="129"/>
      <c r="P527" s="129"/>
      <c r="Q527" s="129"/>
      <c r="R527" s="129"/>
      <c r="S527" s="129"/>
      <c r="T527" s="129"/>
      <c r="U527" s="129"/>
    </row>
    <row r="528" ht="15.75" customHeight="1">
      <c r="A528" s="129"/>
      <c r="B528" s="129"/>
      <c r="C528" s="129"/>
      <c r="D528" s="129"/>
      <c r="E528" s="129"/>
      <c r="F528" s="129"/>
      <c r="G528" s="129"/>
      <c r="H528" s="129"/>
      <c r="I528" s="129"/>
      <c r="J528" s="129"/>
      <c r="K528" s="129"/>
      <c r="L528" s="129"/>
      <c r="M528" s="129"/>
      <c r="N528" s="129"/>
      <c r="O528" s="129"/>
      <c r="P528" s="129"/>
      <c r="Q528" s="129"/>
      <c r="R528" s="129"/>
      <c r="S528" s="129"/>
      <c r="T528" s="129"/>
      <c r="U528" s="129"/>
    </row>
    <row r="529" ht="15.75" customHeight="1">
      <c r="A529" s="129"/>
      <c r="B529" s="129"/>
      <c r="C529" s="129"/>
      <c r="D529" s="129"/>
      <c r="E529" s="129"/>
      <c r="F529" s="129"/>
      <c r="G529" s="129"/>
      <c r="H529" s="129"/>
      <c r="I529" s="129"/>
      <c r="J529" s="129"/>
      <c r="K529" s="129"/>
      <c r="L529" s="129"/>
      <c r="M529" s="129"/>
      <c r="N529" s="129"/>
      <c r="O529" s="129"/>
      <c r="P529" s="129"/>
      <c r="Q529" s="129"/>
      <c r="R529" s="129"/>
      <c r="S529" s="129"/>
      <c r="T529" s="129"/>
      <c r="U529" s="129"/>
    </row>
    <row r="530" ht="15.75" customHeight="1">
      <c r="A530" s="129"/>
      <c r="B530" s="129"/>
      <c r="C530" s="129"/>
      <c r="D530" s="129"/>
      <c r="E530" s="129"/>
      <c r="F530" s="129"/>
      <c r="G530" s="129"/>
      <c r="H530" s="129"/>
      <c r="I530" s="129"/>
      <c r="J530" s="129"/>
      <c r="K530" s="129"/>
      <c r="L530" s="129"/>
      <c r="M530" s="129"/>
      <c r="N530" s="129"/>
      <c r="O530" s="129"/>
      <c r="P530" s="129"/>
      <c r="Q530" s="129"/>
      <c r="R530" s="129"/>
      <c r="S530" s="129"/>
      <c r="T530" s="129"/>
      <c r="U530" s="129"/>
    </row>
    <row r="531" ht="15.75" customHeight="1">
      <c r="A531" s="129"/>
      <c r="B531" s="129"/>
      <c r="C531" s="129"/>
      <c r="D531" s="129"/>
      <c r="E531" s="129"/>
      <c r="F531" s="129"/>
      <c r="G531" s="129"/>
      <c r="H531" s="129"/>
      <c r="I531" s="129"/>
      <c r="J531" s="129"/>
      <c r="K531" s="129"/>
      <c r="L531" s="129"/>
      <c r="M531" s="129"/>
      <c r="N531" s="129"/>
      <c r="O531" s="129"/>
      <c r="P531" s="129"/>
      <c r="Q531" s="129"/>
      <c r="R531" s="129"/>
      <c r="S531" s="129"/>
      <c r="T531" s="129"/>
      <c r="U531" s="129"/>
    </row>
    <row r="532" ht="15.75" customHeight="1">
      <c r="A532" s="129"/>
      <c r="B532" s="129"/>
      <c r="C532" s="129"/>
      <c r="D532" s="129"/>
      <c r="E532" s="129"/>
      <c r="F532" s="129"/>
      <c r="G532" s="129"/>
      <c r="H532" s="129"/>
      <c r="I532" s="129"/>
      <c r="J532" s="129"/>
      <c r="K532" s="129"/>
      <c r="L532" s="129"/>
      <c r="M532" s="129"/>
      <c r="N532" s="129"/>
      <c r="O532" s="129"/>
      <c r="P532" s="129"/>
      <c r="Q532" s="129"/>
      <c r="R532" s="129"/>
      <c r="S532" s="129"/>
      <c r="T532" s="129"/>
      <c r="U532" s="129"/>
    </row>
    <row r="533" ht="15.75" customHeight="1">
      <c r="A533" s="129"/>
      <c r="B533" s="129"/>
      <c r="C533" s="129"/>
      <c r="D533" s="129"/>
      <c r="E533" s="129"/>
      <c r="F533" s="129"/>
      <c r="G533" s="129"/>
      <c r="H533" s="129"/>
      <c r="I533" s="129"/>
      <c r="J533" s="129"/>
      <c r="K533" s="129"/>
      <c r="L533" s="129"/>
      <c r="M533" s="129"/>
      <c r="N533" s="129"/>
      <c r="O533" s="129"/>
      <c r="P533" s="129"/>
      <c r="Q533" s="129"/>
      <c r="R533" s="129"/>
      <c r="S533" s="129"/>
      <c r="T533" s="129"/>
      <c r="U533" s="129"/>
    </row>
    <row r="534" ht="15.75" customHeight="1">
      <c r="A534" s="129"/>
      <c r="B534" s="129"/>
      <c r="C534" s="129"/>
      <c r="D534" s="129"/>
      <c r="E534" s="129"/>
      <c r="F534" s="129"/>
      <c r="G534" s="129"/>
      <c r="H534" s="129"/>
      <c r="I534" s="129"/>
      <c r="J534" s="129"/>
      <c r="K534" s="129"/>
      <c r="L534" s="129"/>
      <c r="M534" s="129"/>
      <c r="N534" s="129"/>
      <c r="O534" s="129"/>
      <c r="P534" s="129"/>
      <c r="Q534" s="129"/>
      <c r="R534" s="129"/>
      <c r="S534" s="129"/>
      <c r="T534" s="129"/>
      <c r="U534" s="129"/>
    </row>
    <row r="535" ht="15.75" customHeight="1">
      <c r="A535" s="129"/>
      <c r="B535" s="129"/>
      <c r="C535" s="129"/>
      <c r="D535" s="129"/>
      <c r="E535" s="129"/>
      <c r="F535" s="129"/>
      <c r="G535" s="129"/>
      <c r="H535" s="129"/>
      <c r="I535" s="129"/>
      <c r="J535" s="129"/>
      <c r="K535" s="129"/>
      <c r="L535" s="129"/>
      <c r="M535" s="129"/>
      <c r="N535" s="129"/>
      <c r="O535" s="129"/>
      <c r="P535" s="129"/>
      <c r="Q535" s="129"/>
      <c r="R535" s="129"/>
      <c r="S535" s="129"/>
      <c r="T535" s="129"/>
      <c r="U535" s="129"/>
    </row>
    <row r="536" ht="15.75" customHeight="1">
      <c r="A536" s="129"/>
      <c r="B536" s="129"/>
      <c r="C536" s="129"/>
      <c r="D536" s="129"/>
      <c r="E536" s="129"/>
      <c r="F536" s="129"/>
      <c r="G536" s="129"/>
      <c r="H536" s="129"/>
      <c r="I536" s="129"/>
      <c r="J536" s="129"/>
      <c r="K536" s="129"/>
      <c r="L536" s="129"/>
      <c r="M536" s="129"/>
      <c r="N536" s="129"/>
      <c r="O536" s="129"/>
      <c r="P536" s="129"/>
      <c r="Q536" s="129"/>
      <c r="R536" s="129"/>
      <c r="S536" s="129"/>
      <c r="T536" s="129"/>
      <c r="U536" s="129"/>
    </row>
    <row r="537" ht="15.75" customHeight="1">
      <c r="A537" s="129"/>
      <c r="B537" s="129"/>
      <c r="C537" s="129"/>
      <c r="D537" s="129"/>
      <c r="E537" s="129"/>
      <c r="F537" s="129"/>
      <c r="G537" s="129"/>
      <c r="H537" s="129"/>
      <c r="I537" s="129"/>
      <c r="J537" s="129"/>
      <c r="K537" s="129"/>
      <c r="L537" s="129"/>
      <c r="M537" s="129"/>
      <c r="N537" s="129"/>
      <c r="O537" s="129"/>
      <c r="P537" s="129"/>
      <c r="Q537" s="129"/>
      <c r="R537" s="129"/>
      <c r="S537" s="129"/>
      <c r="T537" s="129"/>
      <c r="U537" s="129"/>
    </row>
    <row r="538" ht="15.75" customHeight="1">
      <c r="A538" s="129"/>
      <c r="B538" s="129"/>
      <c r="C538" s="129"/>
      <c r="D538" s="129"/>
      <c r="E538" s="129"/>
      <c r="F538" s="129"/>
      <c r="G538" s="129"/>
      <c r="H538" s="129"/>
      <c r="I538" s="129"/>
      <c r="J538" s="129"/>
      <c r="K538" s="129"/>
      <c r="L538" s="129"/>
      <c r="M538" s="129"/>
      <c r="N538" s="129"/>
      <c r="O538" s="129"/>
      <c r="P538" s="129"/>
      <c r="Q538" s="129"/>
      <c r="R538" s="129"/>
      <c r="S538" s="129"/>
      <c r="T538" s="129"/>
      <c r="U538" s="129"/>
    </row>
    <row r="539" ht="15.75" customHeight="1">
      <c r="A539" s="129"/>
      <c r="B539" s="129"/>
      <c r="C539" s="129"/>
      <c r="D539" s="129"/>
      <c r="E539" s="129"/>
      <c r="F539" s="129"/>
      <c r="G539" s="129"/>
      <c r="H539" s="129"/>
      <c r="I539" s="129"/>
      <c r="J539" s="129"/>
      <c r="K539" s="129"/>
      <c r="L539" s="129"/>
      <c r="M539" s="129"/>
      <c r="N539" s="129"/>
      <c r="O539" s="129"/>
      <c r="P539" s="129"/>
      <c r="Q539" s="129"/>
      <c r="R539" s="129"/>
      <c r="S539" s="129"/>
      <c r="T539" s="129"/>
      <c r="U539" s="129"/>
    </row>
    <row r="540" ht="15.75" customHeight="1">
      <c r="A540" s="129"/>
      <c r="B540" s="129"/>
      <c r="C540" s="129"/>
      <c r="D540" s="129"/>
      <c r="E540" s="129"/>
      <c r="F540" s="129"/>
      <c r="G540" s="129"/>
      <c r="H540" s="129"/>
      <c r="I540" s="129"/>
      <c r="J540" s="129"/>
      <c r="K540" s="129"/>
      <c r="L540" s="129"/>
      <c r="M540" s="129"/>
      <c r="N540" s="129"/>
      <c r="O540" s="129"/>
      <c r="P540" s="129"/>
      <c r="Q540" s="129"/>
      <c r="R540" s="129"/>
      <c r="S540" s="129"/>
      <c r="T540" s="129"/>
      <c r="U540" s="129"/>
    </row>
    <row r="541" ht="15.75" customHeight="1">
      <c r="A541" s="129"/>
      <c r="B541" s="129"/>
      <c r="C541" s="129"/>
      <c r="D541" s="129"/>
      <c r="E541" s="129"/>
      <c r="F541" s="129"/>
      <c r="G541" s="129"/>
      <c r="H541" s="129"/>
      <c r="I541" s="129"/>
      <c r="J541" s="129"/>
      <c r="K541" s="129"/>
      <c r="L541" s="129"/>
      <c r="M541" s="129"/>
      <c r="N541" s="129"/>
      <c r="O541" s="129"/>
      <c r="P541" s="129"/>
      <c r="Q541" s="129"/>
      <c r="R541" s="129"/>
      <c r="S541" s="129"/>
      <c r="T541" s="129"/>
      <c r="U541" s="129"/>
    </row>
    <row r="542" ht="15.75" customHeight="1">
      <c r="A542" s="129"/>
      <c r="B542" s="129"/>
      <c r="C542" s="129"/>
      <c r="D542" s="129"/>
      <c r="E542" s="129"/>
      <c r="F542" s="129"/>
      <c r="G542" s="129"/>
      <c r="H542" s="129"/>
      <c r="I542" s="129"/>
      <c r="J542" s="129"/>
      <c r="K542" s="129"/>
      <c r="L542" s="129"/>
      <c r="M542" s="129"/>
      <c r="N542" s="129"/>
      <c r="O542" s="129"/>
      <c r="P542" s="129"/>
      <c r="Q542" s="129"/>
      <c r="R542" s="129"/>
      <c r="S542" s="129"/>
      <c r="T542" s="129"/>
      <c r="U542" s="129"/>
    </row>
    <row r="543" ht="15.75" customHeight="1">
      <c r="A543" s="129"/>
      <c r="B543" s="129"/>
      <c r="C543" s="129"/>
      <c r="D543" s="129"/>
      <c r="E543" s="129"/>
      <c r="F543" s="129"/>
      <c r="G543" s="129"/>
      <c r="H543" s="129"/>
      <c r="I543" s="129"/>
      <c r="J543" s="129"/>
      <c r="K543" s="129"/>
      <c r="L543" s="129"/>
      <c r="M543" s="129"/>
      <c r="N543" s="129"/>
      <c r="O543" s="129"/>
      <c r="P543" s="129"/>
      <c r="Q543" s="129"/>
      <c r="R543" s="129"/>
      <c r="S543" s="129"/>
      <c r="T543" s="129"/>
      <c r="U543" s="129"/>
    </row>
    <row r="544" ht="15.75" customHeight="1">
      <c r="A544" s="129"/>
      <c r="B544" s="129"/>
      <c r="C544" s="129"/>
      <c r="D544" s="129"/>
      <c r="E544" s="129"/>
      <c r="F544" s="129"/>
      <c r="G544" s="129"/>
      <c r="H544" s="129"/>
      <c r="I544" s="129"/>
      <c r="J544" s="129"/>
      <c r="K544" s="129"/>
      <c r="L544" s="129"/>
      <c r="M544" s="129"/>
      <c r="N544" s="129"/>
      <c r="O544" s="129"/>
      <c r="P544" s="129"/>
      <c r="Q544" s="129"/>
      <c r="R544" s="129"/>
      <c r="S544" s="129"/>
      <c r="T544" s="129"/>
      <c r="U544" s="129"/>
    </row>
    <row r="545" ht="15.75" customHeight="1">
      <c r="A545" s="129"/>
      <c r="B545" s="129"/>
      <c r="C545" s="129"/>
      <c r="D545" s="129"/>
      <c r="E545" s="129"/>
      <c r="F545" s="129"/>
      <c r="G545" s="129"/>
      <c r="H545" s="129"/>
      <c r="I545" s="129"/>
      <c r="J545" s="129"/>
      <c r="K545" s="129"/>
      <c r="L545" s="129"/>
      <c r="M545" s="129"/>
      <c r="N545" s="129"/>
      <c r="O545" s="129"/>
      <c r="P545" s="129"/>
      <c r="Q545" s="129"/>
      <c r="R545" s="129"/>
      <c r="S545" s="129"/>
      <c r="T545" s="129"/>
      <c r="U545" s="129"/>
    </row>
    <row r="546" ht="15.75" customHeight="1">
      <c r="A546" s="129"/>
      <c r="B546" s="129"/>
      <c r="C546" s="129"/>
      <c r="D546" s="129"/>
      <c r="E546" s="129"/>
      <c r="F546" s="129"/>
      <c r="G546" s="129"/>
      <c r="H546" s="129"/>
      <c r="I546" s="129"/>
      <c r="J546" s="129"/>
      <c r="K546" s="129"/>
      <c r="L546" s="129"/>
      <c r="M546" s="129"/>
      <c r="N546" s="129"/>
      <c r="O546" s="129"/>
      <c r="P546" s="129"/>
      <c r="Q546" s="129"/>
      <c r="R546" s="129"/>
      <c r="S546" s="129"/>
      <c r="T546" s="129"/>
      <c r="U546" s="129"/>
    </row>
    <row r="547" ht="15.75" customHeight="1">
      <c r="A547" s="129"/>
      <c r="B547" s="129"/>
      <c r="C547" s="129"/>
      <c r="D547" s="129"/>
      <c r="E547" s="129"/>
      <c r="F547" s="129"/>
      <c r="G547" s="129"/>
      <c r="H547" s="129"/>
      <c r="I547" s="129"/>
      <c r="J547" s="129"/>
      <c r="K547" s="129"/>
      <c r="L547" s="129"/>
      <c r="M547" s="129"/>
      <c r="N547" s="129"/>
      <c r="O547" s="129"/>
      <c r="P547" s="129"/>
      <c r="Q547" s="129"/>
      <c r="R547" s="129"/>
      <c r="S547" s="129"/>
      <c r="T547" s="129"/>
      <c r="U547" s="129"/>
    </row>
    <row r="548" ht="15.75" customHeight="1">
      <c r="A548" s="129"/>
      <c r="B548" s="129"/>
      <c r="C548" s="129"/>
      <c r="D548" s="129"/>
      <c r="E548" s="129"/>
      <c r="F548" s="129"/>
      <c r="G548" s="129"/>
      <c r="H548" s="129"/>
      <c r="I548" s="129"/>
      <c r="J548" s="129"/>
      <c r="K548" s="129"/>
      <c r="L548" s="129"/>
      <c r="M548" s="129"/>
      <c r="N548" s="129"/>
      <c r="O548" s="129"/>
      <c r="P548" s="129"/>
      <c r="Q548" s="129"/>
      <c r="R548" s="129"/>
      <c r="S548" s="129"/>
      <c r="T548" s="129"/>
      <c r="U548" s="129"/>
    </row>
    <row r="549" ht="15.75" customHeight="1">
      <c r="A549" s="129"/>
      <c r="B549" s="129"/>
      <c r="C549" s="129"/>
      <c r="D549" s="129"/>
      <c r="E549" s="129"/>
      <c r="F549" s="129"/>
      <c r="G549" s="129"/>
      <c r="H549" s="129"/>
      <c r="I549" s="129"/>
      <c r="J549" s="129"/>
      <c r="K549" s="129"/>
      <c r="L549" s="129"/>
      <c r="M549" s="129"/>
      <c r="N549" s="129"/>
      <c r="O549" s="129"/>
      <c r="P549" s="129"/>
      <c r="Q549" s="129"/>
      <c r="R549" s="129"/>
      <c r="S549" s="129"/>
      <c r="T549" s="129"/>
      <c r="U549" s="129"/>
    </row>
    <row r="550" ht="15.75" customHeight="1">
      <c r="A550" s="129"/>
      <c r="B550" s="129"/>
      <c r="C550" s="129"/>
      <c r="D550" s="129"/>
      <c r="E550" s="129"/>
      <c r="F550" s="129"/>
      <c r="G550" s="129"/>
      <c r="H550" s="129"/>
      <c r="I550" s="129"/>
      <c r="J550" s="129"/>
      <c r="K550" s="129"/>
      <c r="L550" s="129"/>
      <c r="M550" s="129"/>
      <c r="N550" s="129"/>
      <c r="O550" s="129"/>
      <c r="P550" s="129"/>
      <c r="Q550" s="129"/>
      <c r="R550" s="129"/>
      <c r="S550" s="129"/>
      <c r="T550" s="129"/>
      <c r="U550" s="129"/>
    </row>
    <row r="551" ht="15.75" customHeight="1">
      <c r="A551" s="129"/>
      <c r="B551" s="129"/>
      <c r="C551" s="129"/>
      <c r="D551" s="129"/>
      <c r="E551" s="129"/>
      <c r="F551" s="129"/>
      <c r="G551" s="129"/>
      <c r="H551" s="129"/>
      <c r="I551" s="129"/>
      <c r="J551" s="129"/>
      <c r="K551" s="129"/>
      <c r="L551" s="129"/>
      <c r="M551" s="129"/>
      <c r="N551" s="129"/>
      <c r="O551" s="129"/>
      <c r="P551" s="129"/>
      <c r="Q551" s="129"/>
      <c r="R551" s="129"/>
      <c r="S551" s="129"/>
      <c r="T551" s="129"/>
      <c r="U551" s="129"/>
    </row>
    <row r="552" ht="15.75" customHeight="1">
      <c r="A552" s="129"/>
      <c r="B552" s="129"/>
      <c r="C552" s="129"/>
      <c r="D552" s="129"/>
      <c r="E552" s="129"/>
      <c r="F552" s="129"/>
      <c r="G552" s="129"/>
      <c r="H552" s="129"/>
      <c r="I552" s="129"/>
      <c r="J552" s="129"/>
      <c r="K552" s="129"/>
      <c r="L552" s="129"/>
      <c r="M552" s="129"/>
      <c r="N552" s="129"/>
      <c r="O552" s="129"/>
      <c r="P552" s="129"/>
      <c r="Q552" s="129"/>
      <c r="R552" s="129"/>
      <c r="S552" s="129"/>
      <c r="T552" s="129"/>
      <c r="U552" s="129"/>
    </row>
    <row r="553" ht="15.75" customHeight="1">
      <c r="A553" s="129"/>
      <c r="B553" s="129"/>
      <c r="C553" s="129"/>
      <c r="D553" s="129"/>
      <c r="E553" s="129"/>
      <c r="F553" s="129"/>
      <c r="G553" s="129"/>
      <c r="H553" s="129"/>
      <c r="I553" s="129"/>
      <c r="J553" s="129"/>
      <c r="K553" s="129"/>
      <c r="L553" s="129"/>
      <c r="M553" s="129"/>
      <c r="N553" s="129"/>
      <c r="O553" s="129"/>
      <c r="P553" s="129"/>
      <c r="Q553" s="129"/>
      <c r="R553" s="129"/>
      <c r="S553" s="129"/>
      <c r="T553" s="129"/>
      <c r="U553" s="129"/>
    </row>
    <row r="554" ht="15.75" customHeight="1">
      <c r="A554" s="129"/>
      <c r="B554" s="129"/>
      <c r="C554" s="129"/>
      <c r="D554" s="129"/>
      <c r="E554" s="129"/>
      <c r="F554" s="129"/>
      <c r="G554" s="129"/>
      <c r="H554" s="129"/>
      <c r="I554" s="129"/>
      <c r="J554" s="129"/>
      <c r="K554" s="129"/>
      <c r="L554" s="129"/>
      <c r="M554" s="129"/>
      <c r="N554" s="129"/>
      <c r="O554" s="129"/>
      <c r="P554" s="129"/>
      <c r="Q554" s="129"/>
      <c r="R554" s="129"/>
      <c r="S554" s="129"/>
      <c r="T554" s="129"/>
      <c r="U554" s="129"/>
    </row>
    <row r="555" ht="15.75" customHeight="1">
      <c r="A555" s="129"/>
      <c r="B555" s="129"/>
      <c r="C555" s="129"/>
      <c r="D555" s="129"/>
      <c r="E555" s="129"/>
      <c r="F555" s="129"/>
      <c r="G555" s="129"/>
      <c r="H555" s="129"/>
      <c r="I555" s="129"/>
      <c r="J555" s="129"/>
      <c r="K555" s="129"/>
      <c r="L555" s="129"/>
      <c r="M555" s="129"/>
      <c r="N555" s="129"/>
      <c r="O555" s="129"/>
      <c r="P555" s="129"/>
      <c r="Q555" s="129"/>
      <c r="R555" s="129"/>
      <c r="S555" s="129"/>
      <c r="T555" s="129"/>
      <c r="U555" s="129"/>
    </row>
    <row r="556" ht="15.75" customHeight="1">
      <c r="A556" s="129"/>
      <c r="B556" s="129"/>
      <c r="C556" s="129"/>
      <c r="D556" s="129"/>
      <c r="E556" s="129"/>
      <c r="F556" s="129"/>
      <c r="G556" s="129"/>
      <c r="H556" s="129"/>
      <c r="I556" s="129"/>
      <c r="J556" s="129"/>
      <c r="K556" s="129"/>
      <c r="L556" s="129"/>
      <c r="M556" s="129"/>
      <c r="N556" s="129"/>
      <c r="O556" s="129"/>
      <c r="P556" s="129"/>
      <c r="Q556" s="129"/>
      <c r="R556" s="129"/>
      <c r="S556" s="129"/>
      <c r="T556" s="129"/>
      <c r="U556" s="129"/>
    </row>
    <row r="557" ht="15.75" customHeight="1">
      <c r="A557" s="129"/>
      <c r="B557" s="129"/>
      <c r="C557" s="129"/>
      <c r="D557" s="129"/>
      <c r="E557" s="129"/>
      <c r="F557" s="129"/>
      <c r="G557" s="129"/>
      <c r="H557" s="129"/>
      <c r="I557" s="129"/>
      <c r="J557" s="129"/>
      <c r="K557" s="129"/>
      <c r="L557" s="129"/>
      <c r="M557" s="129"/>
      <c r="N557" s="129"/>
      <c r="O557" s="129"/>
      <c r="P557" s="129"/>
      <c r="Q557" s="129"/>
      <c r="R557" s="129"/>
      <c r="S557" s="129"/>
      <c r="T557" s="129"/>
      <c r="U557" s="129"/>
    </row>
    <row r="558" ht="15.75" customHeight="1">
      <c r="A558" s="129"/>
      <c r="B558" s="129"/>
      <c r="C558" s="129"/>
      <c r="D558" s="129"/>
      <c r="E558" s="129"/>
      <c r="F558" s="129"/>
      <c r="G558" s="129"/>
      <c r="H558" s="129"/>
      <c r="I558" s="129"/>
      <c r="J558" s="129"/>
      <c r="K558" s="129"/>
      <c r="L558" s="129"/>
      <c r="M558" s="129"/>
      <c r="N558" s="129"/>
      <c r="O558" s="129"/>
      <c r="P558" s="129"/>
      <c r="Q558" s="129"/>
      <c r="R558" s="129"/>
      <c r="S558" s="129"/>
      <c r="T558" s="129"/>
      <c r="U558" s="129"/>
    </row>
    <row r="559" ht="15.75" customHeight="1">
      <c r="A559" s="129"/>
      <c r="B559" s="129"/>
      <c r="C559" s="129"/>
      <c r="D559" s="129"/>
      <c r="E559" s="129"/>
      <c r="F559" s="129"/>
      <c r="G559" s="129"/>
      <c r="H559" s="129"/>
      <c r="I559" s="129"/>
      <c r="J559" s="129"/>
      <c r="K559" s="129"/>
      <c r="L559" s="129"/>
      <c r="M559" s="129"/>
      <c r="N559" s="129"/>
      <c r="O559" s="129"/>
      <c r="P559" s="129"/>
      <c r="Q559" s="129"/>
      <c r="R559" s="129"/>
      <c r="S559" s="129"/>
      <c r="T559" s="129"/>
      <c r="U559" s="129"/>
    </row>
    <row r="560" ht="15.75" customHeight="1">
      <c r="A560" s="129"/>
      <c r="B560" s="129"/>
      <c r="C560" s="129"/>
      <c r="D560" s="129"/>
      <c r="E560" s="129"/>
      <c r="F560" s="129"/>
      <c r="G560" s="129"/>
      <c r="H560" s="129"/>
      <c r="I560" s="129"/>
      <c r="J560" s="129"/>
      <c r="K560" s="129"/>
      <c r="L560" s="129"/>
      <c r="M560" s="129"/>
      <c r="N560" s="129"/>
      <c r="O560" s="129"/>
      <c r="P560" s="129"/>
      <c r="Q560" s="129"/>
      <c r="R560" s="129"/>
      <c r="S560" s="129"/>
      <c r="T560" s="129"/>
      <c r="U560" s="129"/>
    </row>
    <row r="561" ht="15.75" customHeight="1">
      <c r="A561" s="129"/>
      <c r="B561" s="129"/>
      <c r="C561" s="129"/>
      <c r="D561" s="129"/>
      <c r="E561" s="129"/>
      <c r="F561" s="129"/>
      <c r="G561" s="129"/>
      <c r="H561" s="129"/>
      <c r="I561" s="129"/>
      <c r="J561" s="129"/>
      <c r="K561" s="129"/>
      <c r="L561" s="129"/>
      <c r="M561" s="129"/>
      <c r="N561" s="129"/>
      <c r="O561" s="129"/>
      <c r="P561" s="129"/>
      <c r="Q561" s="129"/>
      <c r="R561" s="129"/>
      <c r="S561" s="129"/>
      <c r="T561" s="129"/>
      <c r="U561" s="129"/>
    </row>
    <row r="562" ht="15.75" customHeight="1">
      <c r="A562" s="129"/>
      <c r="B562" s="129"/>
      <c r="C562" s="129"/>
      <c r="D562" s="129"/>
      <c r="E562" s="129"/>
      <c r="F562" s="129"/>
      <c r="G562" s="129"/>
      <c r="H562" s="129"/>
      <c r="I562" s="129"/>
      <c r="J562" s="129"/>
      <c r="K562" s="129"/>
      <c r="L562" s="129"/>
      <c r="M562" s="129"/>
      <c r="N562" s="129"/>
      <c r="O562" s="129"/>
      <c r="P562" s="129"/>
      <c r="Q562" s="129"/>
      <c r="R562" s="129"/>
      <c r="S562" s="129"/>
      <c r="T562" s="129"/>
      <c r="U562" s="129"/>
    </row>
    <row r="563" ht="15.75" customHeight="1">
      <c r="A563" s="129"/>
      <c r="B563" s="129"/>
      <c r="C563" s="129"/>
      <c r="D563" s="129"/>
      <c r="E563" s="129"/>
      <c r="F563" s="129"/>
      <c r="G563" s="129"/>
      <c r="H563" s="129"/>
      <c r="I563" s="129"/>
      <c r="J563" s="129"/>
      <c r="K563" s="129"/>
      <c r="L563" s="129"/>
      <c r="M563" s="129"/>
      <c r="N563" s="129"/>
      <c r="O563" s="129"/>
      <c r="P563" s="129"/>
      <c r="Q563" s="129"/>
      <c r="R563" s="129"/>
      <c r="S563" s="129"/>
      <c r="T563" s="129"/>
      <c r="U563" s="129"/>
    </row>
    <row r="564" ht="15.75" customHeight="1">
      <c r="A564" s="129"/>
      <c r="B564" s="129"/>
      <c r="C564" s="129"/>
      <c r="D564" s="129"/>
      <c r="E564" s="129"/>
      <c r="F564" s="129"/>
      <c r="G564" s="129"/>
      <c r="H564" s="129"/>
      <c r="I564" s="129"/>
      <c r="J564" s="129"/>
      <c r="K564" s="129"/>
      <c r="L564" s="129"/>
      <c r="M564" s="129"/>
      <c r="N564" s="129"/>
      <c r="O564" s="129"/>
      <c r="P564" s="129"/>
      <c r="Q564" s="129"/>
      <c r="R564" s="129"/>
      <c r="S564" s="129"/>
      <c r="T564" s="129"/>
      <c r="U564" s="129"/>
    </row>
    <row r="565" ht="15.75" customHeight="1">
      <c r="A565" s="129"/>
      <c r="B565" s="129"/>
      <c r="C565" s="129"/>
      <c r="D565" s="129"/>
      <c r="E565" s="129"/>
      <c r="F565" s="129"/>
      <c r="G565" s="129"/>
      <c r="H565" s="129"/>
      <c r="I565" s="129"/>
      <c r="J565" s="129"/>
      <c r="K565" s="129"/>
      <c r="L565" s="129"/>
      <c r="M565" s="129"/>
      <c r="N565" s="129"/>
      <c r="O565" s="129"/>
      <c r="P565" s="129"/>
      <c r="Q565" s="129"/>
      <c r="R565" s="129"/>
      <c r="S565" s="129"/>
      <c r="T565" s="129"/>
      <c r="U565" s="129"/>
    </row>
    <row r="566" ht="15.75" customHeight="1">
      <c r="A566" s="129"/>
      <c r="B566" s="129"/>
      <c r="C566" s="129"/>
      <c r="D566" s="129"/>
      <c r="E566" s="129"/>
      <c r="F566" s="129"/>
      <c r="G566" s="129"/>
      <c r="H566" s="129"/>
      <c r="I566" s="129"/>
      <c r="J566" s="129"/>
      <c r="K566" s="129"/>
      <c r="L566" s="129"/>
      <c r="M566" s="129"/>
      <c r="N566" s="129"/>
      <c r="O566" s="129"/>
      <c r="P566" s="129"/>
      <c r="Q566" s="129"/>
      <c r="R566" s="129"/>
      <c r="S566" s="129"/>
      <c r="T566" s="129"/>
      <c r="U566" s="129"/>
    </row>
    <row r="567" ht="15.75" customHeight="1">
      <c r="A567" s="129"/>
      <c r="B567" s="129"/>
      <c r="C567" s="129"/>
      <c r="D567" s="129"/>
      <c r="E567" s="129"/>
      <c r="F567" s="129"/>
      <c r="G567" s="129"/>
      <c r="H567" s="129"/>
      <c r="I567" s="129"/>
      <c r="J567" s="129"/>
      <c r="K567" s="129"/>
      <c r="L567" s="129"/>
      <c r="M567" s="129"/>
      <c r="N567" s="129"/>
      <c r="O567" s="129"/>
      <c r="P567" s="129"/>
      <c r="Q567" s="129"/>
      <c r="R567" s="129"/>
      <c r="S567" s="129"/>
      <c r="T567" s="129"/>
      <c r="U567" s="129"/>
    </row>
    <row r="568" ht="15.75" customHeight="1">
      <c r="A568" s="129"/>
      <c r="B568" s="129"/>
      <c r="C568" s="129"/>
      <c r="D568" s="129"/>
      <c r="E568" s="129"/>
      <c r="F568" s="129"/>
      <c r="G568" s="129"/>
      <c r="H568" s="129"/>
      <c r="I568" s="129"/>
      <c r="J568" s="129"/>
      <c r="K568" s="129"/>
      <c r="L568" s="129"/>
      <c r="M568" s="129"/>
      <c r="N568" s="129"/>
      <c r="O568" s="129"/>
      <c r="P568" s="129"/>
      <c r="Q568" s="129"/>
      <c r="R568" s="129"/>
      <c r="S568" s="129"/>
      <c r="T568" s="129"/>
      <c r="U568" s="129"/>
    </row>
    <row r="569" ht="15.75" customHeight="1">
      <c r="A569" s="129"/>
      <c r="B569" s="129"/>
      <c r="C569" s="129"/>
      <c r="D569" s="129"/>
      <c r="E569" s="129"/>
      <c r="F569" s="129"/>
      <c r="G569" s="129"/>
      <c r="H569" s="129"/>
      <c r="I569" s="129"/>
      <c r="J569" s="129"/>
      <c r="K569" s="129"/>
      <c r="L569" s="129"/>
      <c r="M569" s="129"/>
      <c r="N569" s="129"/>
      <c r="O569" s="129"/>
      <c r="P569" s="129"/>
      <c r="Q569" s="129"/>
      <c r="R569" s="129"/>
      <c r="S569" s="129"/>
      <c r="T569" s="129"/>
      <c r="U569" s="129"/>
    </row>
    <row r="570" ht="15.75" customHeight="1">
      <c r="A570" s="129"/>
      <c r="B570" s="129"/>
      <c r="C570" s="129"/>
      <c r="D570" s="129"/>
      <c r="E570" s="129"/>
      <c r="F570" s="129"/>
      <c r="G570" s="129"/>
      <c r="H570" s="129"/>
      <c r="I570" s="129"/>
      <c r="J570" s="129"/>
      <c r="K570" s="129"/>
      <c r="L570" s="129"/>
      <c r="M570" s="129"/>
      <c r="N570" s="129"/>
      <c r="O570" s="129"/>
      <c r="P570" s="129"/>
      <c r="Q570" s="129"/>
      <c r="R570" s="129"/>
      <c r="S570" s="129"/>
      <c r="T570" s="129"/>
      <c r="U570" s="129"/>
    </row>
    <row r="571" ht="15.75" customHeight="1">
      <c r="A571" s="129"/>
      <c r="B571" s="129"/>
      <c r="C571" s="129"/>
      <c r="D571" s="129"/>
      <c r="E571" s="129"/>
      <c r="F571" s="129"/>
      <c r="G571" s="129"/>
      <c r="H571" s="129"/>
      <c r="I571" s="129"/>
      <c r="J571" s="129"/>
      <c r="K571" s="129"/>
      <c r="L571" s="129"/>
      <c r="M571" s="129"/>
      <c r="N571" s="129"/>
      <c r="O571" s="129"/>
      <c r="P571" s="129"/>
      <c r="Q571" s="129"/>
      <c r="R571" s="129"/>
      <c r="S571" s="129"/>
      <c r="T571" s="129"/>
      <c r="U571" s="129"/>
    </row>
    <row r="572" ht="15.75" customHeight="1">
      <c r="A572" s="129"/>
      <c r="B572" s="129"/>
      <c r="C572" s="129"/>
      <c r="D572" s="129"/>
      <c r="E572" s="129"/>
      <c r="F572" s="129"/>
      <c r="G572" s="129"/>
      <c r="H572" s="129"/>
      <c r="I572" s="129"/>
      <c r="J572" s="129"/>
      <c r="K572" s="129"/>
      <c r="L572" s="129"/>
      <c r="M572" s="129"/>
      <c r="N572" s="129"/>
      <c r="O572" s="129"/>
      <c r="P572" s="129"/>
      <c r="Q572" s="129"/>
      <c r="R572" s="129"/>
      <c r="S572" s="129"/>
      <c r="T572" s="129"/>
      <c r="U572" s="129"/>
    </row>
    <row r="573" ht="15.75" customHeight="1">
      <c r="A573" s="129"/>
      <c r="B573" s="129"/>
      <c r="C573" s="129"/>
      <c r="D573" s="129"/>
      <c r="E573" s="129"/>
      <c r="F573" s="129"/>
      <c r="G573" s="129"/>
      <c r="H573" s="129"/>
      <c r="I573" s="129"/>
      <c r="J573" s="129"/>
      <c r="K573" s="129"/>
      <c r="L573" s="129"/>
      <c r="M573" s="129"/>
      <c r="N573" s="129"/>
      <c r="O573" s="129"/>
      <c r="P573" s="129"/>
      <c r="Q573" s="129"/>
      <c r="R573" s="129"/>
      <c r="S573" s="129"/>
      <c r="T573" s="129"/>
      <c r="U573" s="129"/>
    </row>
    <row r="574" ht="15.75" customHeight="1">
      <c r="A574" s="129"/>
      <c r="B574" s="129"/>
      <c r="C574" s="129"/>
      <c r="D574" s="129"/>
      <c r="E574" s="129"/>
      <c r="F574" s="129"/>
      <c r="G574" s="129"/>
      <c r="H574" s="129"/>
      <c r="I574" s="129"/>
      <c r="J574" s="129"/>
      <c r="K574" s="129"/>
      <c r="L574" s="129"/>
      <c r="M574" s="129"/>
      <c r="N574" s="129"/>
      <c r="O574" s="129"/>
      <c r="P574" s="129"/>
      <c r="Q574" s="129"/>
      <c r="R574" s="129"/>
      <c r="S574" s="129"/>
      <c r="T574" s="129"/>
      <c r="U574" s="129"/>
    </row>
    <row r="575" ht="15.75" customHeight="1">
      <c r="A575" s="129"/>
      <c r="B575" s="129"/>
      <c r="C575" s="129"/>
      <c r="D575" s="129"/>
      <c r="E575" s="129"/>
      <c r="F575" s="129"/>
      <c r="G575" s="129"/>
      <c r="H575" s="129"/>
      <c r="I575" s="129"/>
      <c r="J575" s="129"/>
      <c r="K575" s="129"/>
      <c r="L575" s="129"/>
      <c r="M575" s="129"/>
      <c r="N575" s="129"/>
      <c r="O575" s="129"/>
      <c r="P575" s="129"/>
      <c r="Q575" s="129"/>
      <c r="R575" s="129"/>
      <c r="S575" s="129"/>
      <c r="T575" s="129"/>
      <c r="U575" s="129"/>
    </row>
    <row r="576" ht="15.75" customHeight="1">
      <c r="A576" s="129"/>
      <c r="B576" s="129"/>
      <c r="C576" s="129"/>
      <c r="D576" s="129"/>
      <c r="E576" s="129"/>
      <c r="F576" s="129"/>
      <c r="G576" s="129"/>
      <c r="H576" s="129"/>
      <c r="I576" s="129"/>
      <c r="J576" s="129"/>
      <c r="K576" s="129"/>
      <c r="L576" s="129"/>
      <c r="M576" s="129"/>
      <c r="N576" s="129"/>
      <c r="O576" s="129"/>
      <c r="P576" s="129"/>
      <c r="Q576" s="129"/>
      <c r="R576" s="129"/>
      <c r="S576" s="129"/>
      <c r="T576" s="129"/>
      <c r="U576" s="129"/>
    </row>
    <row r="577" ht="15.75" customHeight="1">
      <c r="A577" s="129"/>
      <c r="B577" s="129"/>
      <c r="C577" s="129"/>
      <c r="D577" s="129"/>
      <c r="E577" s="129"/>
      <c r="F577" s="129"/>
      <c r="G577" s="129"/>
      <c r="H577" s="129"/>
      <c r="I577" s="129"/>
      <c r="J577" s="129"/>
      <c r="K577" s="129"/>
      <c r="L577" s="129"/>
      <c r="M577" s="129"/>
      <c r="N577" s="129"/>
      <c r="O577" s="129"/>
      <c r="P577" s="129"/>
      <c r="Q577" s="129"/>
      <c r="R577" s="129"/>
      <c r="S577" s="129"/>
      <c r="T577" s="129"/>
      <c r="U577" s="129"/>
    </row>
    <row r="578" ht="15.75" customHeight="1">
      <c r="A578" s="129"/>
      <c r="B578" s="129"/>
      <c r="C578" s="129"/>
      <c r="D578" s="129"/>
      <c r="E578" s="129"/>
      <c r="F578" s="129"/>
      <c r="G578" s="129"/>
      <c r="H578" s="129"/>
      <c r="I578" s="129"/>
      <c r="J578" s="129"/>
      <c r="K578" s="129"/>
      <c r="L578" s="129"/>
      <c r="M578" s="129"/>
      <c r="N578" s="129"/>
      <c r="O578" s="129"/>
      <c r="P578" s="129"/>
      <c r="Q578" s="129"/>
      <c r="R578" s="129"/>
      <c r="S578" s="129"/>
      <c r="T578" s="129"/>
      <c r="U578" s="129"/>
    </row>
    <row r="579" ht="15.75" customHeight="1">
      <c r="A579" s="129"/>
      <c r="B579" s="129"/>
      <c r="C579" s="129"/>
      <c r="D579" s="129"/>
      <c r="E579" s="129"/>
      <c r="F579" s="129"/>
      <c r="G579" s="129"/>
      <c r="H579" s="129"/>
      <c r="I579" s="129"/>
      <c r="J579" s="129"/>
      <c r="K579" s="129"/>
      <c r="L579" s="129"/>
      <c r="M579" s="129"/>
      <c r="N579" s="129"/>
      <c r="O579" s="129"/>
      <c r="P579" s="129"/>
      <c r="Q579" s="129"/>
      <c r="R579" s="129"/>
      <c r="S579" s="129"/>
      <c r="T579" s="129"/>
      <c r="U579" s="129"/>
    </row>
    <row r="580" ht="15.75" customHeight="1">
      <c r="A580" s="129"/>
      <c r="B580" s="129"/>
      <c r="C580" s="129"/>
      <c r="D580" s="129"/>
      <c r="E580" s="129"/>
      <c r="F580" s="129"/>
      <c r="G580" s="129"/>
      <c r="H580" s="129"/>
      <c r="I580" s="129"/>
      <c r="J580" s="129"/>
      <c r="K580" s="129"/>
      <c r="L580" s="129"/>
      <c r="M580" s="129"/>
      <c r="N580" s="129"/>
      <c r="O580" s="129"/>
      <c r="P580" s="129"/>
      <c r="Q580" s="129"/>
      <c r="R580" s="129"/>
      <c r="S580" s="129"/>
      <c r="T580" s="129"/>
      <c r="U580" s="129"/>
    </row>
    <row r="581" ht="15.75" customHeight="1">
      <c r="A581" s="129"/>
      <c r="B581" s="129"/>
      <c r="C581" s="129"/>
      <c r="D581" s="129"/>
      <c r="E581" s="129"/>
      <c r="F581" s="129"/>
      <c r="G581" s="129"/>
      <c r="H581" s="129"/>
      <c r="I581" s="129"/>
      <c r="J581" s="129"/>
      <c r="K581" s="129"/>
      <c r="L581" s="129"/>
      <c r="M581" s="129"/>
      <c r="N581" s="129"/>
      <c r="O581" s="129"/>
      <c r="P581" s="129"/>
      <c r="Q581" s="129"/>
      <c r="R581" s="129"/>
      <c r="S581" s="129"/>
      <c r="T581" s="129"/>
      <c r="U581" s="129"/>
    </row>
    <row r="582" ht="15.75" customHeight="1">
      <c r="A582" s="129"/>
      <c r="B582" s="129"/>
      <c r="C582" s="129"/>
      <c r="D582" s="129"/>
      <c r="E582" s="129"/>
      <c r="F582" s="129"/>
      <c r="G582" s="129"/>
      <c r="H582" s="129"/>
      <c r="I582" s="129"/>
      <c r="J582" s="129"/>
      <c r="K582" s="129"/>
      <c r="L582" s="129"/>
      <c r="M582" s="129"/>
      <c r="N582" s="129"/>
      <c r="O582" s="129"/>
      <c r="P582" s="129"/>
      <c r="Q582" s="129"/>
      <c r="R582" s="129"/>
      <c r="S582" s="129"/>
      <c r="T582" s="129"/>
      <c r="U582" s="129"/>
    </row>
    <row r="583" ht="15.75" customHeight="1">
      <c r="A583" s="129"/>
      <c r="B583" s="129"/>
      <c r="C583" s="129"/>
      <c r="D583" s="129"/>
      <c r="E583" s="129"/>
      <c r="F583" s="129"/>
      <c r="G583" s="129"/>
      <c r="H583" s="129"/>
      <c r="I583" s="129"/>
      <c r="J583" s="129"/>
      <c r="K583" s="129"/>
      <c r="L583" s="129"/>
      <c r="M583" s="129"/>
      <c r="N583" s="129"/>
      <c r="O583" s="129"/>
      <c r="P583" s="129"/>
      <c r="Q583" s="129"/>
      <c r="R583" s="129"/>
      <c r="S583" s="129"/>
      <c r="T583" s="129"/>
      <c r="U583" s="129"/>
    </row>
    <row r="584" ht="15.75" customHeight="1">
      <c r="A584" s="129"/>
      <c r="B584" s="129"/>
      <c r="C584" s="129"/>
      <c r="D584" s="129"/>
      <c r="E584" s="129"/>
      <c r="F584" s="129"/>
      <c r="G584" s="129"/>
      <c r="H584" s="129"/>
      <c r="I584" s="129"/>
      <c r="J584" s="129"/>
      <c r="K584" s="129"/>
      <c r="L584" s="129"/>
      <c r="M584" s="129"/>
      <c r="N584" s="129"/>
      <c r="O584" s="129"/>
      <c r="P584" s="129"/>
      <c r="Q584" s="129"/>
      <c r="R584" s="129"/>
      <c r="S584" s="129"/>
      <c r="T584" s="129"/>
      <c r="U584" s="129"/>
    </row>
    <row r="585" ht="15.75" customHeight="1">
      <c r="A585" s="129"/>
      <c r="B585" s="129"/>
      <c r="C585" s="129"/>
      <c r="D585" s="129"/>
      <c r="E585" s="129"/>
      <c r="F585" s="129"/>
      <c r="G585" s="129"/>
      <c r="H585" s="129"/>
      <c r="I585" s="129"/>
      <c r="J585" s="129"/>
      <c r="K585" s="129"/>
      <c r="L585" s="129"/>
      <c r="M585" s="129"/>
      <c r="N585" s="129"/>
      <c r="O585" s="129"/>
      <c r="P585" s="129"/>
      <c r="Q585" s="129"/>
      <c r="R585" s="129"/>
      <c r="S585" s="129"/>
      <c r="T585" s="129"/>
      <c r="U585" s="129"/>
    </row>
    <row r="586" ht="15.75" customHeight="1">
      <c r="A586" s="129"/>
      <c r="B586" s="129"/>
      <c r="C586" s="129"/>
      <c r="D586" s="129"/>
      <c r="E586" s="129"/>
      <c r="F586" s="129"/>
      <c r="G586" s="129"/>
      <c r="H586" s="129"/>
      <c r="I586" s="129"/>
      <c r="J586" s="129"/>
      <c r="K586" s="129"/>
      <c r="L586" s="129"/>
      <c r="M586" s="129"/>
      <c r="N586" s="129"/>
      <c r="O586" s="129"/>
      <c r="P586" s="129"/>
      <c r="Q586" s="129"/>
      <c r="R586" s="129"/>
      <c r="S586" s="129"/>
      <c r="T586" s="129"/>
      <c r="U586" s="129"/>
    </row>
    <row r="587" ht="15.75" customHeight="1">
      <c r="A587" s="129"/>
      <c r="B587" s="129"/>
      <c r="C587" s="129"/>
      <c r="D587" s="129"/>
      <c r="E587" s="129"/>
      <c r="F587" s="129"/>
      <c r="G587" s="129"/>
      <c r="H587" s="129"/>
      <c r="I587" s="129"/>
      <c r="J587" s="129"/>
      <c r="K587" s="129"/>
      <c r="L587" s="129"/>
      <c r="M587" s="129"/>
      <c r="N587" s="129"/>
      <c r="O587" s="129"/>
      <c r="P587" s="129"/>
      <c r="Q587" s="129"/>
      <c r="R587" s="129"/>
      <c r="S587" s="129"/>
      <c r="T587" s="129"/>
      <c r="U587" s="129"/>
    </row>
    <row r="588" ht="15.75" customHeight="1">
      <c r="A588" s="129"/>
      <c r="B588" s="129"/>
      <c r="C588" s="129"/>
      <c r="D588" s="129"/>
      <c r="E588" s="129"/>
      <c r="F588" s="129"/>
      <c r="G588" s="129"/>
      <c r="H588" s="129"/>
      <c r="I588" s="129"/>
      <c r="J588" s="129"/>
      <c r="K588" s="129"/>
      <c r="L588" s="129"/>
      <c r="M588" s="129"/>
      <c r="N588" s="129"/>
      <c r="O588" s="129"/>
      <c r="P588" s="129"/>
      <c r="Q588" s="129"/>
      <c r="R588" s="129"/>
      <c r="S588" s="129"/>
      <c r="T588" s="129"/>
      <c r="U588" s="129"/>
    </row>
    <row r="589" ht="15.75" customHeight="1">
      <c r="A589" s="129"/>
      <c r="B589" s="129"/>
      <c r="C589" s="129"/>
      <c r="D589" s="129"/>
      <c r="E589" s="129"/>
      <c r="F589" s="129"/>
      <c r="G589" s="129"/>
      <c r="H589" s="129"/>
      <c r="I589" s="129"/>
      <c r="J589" s="129"/>
      <c r="K589" s="129"/>
      <c r="L589" s="129"/>
      <c r="M589" s="129"/>
      <c r="N589" s="129"/>
      <c r="O589" s="129"/>
      <c r="P589" s="129"/>
      <c r="Q589" s="129"/>
      <c r="R589" s="129"/>
      <c r="S589" s="129"/>
      <c r="T589" s="129"/>
      <c r="U589" s="129"/>
    </row>
    <row r="590" ht="15.75" customHeight="1">
      <c r="A590" s="129"/>
      <c r="B590" s="129"/>
      <c r="C590" s="129"/>
      <c r="D590" s="129"/>
      <c r="E590" s="129"/>
      <c r="F590" s="129"/>
      <c r="G590" s="129"/>
      <c r="H590" s="129"/>
      <c r="I590" s="129"/>
      <c r="J590" s="129"/>
      <c r="K590" s="129"/>
      <c r="L590" s="129"/>
      <c r="M590" s="129"/>
      <c r="N590" s="129"/>
      <c r="O590" s="129"/>
      <c r="P590" s="129"/>
      <c r="Q590" s="129"/>
      <c r="R590" s="129"/>
      <c r="S590" s="129"/>
      <c r="T590" s="129"/>
      <c r="U590" s="129"/>
    </row>
    <row r="591" ht="15.75" customHeight="1">
      <c r="A591" s="129"/>
      <c r="B591" s="129"/>
      <c r="C591" s="129"/>
      <c r="D591" s="129"/>
      <c r="E591" s="129"/>
      <c r="F591" s="129"/>
      <c r="G591" s="129"/>
      <c r="H591" s="129"/>
      <c r="I591" s="129"/>
      <c r="J591" s="129"/>
      <c r="K591" s="129"/>
      <c r="L591" s="129"/>
      <c r="M591" s="129"/>
      <c r="N591" s="129"/>
      <c r="O591" s="129"/>
      <c r="P591" s="129"/>
      <c r="Q591" s="129"/>
      <c r="R591" s="129"/>
      <c r="S591" s="129"/>
      <c r="T591" s="129"/>
      <c r="U591" s="129"/>
    </row>
    <row r="592" ht="15.75" customHeight="1">
      <c r="A592" s="129"/>
      <c r="B592" s="129"/>
      <c r="C592" s="129"/>
      <c r="D592" s="129"/>
      <c r="E592" s="129"/>
      <c r="F592" s="129"/>
      <c r="G592" s="129"/>
      <c r="H592" s="129"/>
      <c r="I592" s="129"/>
      <c r="J592" s="129"/>
      <c r="K592" s="129"/>
      <c r="L592" s="129"/>
      <c r="M592" s="129"/>
      <c r="N592" s="129"/>
      <c r="O592" s="129"/>
      <c r="P592" s="129"/>
      <c r="Q592" s="129"/>
      <c r="R592" s="129"/>
      <c r="S592" s="129"/>
      <c r="T592" s="129"/>
      <c r="U592" s="129"/>
    </row>
    <row r="593" ht="15.75" customHeight="1">
      <c r="A593" s="129"/>
      <c r="B593" s="129"/>
      <c r="C593" s="129"/>
      <c r="D593" s="129"/>
      <c r="E593" s="129"/>
      <c r="F593" s="129"/>
      <c r="G593" s="129"/>
      <c r="H593" s="129"/>
      <c r="I593" s="129"/>
      <c r="J593" s="129"/>
      <c r="K593" s="129"/>
      <c r="L593" s="129"/>
      <c r="M593" s="129"/>
      <c r="N593" s="129"/>
      <c r="O593" s="129"/>
      <c r="P593" s="129"/>
      <c r="Q593" s="129"/>
      <c r="R593" s="129"/>
      <c r="S593" s="129"/>
      <c r="T593" s="129"/>
      <c r="U593" s="129"/>
    </row>
    <row r="594" ht="15.75" customHeight="1">
      <c r="A594" s="129"/>
      <c r="B594" s="129"/>
      <c r="C594" s="129"/>
      <c r="D594" s="129"/>
      <c r="E594" s="129"/>
      <c r="F594" s="129"/>
      <c r="G594" s="129"/>
      <c r="H594" s="129"/>
      <c r="I594" s="129"/>
      <c r="J594" s="129"/>
      <c r="K594" s="129"/>
      <c r="L594" s="129"/>
      <c r="M594" s="129"/>
      <c r="N594" s="129"/>
      <c r="O594" s="129"/>
      <c r="P594" s="129"/>
      <c r="Q594" s="129"/>
      <c r="R594" s="129"/>
      <c r="S594" s="129"/>
      <c r="T594" s="129"/>
      <c r="U594" s="129"/>
    </row>
    <row r="595" ht="15.75" customHeight="1">
      <c r="A595" s="129"/>
      <c r="B595" s="129"/>
      <c r="C595" s="129"/>
      <c r="D595" s="129"/>
      <c r="E595" s="129"/>
      <c r="F595" s="129"/>
      <c r="G595" s="129"/>
      <c r="H595" s="129"/>
      <c r="I595" s="129"/>
      <c r="J595" s="129"/>
      <c r="K595" s="129"/>
      <c r="L595" s="129"/>
      <c r="M595" s="129"/>
      <c r="N595" s="129"/>
      <c r="O595" s="129"/>
      <c r="P595" s="129"/>
      <c r="Q595" s="129"/>
      <c r="R595" s="129"/>
      <c r="S595" s="129"/>
      <c r="T595" s="129"/>
      <c r="U595" s="129"/>
    </row>
    <row r="596" ht="15.75" customHeight="1">
      <c r="A596" s="129"/>
      <c r="B596" s="129"/>
      <c r="C596" s="129"/>
      <c r="D596" s="129"/>
      <c r="E596" s="129"/>
      <c r="F596" s="129"/>
      <c r="G596" s="129"/>
      <c r="H596" s="129"/>
      <c r="I596" s="129"/>
      <c r="J596" s="129"/>
      <c r="K596" s="129"/>
      <c r="L596" s="129"/>
      <c r="M596" s="129"/>
      <c r="N596" s="129"/>
      <c r="O596" s="129"/>
      <c r="P596" s="129"/>
      <c r="Q596" s="129"/>
      <c r="R596" s="129"/>
      <c r="S596" s="129"/>
      <c r="T596" s="129"/>
      <c r="U596" s="129"/>
    </row>
    <row r="597" ht="15.75" customHeight="1">
      <c r="A597" s="129"/>
      <c r="B597" s="129"/>
      <c r="C597" s="129"/>
      <c r="D597" s="129"/>
      <c r="E597" s="129"/>
      <c r="F597" s="129"/>
      <c r="G597" s="129"/>
      <c r="H597" s="129"/>
      <c r="I597" s="129"/>
      <c r="J597" s="129"/>
      <c r="K597" s="129"/>
      <c r="L597" s="129"/>
      <c r="M597" s="129"/>
      <c r="N597" s="129"/>
      <c r="O597" s="129"/>
      <c r="P597" s="129"/>
      <c r="Q597" s="129"/>
      <c r="R597" s="129"/>
      <c r="S597" s="129"/>
      <c r="T597" s="129"/>
      <c r="U597" s="129"/>
    </row>
    <row r="598" ht="15.75" customHeight="1">
      <c r="A598" s="129"/>
      <c r="B598" s="129"/>
      <c r="C598" s="129"/>
      <c r="D598" s="129"/>
      <c r="E598" s="129"/>
      <c r="F598" s="129"/>
      <c r="G598" s="129"/>
      <c r="H598" s="129"/>
      <c r="I598" s="129"/>
      <c r="J598" s="129"/>
      <c r="K598" s="129"/>
      <c r="L598" s="129"/>
      <c r="M598" s="129"/>
      <c r="N598" s="129"/>
      <c r="O598" s="129"/>
      <c r="P598" s="129"/>
      <c r="Q598" s="129"/>
      <c r="R598" s="129"/>
      <c r="S598" s="129"/>
      <c r="T598" s="129"/>
      <c r="U598" s="129"/>
    </row>
    <row r="599" ht="15.75" customHeight="1">
      <c r="A599" s="129"/>
      <c r="B599" s="129"/>
      <c r="C599" s="129"/>
      <c r="D599" s="129"/>
      <c r="E599" s="129"/>
      <c r="F599" s="129"/>
      <c r="G599" s="129"/>
      <c r="H599" s="129"/>
      <c r="I599" s="129"/>
      <c r="J599" s="129"/>
      <c r="K599" s="129"/>
      <c r="L599" s="129"/>
      <c r="M599" s="129"/>
      <c r="N599" s="129"/>
      <c r="O599" s="129"/>
      <c r="P599" s="129"/>
      <c r="Q599" s="129"/>
      <c r="R599" s="129"/>
      <c r="S599" s="129"/>
      <c r="T599" s="129"/>
      <c r="U599" s="129"/>
    </row>
    <row r="600" ht="15.75" customHeight="1">
      <c r="A600" s="129"/>
      <c r="B600" s="129"/>
      <c r="C600" s="129"/>
      <c r="D600" s="129"/>
      <c r="E600" s="129"/>
      <c r="F600" s="129"/>
      <c r="G600" s="129"/>
      <c r="H600" s="129"/>
      <c r="I600" s="129"/>
      <c r="J600" s="129"/>
      <c r="K600" s="129"/>
      <c r="L600" s="129"/>
      <c r="M600" s="129"/>
      <c r="N600" s="129"/>
      <c r="O600" s="129"/>
      <c r="P600" s="129"/>
      <c r="Q600" s="129"/>
      <c r="R600" s="129"/>
      <c r="S600" s="129"/>
      <c r="T600" s="129"/>
      <c r="U600" s="129"/>
    </row>
    <row r="601" ht="15.75" customHeight="1">
      <c r="A601" s="129"/>
      <c r="B601" s="129"/>
      <c r="C601" s="129"/>
      <c r="D601" s="129"/>
      <c r="E601" s="129"/>
      <c r="F601" s="129"/>
      <c r="G601" s="129"/>
      <c r="H601" s="129"/>
      <c r="I601" s="129"/>
      <c r="J601" s="129"/>
      <c r="K601" s="129"/>
      <c r="L601" s="129"/>
      <c r="M601" s="129"/>
      <c r="N601" s="129"/>
      <c r="O601" s="129"/>
      <c r="P601" s="129"/>
      <c r="Q601" s="129"/>
      <c r="R601" s="129"/>
      <c r="S601" s="129"/>
      <c r="T601" s="129"/>
      <c r="U601" s="129"/>
    </row>
    <row r="602" ht="15.75" customHeight="1">
      <c r="A602" s="129"/>
      <c r="B602" s="129"/>
      <c r="C602" s="129"/>
      <c r="D602" s="129"/>
      <c r="E602" s="129"/>
      <c r="F602" s="129"/>
      <c r="G602" s="129"/>
      <c r="H602" s="129"/>
      <c r="I602" s="129"/>
      <c r="J602" s="129"/>
      <c r="K602" s="129"/>
      <c r="L602" s="129"/>
      <c r="M602" s="129"/>
      <c r="N602" s="129"/>
      <c r="O602" s="129"/>
      <c r="P602" s="129"/>
      <c r="Q602" s="129"/>
      <c r="R602" s="129"/>
      <c r="S602" s="129"/>
      <c r="T602" s="129"/>
      <c r="U602" s="129"/>
    </row>
    <row r="603" ht="15.75" customHeight="1">
      <c r="A603" s="129"/>
      <c r="B603" s="129"/>
      <c r="C603" s="129"/>
      <c r="D603" s="129"/>
      <c r="E603" s="129"/>
      <c r="F603" s="129"/>
      <c r="G603" s="129"/>
      <c r="H603" s="129"/>
      <c r="I603" s="129"/>
      <c r="J603" s="129"/>
      <c r="K603" s="129"/>
      <c r="L603" s="129"/>
      <c r="M603" s="129"/>
      <c r="N603" s="129"/>
      <c r="O603" s="129"/>
      <c r="P603" s="129"/>
      <c r="Q603" s="129"/>
      <c r="R603" s="129"/>
      <c r="S603" s="129"/>
      <c r="T603" s="129"/>
      <c r="U603" s="129"/>
    </row>
    <row r="604" ht="15.75" customHeight="1">
      <c r="A604" s="129"/>
      <c r="B604" s="129"/>
      <c r="C604" s="129"/>
      <c r="D604" s="129"/>
      <c r="E604" s="129"/>
      <c r="F604" s="129"/>
      <c r="G604" s="129"/>
      <c r="H604" s="129"/>
      <c r="I604" s="129"/>
      <c r="J604" s="129"/>
      <c r="K604" s="129"/>
      <c r="L604" s="129"/>
      <c r="M604" s="129"/>
      <c r="N604" s="129"/>
      <c r="O604" s="129"/>
      <c r="P604" s="129"/>
      <c r="Q604" s="129"/>
      <c r="R604" s="129"/>
      <c r="S604" s="129"/>
      <c r="T604" s="129"/>
      <c r="U604" s="129"/>
    </row>
    <row r="605" ht="15.75" customHeight="1">
      <c r="A605" s="129"/>
      <c r="B605" s="129"/>
      <c r="C605" s="129"/>
      <c r="D605" s="129"/>
      <c r="E605" s="129"/>
      <c r="F605" s="129"/>
      <c r="G605" s="129"/>
      <c r="H605" s="129"/>
      <c r="I605" s="129"/>
      <c r="J605" s="129"/>
      <c r="K605" s="129"/>
      <c r="L605" s="129"/>
      <c r="M605" s="129"/>
      <c r="N605" s="129"/>
      <c r="O605" s="129"/>
      <c r="P605" s="129"/>
      <c r="Q605" s="129"/>
      <c r="R605" s="129"/>
      <c r="S605" s="129"/>
      <c r="T605" s="129"/>
      <c r="U605" s="129"/>
    </row>
    <row r="606" ht="15.75" customHeight="1">
      <c r="A606" s="129"/>
      <c r="B606" s="129"/>
      <c r="C606" s="129"/>
      <c r="D606" s="129"/>
      <c r="E606" s="129"/>
      <c r="F606" s="129"/>
      <c r="G606" s="129"/>
      <c r="H606" s="129"/>
      <c r="I606" s="129"/>
      <c r="J606" s="129"/>
      <c r="K606" s="129"/>
      <c r="L606" s="129"/>
      <c r="M606" s="129"/>
      <c r="N606" s="129"/>
      <c r="O606" s="129"/>
      <c r="P606" s="129"/>
      <c r="Q606" s="129"/>
      <c r="R606" s="129"/>
      <c r="S606" s="129"/>
      <c r="T606" s="129"/>
      <c r="U606" s="129"/>
    </row>
    <row r="607" ht="15.75" customHeight="1">
      <c r="A607" s="129"/>
      <c r="B607" s="129"/>
      <c r="C607" s="129"/>
      <c r="D607" s="129"/>
      <c r="E607" s="129"/>
      <c r="F607" s="129"/>
      <c r="G607" s="129"/>
      <c r="H607" s="129"/>
      <c r="I607" s="129"/>
      <c r="J607" s="129"/>
      <c r="K607" s="129"/>
      <c r="L607" s="129"/>
      <c r="M607" s="129"/>
      <c r="N607" s="129"/>
      <c r="O607" s="129"/>
      <c r="P607" s="129"/>
      <c r="Q607" s="129"/>
      <c r="R607" s="129"/>
      <c r="S607" s="129"/>
      <c r="T607" s="129"/>
      <c r="U607" s="129"/>
    </row>
    <row r="608" ht="15.75" customHeight="1">
      <c r="A608" s="129"/>
      <c r="B608" s="129"/>
      <c r="C608" s="129"/>
      <c r="D608" s="129"/>
      <c r="E608" s="129"/>
      <c r="F608" s="129"/>
      <c r="G608" s="129"/>
      <c r="H608" s="129"/>
      <c r="I608" s="129"/>
      <c r="J608" s="129"/>
      <c r="K608" s="129"/>
      <c r="L608" s="129"/>
      <c r="M608" s="129"/>
      <c r="N608" s="129"/>
      <c r="O608" s="129"/>
      <c r="P608" s="129"/>
      <c r="Q608" s="129"/>
      <c r="R608" s="129"/>
      <c r="S608" s="129"/>
      <c r="T608" s="129"/>
      <c r="U608" s="129"/>
    </row>
    <row r="609" ht="15.75" customHeight="1">
      <c r="A609" s="129"/>
      <c r="B609" s="129"/>
      <c r="C609" s="129"/>
      <c r="D609" s="129"/>
      <c r="E609" s="129"/>
      <c r="F609" s="129"/>
      <c r="G609" s="129"/>
      <c r="H609" s="129"/>
      <c r="I609" s="129"/>
      <c r="J609" s="129"/>
      <c r="K609" s="129"/>
      <c r="L609" s="129"/>
      <c r="M609" s="129"/>
      <c r="N609" s="129"/>
      <c r="O609" s="129"/>
      <c r="P609" s="129"/>
      <c r="Q609" s="129"/>
      <c r="R609" s="129"/>
      <c r="S609" s="129"/>
      <c r="T609" s="129"/>
      <c r="U609" s="129"/>
    </row>
    <row r="610" ht="15.75" customHeight="1">
      <c r="A610" s="129"/>
      <c r="B610" s="129"/>
      <c r="C610" s="129"/>
      <c r="D610" s="129"/>
      <c r="E610" s="129"/>
      <c r="F610" s="129"/>
      <c r="G610" s="129"/>
      <c r="H610" s="129"/>
      <c r="I610" s="129"/>
      <c r="J610" s="129"/>
      <c r="K610" s="129"/>
      <c r="L610" s="129"/>
      <c r="M610" s="129"/>
      <c r="N610" s="129"/>
      <c r="O610" s="129"/>
      <c r="P610" s="129"/>
      <c r="Q610" s="129"/>
      <c r="R610" s="129"/>
      <c r="S610" s="129"/>
      <c r="T610" s="129"/>
      <c r="U610" s="129"/>
    </row>
    <row r="611" ht="15.75" customHeight="1">
      <c r="A611" s="129"/>
      <c r="B611" s="129"/>
      <c r="C611" s="129"/>
      <c r="D611" s="129"/>
      <c r="E611" s="129"/>
      <c r="F611" s="129"/>
      <c r="G611" s="129"/>
      <c r="H611" s="129"/>
      <c r="I611" s="129"/>
      <c r="J611" s="129"/>
      <c r="K611" s="129"/>
      <c r="L611" s="129"/>
      <c r="M611" s="129"/>
      <c r="N611" s="129"/>
      <c r="O611" s="129"/>
      <c r="P611" s="129"/>
      <c r="Q611" s="129"/>
      <c r="R611" s="129"/>
      <c r="S611" s="129"/>
      <c r="T611" s="129"/>
      <c r="U611" s="129"/>
    </row>
    <row r="612" ht="15.75" customHeight="1">
      <c r="A612" s="129"/>
      <c r="B612" s="129"/>
      <c r="C612" s="129"/>
      <c r="D612" s="129"/>
      <c r="E612" s="129"/>
      <c r="F612" s="129"/>
      <c r="G612" s="129"/>
      <c r="H612" s="129"/>
      <c r="I612" s="129"/>
      <c r="J612" s="129"/>
      <c r="K612" s="129"/>
      <c r="L612" s="129"/>
      <c r="M612" s="129"/>
      <c r="N612" s="129"/>
      <c r="O612" s="129"/>
      <c r="P612" s="129"/>
      <c r="Q612" s="129"/>
      <c r="R612" s="129"/>
      <c r="S612" s="129"/>
      <c r="T612" s="129"/>
      <c r="U612" s="129"/>
    </row>
    <row r="613" ht="15.75" customHeight="1">
      <c r="A613" s="129"/>
      <c r="B613" s="129"/>
      <c r="C613" s="129"/>
      <c r="D613" s="129"/>
      <c r="E613" s="129"/>
      <c r="F613" s="129"/>
      <c r="G613" s="129"/>
      <c r="H613" s="129"/>
      <c r="I613" s="129"/>
      <c r="J613" s="129"/>
      <c r="K613" s="129"/>
      <c r="L613" s="129"/>
      <c r="M613" s="129"/>
      <c r="N613" s="129"/>
      <c r="O613" s="129"/>
      <c r="P613" s="129"/>
      <c r="Q613" s="129"/>
      <c r="R613" s="129"/>
      <c r="S613" s="129"/>
      <c r="T613" s="129"/>
      <c r="U613" s="129"/>
    </row>
    <row r="614" ht="15.75" customHeight="1">
      <c r="A614" s="129"/>
      <c r="B614" s="129"/>
      <c r="C614" s="129"/>
      <c r="D614" s="129"/>
      <c r="E614" s="129"/>
      <c r="F614" s="129"/>
      <c r="G614" s="129"/>
      <c r="H614" s="129"/>
      <c r="I614" s="129"/>
      <c r="J614" s="129"/>
      <c r="K614" s="129"/>
      <c r="L614" s="129"/>
      <c r="M614" s="129"/>
      <c r="N614" s="129"/>
      <c r="O614" s="129"/>
      <c r="P614" s="129"/>
      <c r="Q614" s="129"/>
      <c r="R614" s="129"/>
      <c r="S614" s="129"/>
      <c r="T614" s="129"/>
      <c r="U614" s="129"/>
    </row>
    <row r="615" ht="15.75" customHeight="1">
      <c r="A615" s="129"/>
      <c r="B615" s="129"/>
      <c r="C615" s="129"/>
      <c r="D615" s="129"/>
      <c r="E615" s="129"/>
      <c r="F615" s="129"/>
      <c r="G615" s="129"/>
      <c r="H615" s="129"/>
      <c r="I615" s="129"/>
      <c r="J615" s="129"/>
      <c r="K615" s="129"/>
      <c r="L615" s="129"/>
      <c r="M615" s="129"/>
      <c r="N615" s="129"/>
      <c r="O615" s="129"/>
      <c r="P615" s="129"/>
      <c r="Q615" s="129"/>
      <c r="R615" s="129"/>
      <c r="S615" s="129"/>
      <c r="T615" s="129"/>
      <c r="U615" s="129"/>
    </row>
    <row r="616" ht="15.75" customHeight="1">
      <c r="A616" s="129"/>
      <c r="B616" s="129"/>
      <c r="C616" s="129"/>
      <c r="D616" s="129"/>
      <c r="E616" s="129"/>
      <c r="F616" s="129"/>
      <c r="G616" s="129"/>
      <c r="H616" s="129"/>
      <c r="I616" s="129"/>
      <c r="J616" s="129"/>
      <c r="K616" s="129"/>
      <c r="L616" s="129"/>
      <c r="M616" s="129"/>
      <c r="N616" s="129"/>
      <c r="O616" s="129"/>
      <c r="P616" s="129"/>
      <c r="Q616" s="129"/>
      <c r="R616" s="129"/>
      <c r="S616" s="129"/>
      <c r="T616" s="129"/>
      <c r="U616" s="129"/>
    </row>
    <row r="617" ht="15.75" customHeight="1">
      <c r="A617" s="129"/>
      <c r="B617" s="129"/>
      <c r="C617" s="129"/>
      <c r="D617" s="129"/>
      <c r="E617" s="129"/>
      <c r="F617" s="129"/>
      <c r="G617" s="129"/>
      <c r="H617" s="129"/>
      <c r="I617" s="129"/>
      <c r="J617" s="129"/>
      <c r="K617" s="129"/>
      <c r="L617" s="129"/>
      <c r="M617" s="129"/>
      <c r="N617" s="129"/>
      <c r="O617" s="129"/>
      <c r="P617" s="129"/>
      <c r="Q617" s="129"/>
      <c r="R617" s="129"/>
      <c r="S617" s="129"/>
      <c r="T617" s="129"/>
      <c r="U617" s="129"/>
    </row>
    <row r="618" ht="15.75" customHeight="1">
      <c r="A618" s="129"/>
      <c r="B618" s="129"/>
      <c r="C618" s="129"/>
      <c r="D618" s="129"/>
      <c r="E618" s="129"/>
      <c r="F618" s="129"/>
      <c r="G618" s="129"/>
      <c r="H618" s="129"/>
      <c r="I618" s="129"/>
      <c r="J618" s="129"/>
      <c r="K618" s="129"/>
      <c r="L618" s="129"/>
      <c r="M618" s="129"/>
      <c r="N618" s="129"/>
      <c r="O618" s="129"/>
      <c r="P618" s="129"/>
      <c r="Q618" s="129"/>
      <c r="R618" s="129"/>
      <c r="S618" s="129"/>
      <c r="T618" s="129"/>
      <c r="U618" s="129"/>
    </row>
    <row r="619" ht="15.75" customHeight="1">
      <c r="A619" s="129"/>
      <c r="B619" s="129"/>
      <c r="C619" s="129"/>
      <c r="D619" s="129"/>
      <c r="E619" s="129"/>
      <c r="F619" s="129"/>
      <c r="G619" s="129"/>
      <c r="H619" s="129"/>
      <c r="I619" s="129"/>
      <c r="J619" s="129"/>
      <c r="K619" s="129"/>
      <c r="L619" s="129"/>
      <c r="M619" s="129"/>
      <c r="N619" s="129"/>
      <c r="O619" s="129"/>
      <c r="P619" s="129"/>
      <c r="Q619" s="129"/>
      <c r="R619" s="129"/>
      <c r="S619" s="129"/>
      <c r="T619" s="129"/>
      <c r="U619" s="129"/>
    </row>
    <row r="620" ht="15.75" customHeight="1">
      <c r="A620" s="129"/>
      <c r="B620" s="129"/>
      <c r="C620" s="129"/>
      <c r="D620" s="129"/>
      <c r="E620" s="129"/>
      <c r="F620" s="129"/>
      <c r="G620" s="129"/>
      <c r="H620" s="129"/>
      <c r="I620" s="129"/>
      <c r="J620" s="129"/>
      <c r="K620" s="129"/>
      <c r="L620" s="129"/>
      <c r="M620" s="129"/>
      <c r="N620" s="129"/>
      <c r="O620" s="129"/>
      <c r="P620" s="129"/>
      <c r="Q620" s="129"/>
      <c r="R620" s="129"/>
      <c r="S620" s="129"/>
      <c r="T620" s="129"/>
      <c r="U620" s="129"/>
    </row>
    <row r="621" ht="15.75" customHeight="1">
      <c r="A621" s="129"/>
      <c r="B621" s="129"/>
      <c r="C621" s="129"/>
      <c r="D621" s="129"/>
      <c r="E621" s="129"/>
      <c r="F621" s="129"/>
      <c r="G621" s="129"/>
      <c r="H621" s="129"/>
      <c r="I621" s="129"/>
      <c r="J621" s="129"/>
      <c r="K621" s="129"/>
      <c r="L621" s="129"/>
      <c r="M621" s="129"/>
      <c r="N621" s="129"/>
      <c r="O621" s="129"/>
      <c r="P621" s="129"/>
      <c r="Q621" s="129"/>
      <c r="R621" s="129"/>
      <c r="S621" s="129"/>
      <c r="T621" s="129"/>
      <c r="U621" s="129"/>
    </row>
    <row r="622" ht="15.75" customHeight="1">
      <c r="A622" s="129"/>
      <c r="B622" s="129"/>
      <c r="C622" s="129"/>
      <c r="D622" s="129"/>
      <c r="E622" s="129"/>
      <c r="F622" s="129"/>
      <c r="G622" s="129"/>
      <c r="H622" s="129"/>
      <c r="I622" s="129"/>
      <c r="J622" s="129"/>
      <c r="K622" s="129"/>
      <c r="L622" s="129"/>
      <c r="M622" s="129"/>
      <c r="N622" s="129"/>
      <c r="O622" s="129"/>
      <c r="P622" s="129"/>
      <c r="Q622" s="129"/>
      <c r="R622" s="129"/>
      <c r="S622" s="129"/>
      <c r="T622" s="129"/>
      <c r="U622" s="129"/>
    </row>
    <row r="623" ht="15.75" customHeight="1">
      <c r="A623" s="129"/>
      <c r="B623" s="129"/>
      <c r="C623" s="129"/>
      <c r="D623" s="129"/>
      <c r="E623" s="129"/>
      <c r="F623" s="129"/>
      <c r="G623" s="129"/>
      <c r="H623" s="129"/>
      <c r="I623" s="129"/>
      <c r="J623" s="129"/>
      <c r="K623" s="129"/>
      <c r="L623" s="129"/>
      <c r="M623" s="129"/>
      <c r="N623" s="129"/>
      <c r="O623" s="129"/>
      <c r="P623" s="129"/>
      <c r="Q623" s="129"/>
      <c r="R623" s="129"/>
      <c r="S623" s="129"/>
      <c r="T623" s="129"/>
      <c r="U623" s="129"/>
    </row>
    <row r="624" ht="15.75" customHeight="1">
      <c r="A624" s="129"/>
      <c r="B624" s="129"/>
      <c r="C624" s="129"/>
      <c r="D624" s="129"/>
      <c r="E624" s="129"/>
      <c r="F624" s="129"/>
      <c r="G624" s="129"/>
      <c r="H624" s="129"/>
      <c r="I624" s="129"/>
      <c r="J624" s="129"/>
      <c r="K624" s="129"/>
      <c r="L624" s="129"/>
      <c r="M624" s="129"/>
      <c r="N624" s="129"/>
      <c r="O624" s="129"/>
      <c r="P624" s="129"/>
      <c r="Q624" s="129"/>
      <c r="R624" s="129"/>
      <c r="S624" s="129"/>
      <c r="T624" s="129"/>
      <c r="U624" s="129"/>
    </row>
    <row r="625" ht="15.75" customHeight="1">
      <c r="A625" s="129"/>
      <c r="B625" s="129"/>
      <c r="C625" s="129"/>
      <c r="D625" s="129"/>
      <c r="E625" s="129"/>
      <c r="F625" s="129"/>
      <c r="G625" s="129"/>
      <c r="H625" s="129"/>
      <c r="I625" s="129"/>
      <c r="J625" s="129"/>
      <c r="K625" s="129"/>
      <c r="L625" s="129"/>
      <c r="M625" s="129"/>
      <c r="N625" s="129"/>
      <c r="O625" s="129"/>
      <c r="P625" s="129"/>
      <c r="Q625" s="129"/>
      <c r="R625" s="129"/>
      <c r="S625" s="129"/>
      <c r="T625" s="129"/>
      <c r="U625" s="129"/>
    </row>
    <row r="626" ht="15.75" customHeight="1">
      <c r="A626" s="129"/>
      <c r="B626" s="129"/>
      <c r="C626" s="129"/>
      <c r="D626" s="129"/>
      <c r="E626" s="129"/>
      <c r="F626" s="129"/>
      <c r="G626" s="129"/>
      <c r="H626" s="129"/>
      <c r="I626" s="129"/>
      <c r="J626" s="129"/>
      <c r="K626" s="129"/>
      <c r="L626" s="129"/>
      <c r="M626" s="129"/>
      <c r="N626" s="129"/>
      <c r="O626" s="129"/>
      <c r="P626" s="129"/>
      <c r="Q626" s="129"/>
      <c r="R626" s="129"/>
      <c r="S626" s="129"/>
      <c r="T626" s="129"/>
      <c r="U626" s="129"/>
    </row>
    <row r="627" ht="15.75" customHeight="1">
      <c r="A627" s="129"/>
      <c r="B627" s="129"/>
      <c r="C627" s="129"/>
      <c r="D627" s="129"/>
      <c r="E627" s="129"/>
      <c r="F627" s="129"/>
      <c r="G627" s="129"/>
      <c r="H627" s="129"/>
      <c r="I627" s="129"/>
      <c r="J627" s="129"/>
      <c r="K627" s="129"/>
      <c r="L627" s="129"/>
      <c r="M627" s="129"/>
      <c r="N627" s="129"/>
      <c r="O627" s="129"/>
      <c r="P627" s="129"/>
      <c r="Q627" s="129"/>
      <c r="R627" s="129"/>
      <c r="S627" s="129"/>
      <c r="T627" s="129"/>
      <c r="U627" s="129"/>
    </row>
    <row r="628" ht="15.75" customHeight="1">
      <c r="A628" s="129"/>
      <c r="B628" s="129"/>
      <c r="C628" s="129"/>
      <c r="D628" s="129"/>
      <c r="E628" s="129"/>
      <c r="F628" s="129"/>
      <c r="G628" s="129"/>
      <c r="H628" s="129"/>
      <c r="I628" s="129"/>
      <c r="J628" s="129"/>
      <c r="K628" s="129"/>
      <c r="L628" s="129"/>
      <c r="M628" s="129"/>
      <c r="N628" s="129"/>
      <c r="O628" s="129"/>
      <c r="P628" s="129"/>
      <c r="Q628" s="129"/>
      <c r="R628" s="129"/>
      <c r="S628" s="129"/>
      <c r="T628" s="129"/>
      <c r="U628" s="129"/>
    </row>
    <row r="629" ht="15.75" customHeight="1">
      <c r="A629" s="129"/>
      <c r="B629" s="129"/>
      <c r="C629" s="129"/>
      <c r="D629" s="129"/>
      <c r="E629" s="129"/>
      <c r="F629" s="129"/>
      <c r="G629" s="129"/>
      <c r="H629" s="129"/>
      <c r="I629" s="129"/>
      <c r="J629" s="129"/>
      <c r="K629" s="129"/>
      <c r="L629" s="129"/>
      <c r="M629" s="129"/>
      <c r="N629" s="129"/>
      <c r="O629" s="129"/>
      <c r="P629" s="129"/>
      <c r="Q629" s="129"/>
      <c r="R629" s="129"/>
      <c r="S629" s="129"/>
      <c r="T629" s="129"/>
      <c r="U629" s="129"/>
    </row>
    <row r="630" ht="15.75" customHeight="1">
      <c r="A630" s="129"/>
      <c r="B630" s="129"/>
      <c r="C630" s="129"/>
      <c r="D630" s="129"/>
      <c r="E630" s="129"/>
      <c r="F630" s="129"/>
      <c r="G630" s="129"/>
      <c r="H630" s="129"/>
      <c r="I630" s="129"/>
      <c r="J630" s="129"/>
      <c r="K630" s="129"/>
      <c r="L630" s="129"/>
      <c r="M630" s="129"/>
      <c r="N630" s="129"/>
      <c r="O630" s="129"/>
      <c r="P630" s="129"/>
      <c r="Q630" s="129"/>
      <c r="R630" s="129"/>
      <c r="S630" s="129"/>
      <c r="T630" s="129"/>
      <c r="U630" s="129"/>
    </row>
    <row r="631" ht="15.75" customHeight="1">
      <c r="A631" s="129"/>
      <c r="B631" s="129"/>
      <c r="C631" s="129"/>
      <c r="D631" s="129"/>
      <c r="E631" s="129"/>
      <c r="F631" s="129"/>
      <c r="G631" s="129"/>
      <c r="H631" s="129"/>
      <c r="I631" s="129"/>
      <c r="J631" s="129"/>
      <c r="K631" s="129"/>
      <c r="L631" s="129"/>
      <c r="M631" s="129"/>
      <c r="N631" s="129"/>
      <c r="O631" s="129"/>
      <c r="P631" s="129"/>
      <c r="Q631" s="129"/>
      <c r="R631" s="129"/>
      <c r="S631" s="129"/>
      <c r="T631" s="129"/>
      <c r="U631" s="129"/>
    </row>
    <row r="632" ht="15.75" customHeight="1">
      <c r="A632" s="129"/>
      <c r="B632" s="129"/>
      <c r="C632" s="129"/>
      <c r="D632" s="129"/>
      <c r="E632" s="129"/>
      <c r="F632" s="129"/>
      <c r="G632" s="129"/>
      <c r="H632" s="129"/>
      <c r="I632" s="129"/>
      <c r="J632" s="129"/>
      <c r="K632" s="129"/>
      <c r="L632" s="129"/>
      <c r="M632" s="129"/>
      <c r="N632" s="129"/>
      <c r="O632" s="129"/>
      <c r="P632" s="129"/>
      <c r="Q632" s="129"/>
      <c r="R632" s="129"/>
      <c r="S632" s="129"/>
      <c r="T632" s="129"/>
      <c r="U632" s="129"/>
    </row>
    <row r="633" ht="15.75" customHeight="1">
      <c r="A633" s="129"/>
      <c r="B633" s="129"/>
      <c r="C633" s="129"/>
      <c r="D633" s="129"/>
      <c r="E633" s="129"/>
      <c r="F633" s="129"/>
      <c r="G633" s="129"/>
      <c r="H633" s="129"/>
      <c r="I633" s="129"/>
      <c r="J633" s="129"/>
      <c r="K633" s="129"/>
      <c r="L633" s="129"/>
      <c r="M633" s="129"/>
      <c r="N633" s="129"/>
      <c r="O633" s="129"/>
      <c r="P633" s="129"/>
      <c r="Q633" s="129"/>
      <c r="R633" s="129"/>
      <c r="S633" s="129"/>
      <c r="T633" s="129"/>
      <c r="U633" s="129"/>
    </row>
    <row r="634" ht="15.75" customHeight="1">
      <c r="A634" s="129"/>
      <c r="B634" s="129"/>
      <c r="C634" s="129"/>
      <c r="D634" s="129"/>
      <c r="E634" s="129"/>
      <c r="F634" s="129"/>
      <c r="G634" s="129"/>
      <c r="H634" s="129"/>
      <c r="I634" s="129"/>
      <c r="J634" s="129"/>
      <c r="K634" s="129"/>
      <c r="L634" s="129"/>
      <c r="M634" s="129"/>
      <c r="N634" s="129"/>
      <c r="O634" s="129"/>
      <c r="P634" s="129"/>
      <c r="Q634" s="129"/>
      <c r="R634" s="129"/>
      <c r="S634" s="129"/>
      <c r="T634" s="129"/>
      <c r="U634" s="129"/>
    </row>
    <row r="635" ht="15.75" customHeight="1">
      <c r="A635" s="129"/>
      <c r="B635" s="129"/>
      <c r="C635" s="129"/>
      <c r="D635" s="129"/>
      <c r="E635" s="129"/>
      <c r="F635" s="129"/>
      <c r="G635" s="129"/>
      <c r="H635" s="129"/>
      <c r="I635" s="129"/>
      <c r="J635" s="129"/>
      <c r="K635" s="129"/>
      <c r="L635" s="129"/>
      <c r="M635" s="129"/>
      <c r="N635" s="129"/>
      <c r="O635" s="129"/>
      <c r="P635" s="129"/>
      <c r="Q635" s="129"/>
      <c r="R635" s="129"/>
      <c r="S635" s="129"/>
      <c r="T635" s="129"/>
      <c r="U635" s="129"/>
    </row>
    <row r="636" ht="15.75" customHeight="1">
      <c r="A636" s="129"/>
      <c r="B636" s="129"/>
      <c r="C636" s="129"/>
      <c r="D636" s="129"/>
      <c r="E636" s="129"/>
      <c r="F636" s="129"/>
      <c r="G636" s="129"/>
      <c r="H636" s="129"/>
      <c r="I636" s="129"/>
      <c r="J636" s="129"/>
      <c r="K636" s="129"/>
      <c r="L636" s="129"/>
      <c r="M636" s="129"/>
      <c r="N636" s="129"/>
      <c r="O636" s="129"/>
      <c r="P636" s="129"/>
      <c r="Q636" s="129"/>
      <c r="R636" s="129"/>
      <c r="S636" s="129"/>
      <c r="T636" s="129"/>
      <c r="U636" s="129"/>
    </row>
    <row r="637" ht="15.75" customHeight="1">
      <c r="A637" s="129"/>
      <c r="B637" s="129"/>
      <c r="C637" s="129"/>
      <c r="D637" s="129"/>
      <c r="E637" s="129"/>
      <c r="F637" s="129"/>
      <c r="G637" s="129"/>
      <c r="H637" s="129"/>
      <c r="I637" s="129"/>
      <c r="J637" s="129"/>
      <c r="K637" s="129"/>
      <c r="L637" s="129"/>
      <c r="M637" s="129"/>
      <c r="N637" s="129"/>
      <c r="O637" s="129"/>
      <c r="P637" s="129"/>
      <c r="Q637" s="129"/>
      <c r="R637" s="129"/>
      <c r="S637" s="129"/>
      <c r="T637" s="129"/>
      <c r="U637" s="129"/>
    </row>
    <row r="638" ht="15.75" customHeight="1">
      <c r="A638" s="129"/>
      <c r="B638" s="129"/>
      <c r="C638" s="129"/>
      <c r="D638" s="129"/>
      <c r="E638" s="129"/>
      <c r="F638" s="129"/>
      <c r="G638" s="129"/>
      <c r="H638" s="129"/>
      <c r="I638" s="129"/>
      <c r="J638" s="129"/>
      <c r="K638" s="129"/>
      <c r="L638" s="129"/>
      <c r="M638" s="129"/>
      <c r="N638" s="129"/>
      <c r="O638" s="129"/>
      <c r="P638" s="129"/>
      <c r="Q638" s="129"/>
      <c r="R638" s="129"/>
      <c r="S638" s="129"/>
      <c r="T638" s="129"/>
      <c r="U638" s="129"/>
    </row>
    <row r="639" ht="15.75" customHeight="1">
      <c r="A639" s="129"/>
      <c r="B639" s="129"/>
      <c r="C639" s="129"/>
      <c r="D639" s="129"/>
      <c r="E639" s="129"/>
      <c r="F639" s="129"/>
      <c r="G639" s="129"/>
      <c r="H639" s="129"/>
      <c r="I639" s="129"/>
      <c r="J639" s="129"/>
      <c r="K639" s="129"/>
      <c r="L639" s="129"/>
      <c r="M639" s="129"/>
      <c r="N639" s="129"/>
      <c r="O639" s="129"/>
      <c r="P639" s="129"/>
      <c r="Q639" s="129"/>
      <c r="R639" s="129"/>
      <c r="S639" s="129"/>
      <c r="T639" s="129"/>
      <c r="U639" s="129"/>
    </row>
    <row r="640" ht="15.75" customHeight="1">
      <c r="A640" s="129"/>
      <c r="B640" s="129"/>
      <c r="C640" s="129"/>
      <c r="D640" s="129"/>
      <c r="E640" s="129"/>
      <c r="F640" s="129"/>
      <c r="G640" s="129"/>
      <c r="H640" s="129"/>
      <c r="I640" s="129"/>
      <c r="J640" s="129"/>
      <c r="K640" s="129"/>
      <c r="L640" s="129"/>
      <c r="M640" s="129"/>
      <c r="N640" s="129"/>
      <c r="O640" s="129"/>
      <c r="P640" s="129"/>
      <c r="Q640" s="129"/>
      <c r="R640" s="129"/>
      <c r="S640" s="129"/>
      <c r="T640" s="129"/>
      <c r="U640" s="129"/>
    </row>
    <row r="641" ht="15.75" customHeight="1">
      <c r="A641" s="129"/>
      <c r="B641" s="129"/>
      <c r="C641" s="129"/>
      <c r="D641" s="129"/>
      <c r="E641" s="129"/>
      <c r="F641" s="129"/>
      <c r="G641" s="129"/>
      <c r="H641" s="129"/>
      <c r="I641" s="129"/>
      <c r="J641" s="129"/>
      <c r="K641" s="129"/>
      <c r="L641" s="129"/>
      <c r="M641" s="129"/>
      <c r="N641" s="129"/>
      <c r="O641" s="129"/>
      <c r="P641" s="129"/>
      <c r="Q641" s="129"/>
      <c r="R641" s="129"/>
      <c r="S641" s="129"/>
      <c r="T641" s="129"/>
      <c r="U641" s="129"/>
    </row>
    <row r="642" ht="15.75" customHeight="1">
      <c r="A642" s="129"/>
      <c r="B642" s="129"/>
      <c r="C642" s="129"/>
      <c r="D642" s="129"/>
      <c r="E642" s="129"/>
      <c r="F642" s="129"/>
      <c r="G642" s="129"/>
      <c r="H642" s="129"/>
      <c r="I642" s="129"/>
      <c r="J642" s="129"/>
      <c r="K642" s="129"/>
      <c r="L642" s="129"/>
      <c r="M642" s="129"/>
      <c r="N642" s="129"/>
      <c r="O642" s="129"/>
      <c r="P642" s="129"/>
      <c r="Q642" s="129"/>
      <c r="R642" s="129"/>
      <c r="S642" s="129"/>
      <c r="T642" s="129"/>
      <c r="U642" s="129"/>
    </row>
    <row r="643" ht="15.75" customHeight="1">
      <c r="A643" s="129"/>
      <c r="B643" s="129"/>
      <c r="C643" s="129"/>
      <c r="D643" s="129"/>
      <c r="E643" s="129"/>
      <c r="F643" s="129"/>
      <c r="G643" s="129"/>
      <c r="H643" s="129"/>
      <c r="I643" s="129"/>
      <c r="J643" s="129"/>
      <c r="K643" s="129"/>
      <c r="L643" s="129"/>
      <c r="M643" s="129"/>
      <c r="N643" s="129"/>
      <c r="O643" s="129"/>
      <c r="P643" s="129"/>
      <c r="Q643" s="129"/>
      <c r="R643" s="129"/>
      <c r="S643" s="129"/>
      <c r="T643" s="129"/>
      <c r="U643" s="129"/>
    </row>
    <row r="644" ht="15.75" customHeight="1">
      <c r="A644" s="129"/>
      <c r="B644" s="129"/>
      <c r="C644" s="129"/>
      <c r="D644" s="129"/>
      <c r="E644" s="129"/>
      <c r="F644" s="129"/>
      <c r="G644" s="129"/>
      <c r="H644" s="129"/>
      <c r="I644" s="129"/>
      <c r="J644" s="129"/>
      <c r="K644" s="129"/>
      <c r="L644" s="129"/>
      <c r="M644" s="129"/>
      <c r="N644" s="129"/>
      <c r="O644" s="129"/>
      <c r="P644" s="129"/>
      <c r="Q644" s="129"/>
      <c r="R644" s="129"/>
      <c r="S644" s="129"/>
      <c r="T644" s="129"/>
      <c r="U644" s="129"/>
    </row>
    <row r="645" ht="15.75" customHeight="1">
      <c r="A645" s="129"/>
      <c r="B645" s="129"/>
      <c r="C645" s="129"/>
      <c r="D645" s="129"/>
      <c r="E645" s="129"/>
      <c r="F645" s="129"/>
      <c r="G645" s="129"/>
      <c r="H645" s="129"/>
      <c r="I645" s="129"/>
      <c r="J645" s="129"/>
      <c r="K645" s="129"/>
      <c r="L645" s="129"/>
      <c r="M645" s="129"/>
      <c r="N645" s="129"/>
      <c r="O645" s="129"/>
      <c r="P645" s="129"/>
      <c r="Q645" s="129"/>
      <c r="R645" s="129"/>
      <c r="S645" s="129"/>
      <c r="T645" s="129"/>
      <c r="U645" s="129"/>
    </row>
    <row r="646" ht="15.75" customHeight="1">
      <c r="A646" s="129"/>
      <c r="B646" s="129"/>
      <c r="C646" s="129"/>
      <c r="D646" s="129"/>
      <c r="E646" s="129"/>
      <c r="F646" s="129"/>
      <c r="G646" s="129"/>
      <c r="H646" s="129"/>
      <c r="I646" s="129"/>
      <c r="J646" s="129"/>
      <c r="K646" s="129"/>
      <c r="L646" s="129"/>
      <c r="M646" s="129"/>
      <c r="N646" s="129"/>
      <c r="O646" s="129"/>
      <c r="P646" s="129"/>
      <c r="Q646" s="129"/>
      <c r="R646" s="129"/>
      <c r="S646" s="129"/>
      <c r="T646" s="129"/>
      <c r="U646" s="129"/>
    </row>
    <row r="647" ht="15.75" customHeight="1">
      <c r="A647" s="129"/>
      <c r="B647" s="129"/>
      <c r="C647" s="129"/>
      <c r="D647" s="129"/>
      <c r="E647" s="129"/>
      <c r="F647" s="129"/>
      <c r="G647" s="129"/>
      <c r="H647" s="129"/>
      <c r="I647" s="129"/>
      <c r="J647" s="129"/>
      <c r="K647" s="129"/>
      <c r="L647" s="129"/>
      <c r="M647" s="129"/>
      <c r="N647" s="129"/>
      <c r="O647" s="129"/>
      <c r="P647" s="129"/>
      <c r="Q647" s="129"/>
      <c r="R647" s="129"/>
      <c r="S647" s="129"/>
      <c r="T647" s="129"/>
      <c r="U647" s="129"/>
    </row>
    <row r="648" ht="15.75" customHeight="1">
      <c r="A648" s="129"/>
      <c r="B648" s="129"/>
      <c r="C648" s="129"/>
      <c r="D648" s="129"/>
      <c r="E648" s="129"/>
      <c r="F648" s="129"/>
      <c r="G648" s="129"/>
      <c r="H648" s="129"/>
      <c r="I648" s="129"/>
      <c r="J648" s="129"/>
      <c r="K648" s="129"/>
      <c r="L648" s="129"/>
      <c r="M648" s="129"/>
      <c r="N648" s="129"/>
      <c r="O648" s="129"/>
      <c r="P648" s="129"/>
      <c r="Q648" s="129"/>
      <c r="R648" s="129"/>
      <c r="S648" s="129"/>
      <c r="T648" s="129"/>
      <c r="U648" s="129"/>
    </row>
    <row r="649" ht="15.75" customHeight="1">
      <c r="A649" s="129"/>
      <c r="B649" s="129"/>
      <c r="C649" s="129"/>
      <c r="D649" s="129"/>
      <c r="E649" s="129"/>
      <c r="F649" s="129"/>
      <c r="G649" s="129"/>
      <c r="H649" s="129"/>
      <c r="I649" s="129"/>
      <c r="J649" s="129"/>
      <c r="K649" s="129"/>
      <c r="L649" s="129"/>
      <c r="M649" s="129"/>
      <c r="N649" s="129"/>
      <c r="O649" s="129"/>
      <c r="P649" s="129"/>
      <c r="Q649" s="129"/>
      <c r="R649" s="129"/>
      <c r="S649" s="129"/>
      <c r="T649" s="129"/>
      <c r="U649" s="129"/>
    </row>
    <row r="650" ht="15.75" customHeight="1">
      <c r="A650" s="129"/>
      <c r="B650" s="129"/>
      <c r="C650" s="129"/>
      <c r="D650" s="129"/>
      <c r="E650" s="129"/>
      <c r="F650" s="129"/>
      <c r="G650" s="129"/>
      <c r="H650" s="129"/>
      <c r="I650" s="129"/>
      <c r="J650" s="129"/>
      <c r="K650" s="129"/>
      <c r="L650" s="129"/>
      <c r="M650" s="129"/>
      <c r="N650" s="129"/>
      <c r="O650" s="129"/>
      <c r="P650" s="129"/>
      <c r="Q650" s="129"/>
      <c r="R650" s="129"/>
      <c r="S650" s="129"/>
      <c r="T650" s="129"/>
      <c r="U650" s="129"/>
    </row>
    <row r="651" ht="15.75" customHeight="1">
      <c r="A651" s="129"/>
      <c r="B651" s="129"/>
      <c r="C651" s="129"/>
      <c r="D651" s="129"/>
      <c r="E651" s="129"/>
      <c r="F651" s="129"/>
      <c r="G651" s="129"/>
      <c r="H651" s="129"/>
      <c r="I651" s="129"/>
      <c r="J651" s="129"/>
      <c r="K651" s="129"/>
      <c r="L651" s="129"/>
      <c r="M651" s="129"/>
      <c r="N651" s="129"/>
      <c r="O651" s="129"/>
      <c r="P651" s="129"/>
      <c r="Q651" s="129"/>
      <c r="R651" s="129"/>
      <c r="S651" s="129"/>
      <c r="T651" s="129"/>
      <c r="U651" s="129"/>
    </row>
    <row r="652" ht="15.75" customHeight="1">
      <c r="A652" s="129"/>
      <c r="B652" s="129"/>
      <c r="C652" s="129"/>
      <c r="D652" s="129"/>
      <c r="E652" s="129"/>
      <c r="F652" s="129"/>
      <c r="G652" s="129"/>
      <c r="H652" s="129"/>
      <c r="I652" s="129"/>
      <c r="J652" s="129"/>
      <c r="K652" s="129"/>
      <c r="L652" s="129"/>
      <c r="M652" s="129"/>
      <c r="N652" s="129"/>
      <c r="O652" s="129"/>
      <c r="P652" s="129"/>
      <c r="Q652" s="129"/>
      <c r="R652" s="129"/>
      <c r="S652" s="129"/>
      <c r="T652" s="129"/>
      <c r="U652" s="129"/>
    </row>
    <row r="653" ht="15.75" customHeight="1">
      <c r="A653" s="129"/>
      <c r="B653" s="129"/>
      <c r="C653" s="129"/>
      <c r="D653" s="129"/>
      <c r="E653" s="129"/>
      <c r="F653" s="129"/>
      <c r="G653" s="129"/>
      <c r="H653" s="129"/>
      <c r="I653" s="129"/>
      <c r="J653" s="129"/>
      <c r="K653" s="129"/>
      <c r="L653" s="129"/>
      <c r="M653" s="129"/>
      <c r="N653" s="129"/>
      <c r="O653" s="129"/>
      <c r="P653" s="129"/>
      <c r="Q653" s="129"/>
      <c r="R653" s="129"/>
      <c r="S653" s="129"/>
      <c r="T653" s="129"/>
      <c r="U653" s="129"/>
    </row>
    <row r="654" ht="15.75" customHeight="1">
      <c r="A654" s="129"/>
      <c r="B654" s="129"/>
      <c r="C654" s="129"/>
      <c r="D654" s="129"/>
      <c r="E654" s="129"/>
      <c r="F654" s="129"/>
      <c r="G654" s="129"/>
      <c r="H654" s="129"/>
      <c r="I654" s="129"/>
      <c r="J654" s="129"/>
      <c r="K654" s="129"/>
      <c r="L654" s="129"/>
      <c r="M654" s="129"/>
      <c r="N654" s="129"/>
      <c r="O654" s="129"/>
      <c r="P654" s="129"/>
      <c r="Q654" s="129"/>
      <c r="R654" s="129"/>
      <c r="S654" s="129"/>
      <c r="T654" s="129"/>
      <c r="U654" s="129"/>
    </row>
    <row r="655" ht="15.75" customHeight="1">
      <c r="A655" s="129"/>
      <c r="B655" s="129"/>
      <c r="C655" s="129"/>
      <c r="D655" s="129"/>
      <c r="E655" s="129"/>
      <c r="F655" s="129"/>
      <c r="G655" s="129"/>
      <c r="H655" s="129"/>
      <c r="I655" s="129"/>
      <c r="J655" s="129"/>
      <c r="K655" s="129"/>
      <c r="L655" s="129"/>
      <c r="M655" s="129"/>
      <c r="N655" s="129"/>
      <c r="O655" s="129"/>
      <c r="P655" s="129"/>
      <c r="Q655" s="129"/>
      <c r="R655" s="129"/>
      <c r="S655" s="129"/>
      <c r="T655" s="129"/>
      <c r="U655" s="129"/>
    </row>
    <row r="656" ht="15.75" customHeight="1">
      <c r="A656" s="129"/>
      <c r="B656" s="129"/>
      <c r="C656" s="129"/>
      <c r="D656" s="129"/>
      <c r="E656" s="129"/>
      <c r="F656" s="129"/>
      <c r="G656" s="129"/>
      <c r="H656" s="129"/>
      <c r="I656" s="129"/>
      <c r="J656" s="129"/>
      <c r="K656" s="129"/>
      <c r="L656" s="129"/>
      <c r="M656" s="129"/>
      <c r="N656" s="129"/>
      <c r="O656" s="129"/>
      <c r="P656" s="129"/>
      <c r="Q656" s="129"/>
      <c r="R656" s="129"/>
      <c r="S656" s="129"/>
      <c r="T656" s="129"/>
      <c r="U656" s="129"/>
    </row>
    <row r="657" ht="15.75" customHeight="1">
      <c r="A657" s="129"/>
      <c r="B657" s="129"/>
      <c r="C657" s="129"/>
      <c r="D657" s="129"/>
      <c r="E657" s="129"/>
      <c r="F657" s="129"/>
      <c r="G657" s="129"/>
      <c r="H657" s="129"/>
      <c r="I657" s="129"/>
      <c r="J657" s="129"/>
      <c r="K657" s="129"/>
      <c r="L657" s="129"/>
      <c r="M657" s="129"/>
      <c r="N657" s="129"/>
      <c r="O657" s="129"/>
      <c r="P657" s="129"/>
      <c r="Q657" s="129"/>
      <c r="R657" s="129"/>
      <c r="S657" s="129"/>
      <c r="T657" s="129"/>
      <c r="U657" s="129"/>
    </row>
    <row r="658" ht="15.75" customHeight="1">
      <c r="A658" s="129"/>
      <c r="B658" s="129"/>
      <c r="C658" s="129"/>
      <c r="D658" s="129"/>
      <c r="E658" s="129"/>
      <c r="F658" s="129"/>
      <c r="G658" s="129"/>
      <c r="H658" s="129"/>
      <c r="I658" s="129"/>
      <c r="J658" s="129"/>
      <c r="K658" s="129"/>
      <c r="L658" s="129"/>
      <c r="M658" s="129"/>
      <c r="N658" s="129"/>
      <c r="O658" s="129"/>
      <c r="P658" s="129"/>
      <c r="Q658" s="129"/>
      <c r="R658" s="129"/>
      <c r="S658" s="129"/>
      <c r="T658" s="129"/>
      <c r="U658" s="129"/>
    </row>
    <row r="659" ht="15.75" customHeight="1">
      <c r="A659" s="129"/>
      <c r="B659" s="129"/>
      <c r="C659" s="129"/>
      <c r="D659" s="129"/>
      <c r="E659" s="129"/>
      <c r="F659" s="129"/>
      <c r="G659" s="129"/>
      <c r="H659" s="129"/>
      <c r="I659" s="129"/>
      <c r="J659" s="129"/>
      <c r="K659" s="129"/>
      <c r="L659" s="129"/>
      <c r="M659" s="129"/>
      <c r="N659" s="129"/>
      <c r="O659" s="129"/>
      <c r="P659" s="129"/>
      <c r="Q659" s="129"/>
      <c r="R659" s="129"/>
      <c r="S659" s="129"/>
      <c r="T659" s="129"/>
      <c r="U659" s="129"/>
    </row>
    <row r="660" ht="15.75" customHeight="1">
      <c r="A660" s="129"/>
      <c r="B660" s="129"/>
      <c r="C660" s="129"/>
      <c r="D660" s="129"/>
      <c r="E660" s="129"/>
      <c r="F660" s="129"/>
      <c r="G660" s="129"/>
      <c r="H660" s="129"/>
      <c r="I660" s="129"/>
      <c r="J660" s="129"/>
      <c r="K660" s="129"/>
      <c r="L660" s="129"/>
      <c r="M660" s="129"/>
      <c r="N660" s="129"/>
      <c r="O660" s="129"/>
      <c r="P660" s="129"/>
      <c r="Q660" s="129"/>
      <c r="R660" s="129"/>
      <c r="S660" s="129"/>
      <c r="T660" s="129"/>
      <c r="U660" s="129"/>
    </row>
    <row r="661" ht="15.75" customHeight="1">
      <c r="A661" s="129"/>
      <c r="B661" s="129"/>
      <c r="C661" s="129"/>
      <c r="D661" s="129"/>
      <c r="E661" s="129"/>
      <c r="F661" s="129"/>
      <c r="G661" s="129"/>
      <c r="H661" s="129"/>
      <c r="I661" s="129"/>
      <c r="J661" s="129"/>
      <c r="K661" s="129"/>
      <c r="L661" s="129"/>
      <c r="M661" s="129"/>
      <c r="N661" s="129"/>
      <c r="O661" s="129"/>
      <c r="P661" s="129"/>
      <c r="Q661" s="129"/>
      <c r="R661" s="129"/>
      <c r="S661" s="129"/>
      <c r="T661" s="129"/>
      <c r="U661" s="129"/>
    </row>
    <row r="662" ht="15.75" customHeight="1">
      <c r="A662" s="129"/>
      <c r="B662" s="129"/>
      <c r="C662" s="129"/>
      <c r="D662" s="129"/>
      <c r="E662" s="129"/>
      <c r="F662" s="129"/>
      <c r="G662" s="129"/>
      <c r="H662" s="129"/>
      <c r="I662" s="129"/>
      <c r="J662" s="129"/>
      <c r="K662" s="129"/>
      <c r="L662" s="129"/>
      <c r="M662" s="129"/>
      <c r="N662" s="129"/>
      <c r="O662" s="129"/>
      <c r="P662" s="129"/>
      <c r="Q662" s="129"/>
      <c r="R662" s="129"/>
      <c r="S662" s="129"/>
      <c r="T662" s="129"/>
      <c r="U662" s="129"/>
    </row>
    <row r="663" ht="15.75" customHeight="1">
      <c r="A663" s="129"/>
      <c r="B663" s="129"/>
      <c r="C663" s="129"/>
      <c r="D663" s="129"/>
      <c r="E663" s="129"/>
      <c r="F663" s="129"/>
      <c r="G663" s="129"/>
      <c r="H663" s="129"/>
      <c r="I663" s="129"/>
      <c r="J663" s="129"/>
      <c r="K663" s="129"/>
      <c r="L663" s="129"/>
      <c r="M663" s="129"/>
      <c r="N663" s="129"/>
      <c r="O663" s="129"/>
      <c r="P663" s="129"/>
      <c r="Q663" s="129"/>
      <c r="R663" s="129"/>
      <c r="S663" s="129"/>
      <c r="T663" s="129"/>
      <c r="U663" s="129"/>
    </row>
    <row r="664" ht="15.75" customHeight="1">
      <c r="A664" s="129"/>
      <c r="B664" s="129"/>
      <c r="C664" s="129"/>
      <c r="D664" s="129"/>
      <c r="E664" s="129"/>
      <c r="F664" s="129"/>
      <c r="G664" s="129"/>
      <c r="H664" s="129"/>
      <c r="I664" s="129"/>
      <c r="J664" s="129"/>
      <c r="K664" s="129"/>
      <c r="L664" s="129"/>
      <c r="M664" s="129"/>
      <c r="N664" s="129"/>
      <c r="O664" s="129"/>
      <c r="P664" s="129"/>
      <c r="Q664" s="129"/>
      <c r="R664" s="129"/>
      <c r="S664" s="129"/>
      <c r="T664" s="129"/>
      <c r="U664" s="129"/>
    </row>
    <row r="665" ht="15.75" customHeight="1">
      <c r="A665" s="129"/>
      <c r="B665" s="129"/>
      <c r="C665" s="129"/>
      <c r="D665" s="129"/>
      <c r="E665" s="129"/>
      <c r="F665" s="129"/>
      <c r="G665" s="129"/>
      <c r="H665" s="129"/>
      <c r="I665" s="129"/>
      <c r="J665" s="129"/>
      <c r="K665" s="129"/>
      <c r="L665" s="129"/>
      <c r="M665" s="129"/>
      <c r="N665" s="129"/>
      <c r="O665" s="129"/>
      <c r="P665" s="129"/>
      <c r="Q665" s="129"/>
      <c r="R665" s="129"/>
      <c r="S665" s="129"/>
      <c r="T665" s="129"/>
      <c r="U665" s="129"/>
    </row>
    <row r="666" ht="15.75" customHeight="1">
      <c r="A666" s="129"/>
      <c r="B666" s="129"/>
      <c r="C666" s="129"/>
      <c r="D666" s="129"/>
      <c r="E666" s="129"/>
      <c r="F666" s="129"/>
      <c r="G666" s="129"/>
      <c r="H666" s="129"/>
      <c r="I666" s="129"/>
      <c r="J666" s="129"/>
      <c r="K666" s="129"/>
      <c r="L666" s="129"/>
      <c r="M666" s="129"/>
      <c r="N666" s="129"/>
      <c r="O666" s="129"/>
      <c r="P666" s="129"/>
      <c r="Q666" s="129"/>
      <c r="R666" s="129"/>
      <c r="S666" s="129"/>
      <c r="T666" s="129"/>
      <c r="U666" s="129"/>
    </row>
    <row r="667" ht="15.75" customHeight="1">
      <c r="A667" s="129"/>
      <c r="B667" s="129"/>
      <c r="C667" s="129"/>
      <c r="D667" s="129"/>
      <c r="E667" s="129"/>
      <c r="F667" s="129"/>
      <c r="G667" s="129"/>
      <c r="H667" s="129"/>
      <c r="I667" s="129"/>
      <c r="J667" s="129"/>
      <c r="K667" s="129"/>
      <c r="L667" s="129"/>
      <c r="M667" s="129"/>
      <c r="N667" s="129"/>
      <c r="O667" s="129"/>
      <c r="P667" s="129"/>
      <c r="Q667" s="129"/>
      <c r="R667" s="129"/>
      <c r="S667" s="129"/>
      <c r="T667" s="129"/>
      <c r="U667" s="129"/>
    </row>
    <row r="668" ht="15.75" customHeight="1">
      <c r="A668" s="129"/>
      <c r="B668" s="129"/>
      <c r="C668" s="129"/>
      <c r="D668" s="129"/>
      <c r="E668" s="129"/>
      <c r="F668" s="129"/>
      <c r="G668" s="129"/>
      <c r="H668" s="129"/>
      <c r="I668" s="129"/>
      <c r="J668" s="129"/>
      <c r="K668" s="129"/>
      <c r="L668" s="129"/>
      <c r="M668" s="129"/>
      <c r="N668" s="129"/>
      <c r="O668" s="129"/>
      <c r="P668" s="129"/>
      <c r="Q668" s="129"/>
      <c r="R668" s="129"/>
      <c r="S668" s="129"/>
      <c r="T668" s="129"/>
      <c r="U668" s="129"/>
    </row>
    <row r="669" ht="15.75" customHeight="1">
      <c r="A669" s="129"/>
      <c r="B669" s="129"/>
      <c r="C669" s="129"/>
      <c r="D669" s="129"/>
      <c r="E669" s="129"/>
      <c r="F669" s="129"/>
      <c r="G669" s="129"/>
      <c r="H669" s="129"/>
      <c r="I669" s="129"/>
      <c r="J669" s="129"/>
      <c r="K669" s="129"/>
      <c r="L669" s="129"/>
      <c r="M669" s="129"/>
      <c r="N669" s="129"/>
      <c r="O669" s="129"/>
      <c r="P669" s="129"/>
      <c r="Q669" s="129"/>
      <c r="R669" s="129"/>
      <c r="S669" s="129"/>
      <c r="T669" s="129"/>
      <c r="U669" s="129"/>
    </row>
    <row r="670" ht="15.75" customHeight="1">
      <c r="A670" s="129"/>
      <c r="B670" s="129"/>
      <c r="C670" s="129"/>
      <c r="D670" s="129"/>
      <c r="E670" s="129"/>
      <c r="F670" s="129"/>
      <c r="G670" s="129"/>
      <c r="H670" s="129"/>
      <c r="I670" s="129"/>
      <c r="J670" s="129"/>
      <c r="K670" s="129"/>
      <c r="L670" s="129"/>
      <c r="M670" s="129"/>
      <c r="N670" s="129"/>
      <c r="O670" s="129"/>
      <c r="P670" s="129"/>
      <c r="Q670" s="129"/>
      <c r="R670" s="129"/>
      <c r="S670" s="129"/>
      <c r="T670" s="129"/>
      <c r="U670" s="129"/>
    </row>
    <row r="671" ht="15.75" customHeight="1">
      <c r="A671" s="129"/>
      <c r="B671" s="129"/>
      <c r="C671" s="129"/>
      <c r="D671" s="129"/>
      <c r="E671" s="129"/>
      <c r="F671" s="129"/>
      <c r="G671" s="129"/>
      <c r="H671" s="129"/>
      <c r="I671" s="129"/>
      <c r="J671" s="129"/>
      <c r="K671" s="129"/>
      <c r="L671" s="129"/>
      <c r="M671" s="129"/>
      <c r="N671" s="129"/>
      <c r="O671" s="129"/>
      <c r="P671" s="129"/>
      <c r="Q671" s="129"/>
      <c r="R671" s="129"/>
      <c r="S671" s="129"/>
      <c r="T671" s="129"/>
      <c r="U671" s="129"/>
    </row>
    <row r="672" ht="15.75" customHeight="1">
      <c r="A672" s="129"/>
      <c r="B672" s="129"/>
      <c r="C672" s="129"/>
      <c r="D672" s="129"/>
      <c r="E672" s="129"/>
      <c r="F672" s="129"/>
      <c r="G672" s="129"/>
      <c r="H672" s="129"/>
      <c r="I672" s="129"/>
      <c r="J672" s="129"/>
      <c r="K672" s="129"/>
      <c r="L672" s="129"/>
      <c r="M672" s="129"/>
      <c r="N672" s="129"/>
      <c r="O672" s="129"/>
      <c r="P672" s="129"/>
      <c r="Q672" s="129"/>
      <c r="R672" s="129"/>
      <c r="S672" s="129"/>
      <c r="T672" s="129"/>
      <c r="U672" s="129"/>
    </row>
    <row r="673" ht="15.75" customHeight="1">
      <c r="A673" s="129"/>
      <c r="B673" s="129"/>
      <c r="C673" s="129"/>
      <c r="D673" s="129"/>
      <c r="E673" s="129"/>
      <c r="F673" s="129"/>
      <c r="G673" s="129"/>
      <c r="H673" s="129"/>
      <c r="I673" s="129"/>
      <c r="J673" s="129"/>
      <c r="K673" s="129"/>
      <c r="L673" s="129"/>
      <c r="M673" s="129"/>
      <c r="N673" s="129"/>
      <c r="O673" s="129"/>
      <c r="P673" s="129"/>
      <c r="Q673" s="129"/>
      <c r="R673" s="129"/>
      <c r="S673" s="129"/>
      <c r="T673" s="129"/>
      <c r="U673" s="129"/>
    </row>
    <row r="674" ht="15.75" customHeight="1">
      <c r="A674" s="129"/>
      <c r="B674" s="129"/>
      <c r="C674" s="129"/>
      <c r="D674" s="129"/>
      <c r="E674" s="129"/>
      <c r="F674" s="129"/>
      <c r="G674" s="129"/>
      <c r="H674" s="129"/>
      <c r="I674" s="129"/>
      <c r="J674" s="129"/>
      <c r="K674" s="129"/>
      <c r="L674" s="129"/>
      <c r="M674" s="129"/>
      <c r="N674" s="129"/>
      <c r="O674" s="129"/>
      <c r="P674" s="129"/>
      <c r="Q674" s="129"/>
      <c r="R674" s="129"/>
      <c r="S674" s="129"/>
      <c r="T674" s="129"/>
      <c r="U674" s="129"/>
    </row>
    <row r="675" ht="15.75" customHeight="1">
      <c r="A675" s="129"/>
      <c r="B675" s="129"/>
      <c r="C675" s="129"/>
      <c r="D675" s="129"/>
      <c r="E675" s="129"/>
      <c r="F675" s="129"/>
      <c r="G675" s="129"/>
      <c r="H675" s="129"/>
      <c r="I675" s="129"/>
      <c r="J675" s="129"/>
      <c r="K675" s="129"/>
      <c r="L675" s="129"/>
      <c r="M675" s="129"/>
      <c r="N675" s="129"/>
      <c r="O675" s="129"/>
      <c r="P675" s="129"/>
      <c r="Q675" s="129"/>
      <c r="R675" s="129"/>
      <c r="S675" s="129"/>
      <c r="T675" s="129"/>
      <c r="U675" s="129"/>
    </row>
    <row r="676" ht="15.75" customHeight="1">
      <c r="A676" s="129"/>
      <c r="B676" s="129"/>
      <c r="C676" s="129"/>
      <c r="D676" s="129"/>
      <c r="E676" s="129"/>
      <c r="F676" s="129"/>
      <c r="G676" s="129"/>
      <c r="H676" s="129"/>
      <c r="I676" s="129"/>
      <c r="J676" s="129"/>
      <c r="K676" s="129"/>
      <c r="L676" s="129"/>
      <c r="M676" s="129"/>
      <c r="N676" s="129"/>
      <c r="O676" s="129"/>
      <c r="P676" s="129"/>
      <c r="Q676" s="129"/>
      <c r="R676" s="129"/>
      <c r="S676" s="129"/>
      <c r="T676" s="129"/>
      <c r="U676" s="129"/>
    </row>
    <row r="677" ht="15.75" customHeight="1">
      <c r="A677" s="129"/>
      <c r="B677" s="129"/>
      <c r="C677" s="129"/>
      <c r="D677" s="129"/>
      <c r="E677" s="129"/>
      <c r="F677" s="129"/>
      <c r="G677" s="129"/>
      <c r="H677" s="129"/>
      <c r="I677" s="129"/>
      <c r="J677" s="129"/>
      <c r="K677" s="129"/>
      <c r="L677" s="129"/>
      <c r="M677" s="129"/>
      <c r="N677" s="129"/>
      <c r="O677" s="129"/>
      <c r="P677" s="129"/>
      <c r="Q677" s="129"/>
      <c r="R677" s="129"/>
      <c r="S677" s="129"/>
      <c r="T677" s="129"/>
      <c r="U677" s="129"/>
    </row>
    <row r="678" ht="15.75" customHeight="1">
      <c r="A678" s="129"/>
      <c r="B678" s="129"/>
      <c r="C678" s="129"/>
      <c r="D678" s="129"/>
      <c r="E678" s="129"/>
      <c r="F678" s="129"/>
      <c r="G678" s="129"/>
      <c r="H678" s="129"/>
      <c r="I678" s="129"/>
      <c r="J678" s="129"/>
      <c r="K678" s="129"/>
      <c r="L678" s="129"/>
      <c r="M678" s="129"/>
      <c r="N678" s="129"/>
      <c r="O678" s="129"/>
      <c r="P678" s="129"/>
      <c r="Q678" s="129"/>
      <c r="R678" s="129"/>
      <c r="S678" s="129"/>
      <c r="T678" s="129"/>
      <c r="U678" s="129"/>
    </row>
    <row r="679" ht="15.75" customHeight="1">
      <c r="A679" s="129"/>
      <c r="B679" s="129"/>
      <c r="C679" s="129"/>
      <c r="D679" s="129"/>
      <c r="E679" s="129"/>
      <c r="F679" s="129"/>
      <c r="G679" s="129"/>
      <c r="H679" s="129"/>
      <c r="I679" s="129"/>
      <c r="J679" s="129"/>
      <c r="K679" s="129"/>
      <c r="L679" s="129"/>
      <c r="M679" s="129"/>
      <c r="N679" s="129"/>
      <c r="O679" s="129"/>
      <c r="P679" s="129"/>
      <c r="Q679" s="129"/>
      <c r="R679" s="129"/>
      <c r="S679" s="129"/>
      <c r="T679" s="129"/>
      <c r="U679" s="129"/>
    </row>
    <row r="680" ht="15.75" customHeight="1">
      <c r="A680" s="129"/>
      <c r="B680" s="129"/>
      <c r="C680" s="129"/>
      <c r="D680" s="129"/>
      <c r="E680" s="129"/>
      <c r="F680" s="129"/>
      <c r="G680" s="129"/>
      <c r="H680" s="129"/>
      <c r="I680" s="129"/>
      <c r="J680" s="129"/>
      <c r="K680" s="129"/>
      <c r="L680" s="129"/>
      <c r="M680" s="129"/>
      <c r="N680" s="129"/>
      <c r="O680" s="129"/>
      <c r="P680" s="129"/>
      <c r="Q680" s="129"/>
      <c r="R680" s="129"/>
      <c r="S680" s="129"/>
      <c r="T680" s="129"/>
      <c r="U680" s="129"/>
    </row>
    <row r="681" ht="15.75" customHeight="1">
      <c r="A681" s="129"/>
      <c r="B681" s="129"/>
      <c r="C681" s="129"/>
      <c r="D681" s="129"/>
      <c r="E681" s="129"/>
      <c r="F681" s="129"/>
      <c r="G681" s="129"/>
      <c r="H681" s="129"/>
      <c r="I681" s="129"/>
      <c r="J681" s="129"/>
      <c r="K681" s="129"/>
      <c r="L681" s="129"/>
      <c r="M681" s="129"/>
      <c r="N681" s="129"/>
      <c r="O681" s="129"/>
      <c r="P681" s="129"/>
      <c r="Q681" s="129"/>
      <c r="R681" s="129"/>
      <c r="S681" s="129"/>
      <c r="T681" s="129"/>
      <c r="U681" s="129"/>
    </row>
    <row r="682" ht="15.75" customHeight="1">
      <c r="A682" s="129"/>
      <c r="B682" s="129"/>
      <c r="C682" s="129"/>
      <c r="D682" s="129"/>
      <c r="E682" s="129"/>
      <c r="F682" s="129"/>
      <c r="G682" s="129"/>
      <c r="H682" s="129"/>
      <c r="I682" s="129"/>
      <c r="J682" s="129"/>
      <c r="K682" s="129"/>
      <c r="L682" s="129"/>
      <c r="M682" s="129"/>
      <c r="N682" s="129"/>
      <c r="O682" s="129"/>
      <c r="P682" s="129"/>
      <c r="Q682" s="129"/>
      <c r="R682" s="129"/>
      <c r="S682" s="129"/>
      <c r="T682" s="129"/>
      <c r="U682" s="129"/>
    </row>
    <row r="683" ht="15.75" customHeight="1">
      <c r="A683" s="129"/>
      <c r="B683" s="129"/>
      <c r="C683" s="129"/>
      <c r="D683" s="129"/>
      <c r="E683" s="129"/>
      <c r="F683" s="129"/>
      <c r="G683" s="129"/>
      <c r="H683" s="129"/>
      <c r="I683" s="129"/>
      <c r="J683" s="129"/>
      <c r="K683" s="129"/>
      <c r="L683" s="129"/>
      <c r="M683" s="129"/>
      <c r="N683" s="129"/>
      <c r="O683" s="129"/>
      <c r="P683" s="129"/>
      <c r="Q683" s="129"/>
      <c r="R683" s="129"/>
      <c r="S683" s="129"/>
      <c r="T683" s="129"/>
      <c r="U683" s="129"/>
    </row>
    <row r="684" ht="15.75" customHeight="1">
      <c r="A684" s="129"/>
      <c r="B684" s="129"/>
      <c r="C684" s="129"/>
      <c r="D684" s="129"/>
      <c r="E684" s="129"/>
      <c r="F684" s="129"/>
      <c r="G684" s="129"/>
      <c r="H684" s="129"/>
      <c r="I684" s="129"/>
      <c r="J684" s="129"/>
      <c r="K684" s="129"/>
      <c r="L684" s="129"/>
      <c r="M684" s="129"/>
      <c r="N684" s="129"/>
      <c r="O684" s="129"/>
      <c r="P684" s="129"/>
      <c r="Q684" s="129"/>
      <c r="R684" s="129"/>
      <c r="S684" s="129"/>
      <c r="T684" s="129"/>
      <c r="U684" s="129"/>
    </row>
    <row r="685" ht="15.75" customHeight="1">
      <c r="A685" s="129"/>
      <c r="B685" s="129"/>
      <c r="C685" s="129"/>
      <c r="D685" s="129"/>
      <c r="E685" s="129"/>
      <c r="F685" s="129"/>
      <c r="G685" s="129"/>
      <c r="H685" s="129"/>
      <c r="I685" s="129"/>
      <c r="J685" s="129"/>
      <c r="K685" s="129"/>
      <c r="L685" s="129"/>
      <c r="M685" s="129"/>
      <c r="N685" s="129"/>
      <c r="O685" s="129"/>
      <c r="P685" s="129"/>
      <c r="Q685" s="129"/>
      <c r="R685" s="129"/>
      <c r="S685" s="129"/>
      <c r="T685" s="129"/>
      <c r="U685" s="129"/>
    </row>
    <row r="686" ht="15.75" customHeight="1">
      <c r="A686" s="129"/>
      <c r="B686" s="129"/>
      <c r="C686" s="129"/>
      <c r="D686" s="129"/>
      <c r="E686" s="129"/>
      <c r="F686" s="129"/>
      <c r="G686" s="129"/>
      <c r="H686" s="129"/>
      <c r="I686" s="129"/>
      <c r="J686" s="129"/>
      <c r="K686" s="129"/>
      <c r="L686" s="129"/>
      <c r="M686" s="129"/>
      <c r="N686" s="129"/>
      <c r="O686" s="129"/>
      <c r="P686" s="129"/>
      <c r="Q686" s="129"/>
      <c r="R686" s="129"/>
      <c r="S686" s="129"/>
      <c r="T686" s="129"/>
      <c r="U686" s="129"/>
    </row>
    <row r="687" ht="15.75" customHeight="1">
      <c r="A687" s="129"/>
      <c r="B687" s="129"/>
      <c r="C687" s="129"/>
      <c r="D687" s="129"/>
      <c r="E687" s="129"/>
      <c r="F687" s="129"/>
      <c r="G687" s="129"/>
      <c r="H687" s="129"/>
      <c r="I687" s="129"/>
      <c r="J687" s="129"/>
      <c r="K687" s="129"/>
      <c r="L687" s="129"/>
      <c r="M687" s="129"/>
      <c r="N687" s="129"/>
      <c r="O687" s="129"/>
      <c r="P687" s="129"/>
      <c r="Q687" s="129"/>
      <c r="R687" s="129"/>
      <c r="S687" s="129"/>
      <c r="T687" s="129"/>
      <c r="U687" s="129"/>
    </row>
    <row r="688" ht="15.75" customHeight="1">
      <c r="A688" s="129"/>
      <c r="B688" s="129"/>
      <c r="C688" s="129"/>
      <c r="D688" s="129"/>
      <c r="E688" s="129"/>
      <c r="F688" s="129"/>
      <c r="G688" s="129"/>
      <c r="H688" s="129"/>
      <c r="I688" s="129"/>
      <c r="J688" s="129"/>
      <c r="K688" s="129"/>
      <c r="L688" s="129"/>
      <c r="M688" s="129"/>
      <c r="N688" s="129"/>
      <c r="O688" s="129"/>
      <c r="P688" s="129"/>
      <c r="Q688" s="129"/>
      <c r="R688" s="129"/>
      <c r="S688" s="129"/>
      <c r="T688" s="129"/>
      <c r="U688" s="129"/>
    </row>
    <row r="689" ht="15.75" customHeight="1">
      <c r="A689" s="129"/>
      <c r="B689" s="129"/>
      <c r="C689" s="129"/>
      <c r="D689" s="129"/>
      <c r="E689" s="129"/>
      <c r="F689" s="129"/>
      <c r="G689" s="129"/>
      <c r="H689" s="129"/>
      <c r="I689" s="129"/>
      <c r="J689" s="129"/>
      <c r="K689" s="129"/>
      <c r="L689" s="129"/>
      <c r="M689" s="129"/>
      <c r="N689" s="129"/>
      <c r="O689" s="129"/>
      <c r="P689" s="129"/>
      <c r="Q689" s="129"/>
      <c r="R689" s="129"/>
      <c r="S689" s="129"/>
      <c r="T689" s="129"/>
      <c r="U689" s="129"/>
    </row>
    <row r="690" ht="15.75" customHeight="1">
      <c r="A690" s="129"/>
      <c r="B690" s="129"/>
      <c r="C690" s="129"/>
      <c r="D690" s="129"/>
      <c r="E690" s="129"/>
      <c r="F690" s="129"/>
      <c r="G690" s="129"/>
      <c r="H690" s="129"/>
      <c r="I690" s="129"/>
      <c r="J690" s="129"/>
      <c r="K690" s="129"/>
      <c r="L690" s="129"/>
      <c r="M690" s="129"/>
      <c r="N690" s="129"/>
      <c r="O690" s="129"/>
      <c r="P690" s="129"/>
      <c r="Q690" s="129"/>
      <c r="R690" s="129"/>
      <c r="S690" s="129"/>
      <c r="T690" s="129"/>
      <c r="U690" s="129"/>
    </row>
    <row r="691" ht="15.75" customHeight="1">
      <c r="A691" s="129"/>
      <c r="B691" s="129"/>
      <c r="C691" s="129"/>
      <c r="D691" s="129"/>
      <c r="E691" s="129"/>
      <c r="F691" s="129"/>
      <c r="G691" s="129"/>
      <c r="H691" s="129"/>
      <c r="I691" s="129"/>
      <c r="J691" s="129"/>
      <c r="K691" s="129"/>
      <c r="L691" s="129"/>
      <c r="M691" s="129"/>
      <c r="N691" s="129"/>
      <c r="O691" s="129"/>
      <c r="P691" s="129"/>
      <c r="Q691" s="129"/>
      <c r="R691" s="129"/>
      <c r="S691" s="129"/>
      <c r="T691" s="129"/>
      <c r="U691" s="129"/>
    </row>
    <row r="692" ht="15.75" customHeight="1">
      <c r="A692" s="129"/>
      <c r="B692" s="129"/>
      <c r="C692" s="129"/>
      <c r="D692" s="129"/>
      <c r="E692" s="129"/>
      <c r="F692" s="129"/>
      <c r="G692" s="129"/>
      <c r="H692" s="129"/>
      <c r="I692" s="129"/>
      <c r="J692" s="129"/>
      <c r="K692" s="129"/>
      <c r="L692" s="129"/>
      <c r="M692" s="129"/>
      <c r="N692" s="129"/>
      <c r="O692" s="129"/>
      <c r="P692" s="129"/>
      <c r="Q692" s="129"/>
      <c r="R692" s="129"/>
      <c r="S692" s="129"/>
      <c r="T692" s="129"/>
      <c r="U692" s="129"/>
    </row>
    <row r="693" ht="15.75" customHeight="1">
      <c r="A693" s="129"/>
      <c r="B693" s="129"/>
      <c r="C693" s="129"/>
      <c r="D693" s="129"/>
      <c r="E693" s="129"/>
      <c r="F693" s="129"/>
      <c r="G693" s="129"/>
      <c r="H693" s="129"/>
      <c r="I693" s="129"/>
      <c r="J693" s="129"/>
      <c r="K693" s="129"/>
      <c r="L693" s="129"/>
      <c r="M693" s="129"/>
      <c r="N693" s="129"/>
      <c r="O693" s="129"/>
      <c r="P693" s="129"/>
      <c r="Q693" s="129"/>
      <c r="R693" s="129"/>
      <c r="S693" s="129"/>
      <c r="T693" s="129"/>
      <c r="U693" s="129"/>
    </row>
    <row r="694" ht="15.75" customHeight="1">
      <c r="A694" s="129"/>
      <c r="B694" s="129"/>
      <c r="C694" s="129"/>
      <c r="D694" s="129"/>
      <c r="E694" s="129"/>
      <c r="F694" s="129"/>
      <c r="G694" s="129"/>
      <c r="H694" s="129"/>
      <c r="I694" s="129"/>
      <c r="J694" s="129"/>
      <c r="K694" s="129"/>
      <c r="L694" s="129"/>
      <c r="M694" s="129"/>
      <c r="N694" s="129"/>
      <c r="O694" s="129"/>
      <c r="P694" s="129"/>
      <c r="Q694" s="129"/>
      <c r="R694" s="129"/>
      <c r="S694" s="129"/>
      <c r="T694" s="129"/>
      <c r="U694" s="129"/>
    </row>
    <row r="695" ht="15.75" customHeight="1">
      <c r="A695" s="129"/>
      <c r="B695" s="129"/>
      <c r="C695" s="129"/>
      <c r="D695" s="129"/>
      <c r="E695" s="129"/>
      <c r="F695" s="129"/>
      <c r="G695" s="129"/>
      <c r="H695" s="129"/>
      <c r="I695" s="129"/>
      <c r="J695" s="129"/>
      <c r="K695" s="129"/>
      <c r="L695" s="129"/>
      <c r="M695" s="129"/>
      <c r="N695" s="129"/>
      <c r="O695" s="129"/>
      <c r="P695" s="129"/>
      <c r="Q695" s="129"/>
      <c r="R695" s="129"/>
      <c r="S695" s="129"/>
      <c r="T695" s="129"/>
      <c r="U695" s="129"/>
    </row>
    <row r="696" ht="15.75" customHeight="1">
      <c r="A696" s="129"/>
      <c r="B696" s="129"/>
      <c r="C696" s="129"/>
      <c r="D696" s="129"/>
      <c r="E696" s="129"/>
      <c r="F696" s="129"/>
      <c r="G696" s="129"/>
      <c r="H696" s="129"/>
      <c r="I696" s="129"/>
      <c r="J696" s="129"/>
      <c r="K696" s="129"/>
      <c r="L696" s="129"/>
      <c r="M696" s="129"/>
      <c r="N696" s="129"/>
      <c r="O696" s="129"/>
      <c r="P696" s="129"/>
      <c r="Q696" s="129"/>
      <c r="R696" s="129"/>
      <c r="S696" s="129"/>
      <c r="T696" s="129"/>
      <c r="U696" s="129"/>
    </row>
    <row r="697" ht="15.75" customHeight="1">
      <c r="A697" s="129"/>
      <c r="B697" s="129"/>
      <c r="C697" s="129"/>
      <c r="D697" s="129"/>
      <c r="E697" s="129"/>
      <c r="F697" s="129"/>
      <c r="G697" s="129"/>
      <c r="H697" s="129"/>
      <c r="I697" s="129"/>
      <c r="J697" s="129"/>
      <c r="K697" s="129"/>
      <c r="L697" s="129"/>
      <c r="M697" s="129"/>
      <c r="N697" s="129"/>
      <c r="O697" s="129"/>
      <c r="P697" s="129"/>
      <c r="Q697" s="129"/>
      <c r="R697" s="129"/>
      <c r="S697" s="129"/>
      <c r="T697" s="129"/>
      <c r="U697" s="129"/>
    </row>
    <row r="698" ht="15.75" customHeight="1">
      <c r="A698" s="129"/>
      <c r="B698" s="129"/>
      <c r="C698" s="129"/>
      <c r="D698" s="129"/>
      <c r="E698" s="129"/>
      <c r="F698" s="129"/>
      <c r="G698" s="129"/>
      <c r="H698" s="129"/>
      <c r="I698" s="129"/>
      <c r="J698" s="129"/>
      <c r="K698" s="129"/>
      <c r="L698" s="129"/>
      <c r="M698" s="129"/>
      <c r="N698" s="129"/>
      <c r="O698" s="129"/>
      <c r="P698" s="129"/>
      <c r="Q698" s="129"/>
      <c r="R698" s="129"/>
      <c r="S698" s="129"/>
      <c r="T698" s="129"/>
      <c r="U698" s="129"/>
    </row>
    <row r="699" ht="15.75" customHeight="1">
      <c r="A699" s="129"/>
      <c r="B699" s="129"/>
      <c r="C699" s="129"/>
      <c r="D699" s="129"/>
      <c r="E699" s="129"/>
      <c r="F699" s="129"/>
      <c r="G699" s="129"/>
      <c r="H699" s="129"/>
      <c r="I699" s="129"/>
      <c r="J699" s="129"/>
      <c r="K699" s="129"/>
      <c r="L699" s="129"/>
      <c r="M699" s="129"/>
      <c r="N699" s="129"/>
      <c r="O699" s="129"/>
      <c r="P699" s="129"/>
      <c r="Q699" s="129"/>
      <c r="R699" s="129"/>
      <c r="S699" s="129"/>
      <c r="T699" s="129"/>
      <c r="U699" s="129"/>
    </row>
    <row r="700" ht="15.75" customHeight="1">
      <c r="A700" s="129"/>
      <c r="B700" s="129"/>
      <c r="C700" s="129"/>
      <c r="D700" s="129"/>
      <c r="E700" s="129"/>
      <c r="F700" s="129"/>
      <c r="G700" s="129"/>
      <c r="H700" s="129"/>
      <c r="I700" s="129"/>
      <c r="J700" s="129"/>
      <c r="K700" s="129"/>
      <c r="L700" s="129"/>
      <c r="M700" s="129"/>
      <c r="N700" s="129"/>
      <c r="O700" s="129"/>
      <c r="P700" s="129"/>
      <c r="Q700" s="129"/>
      <c r="R700" s="129"/>
      <c r="S700" s="129"/>
      <c r="T700" s="129"/>
      <c r="U700" s="129"/>
    </row>
    <row r="701" ht="15.75" customHeight="1">
      <c r="A701" s="129"/>
      <c r="B701" s="129"/>
      <c r="C701" s="129"/>
      <c r="D701" s="129"/>
      <c r="E701" s="129"/>
      <c r="F701" s="129"/>
      <c r="G701" s="129"/>
      <c r="H701" s="129"/>
      <c r="I701" s="129"/>
      <c r="J701" s="129"/>
      <c r="K701" s="129"/>
      <c r="L701" s="129"/>
      <c r="M701" s="129"/>
      <c r="N701" s="129"/>
      <c r="O701" s="129"/>
      <c r="P701" s="129"/>
      <c r="Q701" s="129"/>
      <c r="R701" s="129"/>
      <c r="S701" s="129"/>
      <c r="T701" s="129"/>
      <c r="U701" s="129"/>
    </row>
    <row r="702" ht="15.75" customHeight="1">
      <c r="A702" s="129"/>
      <c r="B702" s="129"/>
      <c r="C702" s="129"/>
      <c r="D702" s="129"/>
      <c r="E702" s="129"/>
      <c r="F702" s="129"/>
      <c r="G702" s="129"/>
      <c r="H702" s="129"/>
      <c r="I702" s="129"/>
      <c r="J702" s="129"/>
      <c r="K702" s="129"/>
      <c r="L702" s="129"/>
      <c r="M702" s="129"/>
      <c r="N702" s="129"/>
      <c r="O702" s="129"/>
      <c r="P702" s="129"/>
      <c r="Q702" s="129"/>
      <c r="R702" s="129"/>
      <c r="S702" s="129"/>
      <c r="T702" s="129"/>
      <c r="U702" s="129"/>
    </row>
    <row r="703" ht="15.75" customHeight="1">
      <c r="A703" s="129"/>
      <c r="B703" s="129"/>
      <c r="C703" s="129"/>
      <c r="D703" s="129"/>
      <c r="E703" s="129"/>
      <c r="F703" s="129"/>
      <c r="G703" s="129"/>
      <c r="H703" s="129"/>
      <c r="I703" s="129"/>
      <c r="J703" s="129"/>
      <c r="K703" s="129"/>
      <c r="L703" s="129"/>
      <c r="M703" s="129"/>
      <c r="N703" s="129"/>
      <c r="O703" s="129"/>
      <c r="P703" s="129"/>
      <c r="Q703" s="129"/>
      <c r="R703" s="129"/>
      <c r="S703" s="129"/>
      <c r="T703" s="129"/>
      <c r="U703" s="129"/>
    </row>
    <row r="704" ht="15.75" customHeight="1">
      <c r="A704" s="129"/>
      <c r="B704" s="129"/>
      <c r="C704" s="129"/>
      <c r="D704" s="129"/>
      <c r="E704" s="129"/>
      <c r="F704" s="129"/>
      <c r="G704" s="129"/>
      <c r="H704" s="129"/>
      <c r="I704" s="129"/>
      <c r="J704" s="129"/>
      <c r="K704" s="129"/>
      <c r="L704" s="129"/>
      <c r="M704" s="129"/>
      <c r="N704" s="129"/>
      <c r="O704" s="129"/>
      <c r="P704" s="129"/>
      <c r="Q704" s="129"/>
      <c r="R704" s="129"/>
      <c r="S704" s="129"/>
      <c r="T704" s="129"/>
      <c r="U704" s="129"/>
    </row>
    <row r="705" ht="15.75" customHeight="1">
      <c r="A705" s="129"/>
      <c r="B705" s="129"/>
      <c r="C705" s="129"/>
      <c r="D705" s="129"/>
      <c r="E705" s="129"/>
      <c r="F705" s="129"/>
      <c r="G705" s="129"/>
      <c r="H705" s="129"/>
      <c r="I705" s="129"/>
      <c r="J705" s="129"/>
      <c r="K705" s="129"/>
      <c r="L705" s="129"/>
      <c r="M705" s="129"/>
      <c r="N705" s="129"/>
      <c r="O705" s="129"/>
      <c r="P705" s="129"/>
      <c r="Q705" s="129"/>
      <c r="R705" s="129"/>
      <c r="S705" s="129"/>
      <c r="T705" s="129"/>
      <c r="U705" s="129"/>
    </row>
    <row r="706" ht="15.75" customHeight="1">
      <c r="A706" s="129"/>
      <c r="B706" s="129"/>
      <c r="C706" s="129"/>
      <c r="D706" s="129"/>
      <c r="E706" s="129"/>
      <c r="F706" s="129"/>
      <c r="G706" s="129"/>
      <c r="H706" s="129"/>
      <c r="I706" s="129"/>
      <c r="J706" s="129"/>
      <c r="K706" s="129"/>
      <c r="L706" s="129"/>
      <c r="M706" s="129"/>
      <c r="N706" s="129"/>
      <c r="O706" s="129"/>
      <c r="P706" s="129"/>
      <c r="Q706" s="129"/>
      <c r="R706" s="129"/>
      <c r="S706" s="129"/>
      <c r="T706" s="129"/>
      <c r="U706" s="129"/>
    </row>
    <row r="707" ht="15.75" customHeight="1">
      <c r="A707" s="129"/>
      <c r="B707" s="129"/>
      <c r="C707" s="129"/>
      <c r="D707" s="129"/>
      <c r="E707" s="129"/>
      <c r="F707" s="129"/>
      <c r="G707" s="129"/>
      <c r="H707" s="129"/>
      <c r="I707" s="129"/>
      <c r="J707" s="129"/>
      <c r="K707" s="129"/>
      <c r="L707" s="129"/>
      <c r="M707" s="129"/>
      <c r="N707" s="129"/>
      <c r="O707" s="129"/>
      <c r="P707" s="129"/>
      <c r="Q707" s="129"/>
      <c r="R707" s="129"/>
      <c r="S707" s="129"/>
      <c r="T707" s="129"/>
      <c r="U707" s="129"/>
    </row>
    <row r="708" ht="15.75" customHeight="1">
      <c r="A708" s="129"/>
      <c r="B708" s="129"/>
      <c r="C708" s="129"/>
      <c r="D708" s="129"/>
      <c r="E708" s="129"/>
      <c r="F708" s="129"/>
      <c r="G708" s="129"/>
      <c r="H708" s="129"/>
      <c r="I708" s="129"/>
      <c r="J708" s="129"/>
      <c r="K708" s="129"/>
      <c r="L708" s="129"/>
      <c r="M708" s="129"/>
      <c r="N708" s="129"/>
      <c r="O708" s="129"/>
      <c r="P708" s="129"/>
      <c r="Q708" s="129"/>
      <c r="R708" s="129"/>
      <c r="S708" s="129"/>
      <c r="T708" s="129"/>
      <c r="U708" s="129"/>
    </row>
    <row r="709" ht="15.75" customHeight="1">
      <c r="A709" s="129"/>
      <c r="B709" s="129"/>
      <c r="C709" s="129"/>
      <c r="D709" s="129"/>
      <c r="E709" s="129"/>
      <c r="F709" s="129"/>
      <c r="G709" s="129"/>
      <c r="H709" s="129"/>
      <c r="I709" s="129"/>
      <c r="J709" s="129"/>
      <c r="K709" s="129"/>
      <c r="L709" s="129"/>
      <c r="M709" s="129"/>
      <c r="N709" s="129"/>
      <c r="O709" s="129"/>
      <c r="P709" s="129"/>
      <c r="Q709" s="129"/>
      <c r="R709" s="129"/>
      <c r="S709" s="129"/>
      <c r="T709" s="129"/>
      <c r="U709" s="129"/>
    </row>
    <row r="710" ht="15.75" customHeight="1">
      <c r="A710" s="129"/>
      <c r="B710" s="129"/>
      <c r="C710" s="129"/>
      <c r="D710" s="129"/>
      <c r="E710" s="129"/>
      <c r="F710" s="129"/>
      <c r="G710" s="129"/>
      <c r="H710" s="129"/>
      <c r="I710" s="129"/>
      <c r="J710" s="129"/>
      <c r="K710" s="129"/>
      <c r="L710" s="129"/>
      <c r="M710" s="129"/>
      <c r="N710" s="129"/>
      <c r="O710" s="129"/>
      <c r="P710" s="129"/>
      <c r="Q710" s="129"/>
      <c r="R710" s="129"/>
      <c r="S710" s="129"/>
      <c r="T710" s="129"/>
      <c r="U710" s="129"/>
    </row>
    <row r="711" ht="15.75" customHeight="1">
      <c r="A711" s="129"/>
      <c r="B711" s="129"/>
      <c r="C711" s="129"/>
      <c r="D711" s="129"/>
      <c r="E711" s="129"/>
      <c r="F711" s="129"/>
      <c r="G711" s="129"/>
      <c r="H711" s="129"/>
      <c r="I711" s="129"/>
      <c r="J711" s="129"/>
      <c r="K711" s="129"/>
      <c r="L711" s="129"/>
      <c r="M711" s="129"/>
      <c r="N711" s="129"/>
      <c r="O711" s="129"/>
      <c r="P711" s="129"/>
      <c r="Q711" s="129"/>
      <c r="R711" s="129"/>
      <c r="S711" s="129"/>
      <c r="T711" s="129"/>
      <c r="U711" s="129"/>
    </row>
    <row r="712" ht="15.75" customHeight="1">
      <c r="A712" s="129"/>
      <c r="B712" s="129"/>
      <c r="C712" s="129"/>
      <c r="D712" s="129"/>
      <c r="E712" s="129"/>
      <c r="F712" s="129"/>
      <c r="G712" s="129"/>
      <c r="H712" s="129"/>
      <c r="I712" s="129"/>
      <c r="J712" s="129"/>
      <c r="K712" s="129"/>
      <c r="L712" s="129"/>
      <c r="M712" s="129"/>
      <c r="N712" s="129"/>
      <c r="O712" s="129"/>
      <c r="P712" s="129"/>
      <c r="Q712" s="129"/>
      <c r="R712" s="129"/>
      <c r="S712" s="129"/>
      <c r="T712" s="129"/>
      <c r="U712" s="129"/>
    </row>
    <row r="713" ht="15.75" customHeight="1">
      <c r="A713" s="129"/>
      <c r="B713" s="129"/>
      <c r="C713" s="129"/>
      <c r="D713" s="129"/>
      <c r="E713" s="129"/>
      <c r="F713" s="129"/>
      <c r="G713" s="129"/>
      <c r="H713" s="129"/>
      <c r="I713" s="129"/>
      <c r="J713" s="129"/>
      <c r="K713" s="129"/>
      <c r="L713" s="129"/>
      <c r="M713" s="129"/>
      <c r="N713" s="129"/>
      <c r="O713" s="129"/>
      <c r="P713" s="129"/>
      <c r="Q713" s="129"/>
      <c r="R713" s="129"/>
      <c r="S713" s="129"/>
      <c r="T713" s="129"/>
      <c r="U713" s="129"/>
    </row>
    <row r="714" ht="15.75" customHeight="1">
      <c r="A714" s="129"/>
      <c r="B714" s="129"/>
      <c r="C714" s="129"/>
      <c r="D714" s="129"/>
      <c r="E714" s="129"/>
      <c r="F714" s="129"/>
      <c r="G714" s="129"/>
      <c r="H714" s="129"/>
      <c r="I714" s="129"/>
      <c r="J714" s="129"/>
      <c r="K714" s="129"/>
      <c r="L714" s="129"/>
      <c r="M714" s="129"/>
      <c r="N714" s="129"/>
      <c r="O714" s="129"/>
      <c r="P714" s="129"/>
      <c r="Q714" s="129"/>
      <c r="R714" s="129"/>
      <c r="S714" s="129"/>
      <c r="T714" s="129"/>
      <c r="U714" s="129"/>
    </row>
    <row r="715" ht="15.75" customHeight="1">
      <c r="A715" s="129"/>
      <c r="B715" s="129"/>
      <c r="C715" s="129"/>
      <c r="D715" s="129"/>
      <c r="E715" s="129"/>
      <c r="F715" s="129"/>
      <c r="G715" s="129"/>
      <c r="H715" s="129"/>
      <c r="I715" s="129"/>
      <c r="J715" s="129"/>
      <c r="K715" s="129"/>
      <c r="L715" s="129"/>
      <c r="M715" s="129"/>
      <c r="N715" s="129"/>
      <c r="O715" s="129"/>
      <c r="P715" s="129"/>
      <c r="Q715" s="129"/>
      <c r="R715" s="129"/>
      <c r="S715" s="129"/>
      <c r="T715" s="129"/>
      <c r="U715" s="129"/>
    </row>
    <row r="716" ht="15.75" customHeight="1">
      <c r="A716" s="129"/>
      <c r="B716" s="129"/>
      <c r="C716" s="129"/>
      <c r="D716" s="129"/>
      <c r="E716" s="129"/>
      <c r="F716" s="129"/>
      <c r="G716" s="129"/>
      <c r="H716" s="129"/>
      <c r="I716" s="129"/>
      <c r="J716" s="129"/>
      <c r="K716" s="129"/>
      <c r="L716" s="129"/>
      <c r="M716" s="129"/>
      <c r="N716" s="129"/>
      <c r="O716" s="129"/>
      <c r="P716" s="129"/>
      <c r="Q716" s="129"/>
      <c r="R716" s="129"/>
      <c r="S716" s="129"/>
      <c r="T716" s="129"/>
      <c r="U716" s="129"/>
    </row>
    <row r="717" ht="15.75" customHeight="1">
      <c r="A717" s="129"/>
      <c r="B717" s="129"/>
      <c r="C717" s="129"/>
      <c r="D717" s="129"/>
      <c r="E717" s="129"/>
      <c r="F717" s="129"/>
      <c r="G717" s="129"/>
      <c r="H717" s="129"/>
      <c r="I717" s="129"/>
      <c r="J717" s="129"/>
      <c r="K717" s="129"/>
      <c r="L717" s="129"/>
      <c r="M717" s="129"/>
      <c r="N717" s="129"/>
      <c r="O717" s="129"/>
      <c r="P717" s="129"/>
      <c r="Q717" s="129"/>
      <c r="R717" s="129"/>
      <c r="S717" s="129"/>
      <c r="T717" s="129"/>
      <c r="U717" s="129"/>
    </row>
    <row r="718" ht="15.75" customHeight="1">
      <c r="A718" s="129"/>
      <c r="B718" s="129"/>
      <c r="C718" s="129"/>
      <c r="D718" s="129"/>
      <c r="E718" s="129"/>
      <c r="F718" s="129"/>
      <c r="G718" s="129"/>
      <c r="H718" s="129"/>
      <c r="I718" s="129"/>
      <c r="J718" s="129"/>
      <c r="K718" s="129"/>
      <c r="L718" s="129"/>
      <c r="M718" s="129"/>
      <c r="N718" s="129"/>
      <c r="O718" s="129"/>
      <c r="P718" s="129"/>
      <c r="Q718" s="129"/>
      <c r="R718" s="129"/>
      <c r="S718" s="129"/>
      <c r="T718" s="129"/>
      <c r="U718" s="129"/>
    </row>
    <row r="719" ht="15.75" customHeight="1">
      <c r="A719" s="129"/>
      <c r="B719" s="129"/>
      <c r="C719" s="129"/>
      <c r="D719" s="129"/>
      <c r="E719" s="129"/>
      <c r="F719" s="129"/>
      <c r="G719" s="129"/>
      <c r="H719" s="129"/>
      <c r="I719" s="129"/>
      <c r="J719" s="129"/>
      <c r="K719" s="129"/>
      <c r="L719" s="129"/>
      <c r="M719" s="129"/>
      <c r="N719" s="129"/>
      <c r="O719" s="129"/>
      <c r="P719" s="129"/>
      <c r="Q719" s="129"/>
      <c r="R719" s="129"/>
      <c r="S719" s="129"/>
      <c r="T719" s="129"/>
      <c r="U719" s="129"/>
    </row>
    <row r="720" ht="15.75" customHeight="1">
      <c r="A720" s="129"/>
      <c r="B720" s="129"/>
      <c r="C720" s="129"/>
      <c r="D720" s="129"/>
      <c r="E720" s="129"/>
      <c r="F720" s="129"/>
      <c r="G720" s="129"/>
      <c r="H720" s="129"/>
      <c r="I720" s="129"/>
      <c r="J720" s="129"/>
      <c r="K720" s="129"/>
      <c r="L720" s="129"/>
      <c r="M720" s="129"/>
      <c r="N720" s="129"/>
      <c r="O720" s="129"/>
      <c r="P720" s="129"/>
      <c r="Q720" s="129"/>
      <c r="R720" s="129"/>
      <c r="S720" s="129"/>
      <c r="T720" s="129"/>
      <c r="U720" s="129"/>
    </row>
    <row r="721" ht="15.75" customHeight="1">
      <c r="A721" s="129"/>
      <c r="B721" s="129"/>
      <c r="C721" s="129"/>
      <c r="D721" s="129"/>
      <c r="E721" s="129"/>
      <c r="F721" s="129"/>
      <c r="G721" s="129"/>
      <c r="H721" s="129"/>
      <c r="I721" s="129"/>
      <c r="J721" s="129"/>
      <c r="K721" s="129"/>
      <c r="L721" s="129"/>
      <c r="M721" s="129"/>
      <c r="N721" s="129"/>
      <c r="O721" s="129"/>
      <c r="P721" s="129"/>
      <c r="Q721" s="129"/>
      <c r="R721" s="129"/>
      <c r="S721" s="129"/>
      <c r="T721" s="129"/>
      <c r="U721" s="129"/>
    </row>
    <row r="722" ht="15.75" customHeight="1">
      <c r="A722" s="129"/>
      <c r="B722" s="129"/>
      <c r="C722" s="129"/>
      <c r="D722" s="129"/>
      <c r="E722" s="129"/>
      <c r="F722" s="129"/>
      <c r="G722" s="129"/>
      <c r="H722" s="129"/>
      <c r="I722" s="129"/>
      <c r="J722" s="129"/>
      <c r="K722" s="129"/>
      <c r="L722" s="129"/>
      <c r="M722" s="129"/>
      <c r="N722" s="129"/>
      <c r="O722" s="129"/>
      <c r="P722" s="129"/>
      <c r="Q722" s="129"/>
      <c r="R722" s="129"/>
      <c r="S722" s="129"/>
      <c r="T722" s="129"/>
      <c r="U722" s="129"/>
    </row>
    <row r="723" ht="15.75" customHeight="1">
      <c r="A723" s="129"/>
      <c r="B723" s="129"/>
      <c r="C723" s="129"/>
      <c r="D723" s="129"/>
      <c r="E723" s="129"/>
      <c r="F723" s="129"/>
      <c r="G723" s="129"/>
      <c r="H723" s="129"/>
      <c r="I723" s="129"/>
      <c r="J723" s="129"/>
      <c r="K723" s="129"/>
      <c r="L723" s="129"/>
      <c r="M723" s="129"/>
      <c r="N723" s="129"/>
      <c r="O723" s="129"/>
      <c r="P723" s="129"/>
      <c r="Q723" s="129"/>
      <c r="R723" s="129"/>
      <c r="S723" s="129"/>
      <c r="T723" s="129"/>
      <c r="U723" s="129"/>
    </row>
    <row r="724" ht="15.75" customHeight="1">
      <c r="A724" s="129"/>
      <c r="B724" s="129"/>
      <c r="C724" s="129"/>
      <c r="D724" s="129"/>
      <c r="E724" s="129"/>
      <c r="F724" s="129"/>
      <c r="G724" s="129"/>
      <c r="H724" s="129"/>
      <c r="I724" s="129"/>
      <c r="J724" s="129"/>
      <c r="K724" s="129"/>
      <c r="L724" s="129"/>
      <c r="M724" s="129"/>
      <c r="N724" s="129"/>
      <c r="O724" s="129"/>
      <c r="P724" s="129"/>
      <c r="Q724" s="129"/>
      <c r="R724" s="129"/>
      <c r="S724" s="129"/>
      <c r="T724" s="129"/>
      <c r="U724" s="129"/>
    </row>
    <row r="725" ht="15.75" customHeight="1">
      <c r="A725" s="129"/>
      <c r="B725" s="129"/>
      <c r="C725" s="129"/>
      <c r="D725" s="129"/>
      <c r="E725" s="129"/>
      <c r="F725" s="129"/>
      <c r="G725" s="129"/>
      <c r="H725" s="129"/>
      <c r="I725" s="129"/>
      <c r="J725" s="129"/>
      <c r="K725" s="129"/>
      <c r="L725" s="129"/>
      <c r="M725" s="129"/>
      <c r="N725" s="129"/>
      <c r="O725" s="129"/>
      <c r="P725" s="129"/>
      <c r="Q725" s="129"/>
      <c r="R725" s="129"/>
      <c r="S725" s="129"/>
      <c r="T725" s="129"/>
      <c r="U725" s="129"/>
    </row>
    <row r="726" ht="15.75" customHeight="1">
      <c r="A726" s="129"/>
      <c r="B726" s="129"/>
      <c r="C726" s="129"/>
      <c r="D726" s="129"/>
      <c r="E726" s="129"/>
      <c r="F726" s="129"/>
      <c r="G726" s="129"/>
      <c r="H726" s="129"/>
      <c r="I726" s="129"/>
      <c r="J726" s="129"/>
      <c r="K726" s="129"/>
      <c r="L726" s="129"/>
      <c r="M726" s="129"/>
      <c r="N726" s="129"/>
      <c r="O726" s="129"/>
      <c r="P726" s="129"/>
      <c r="Q726" s="129"/>
      <c r="R726" s="129"/>
      <c r="S726" s="129"/>
      <c r="T726" s="129"/>
      <c r="U726" s="129"/>
    </row>
    <row r="727" ht="15.75" customHeight="1">
      <c r="A727" s="129"/>
      <c r="B727" s="129"/>
      <c r="C727" s="129"/>
      <c r="D727" s="129"/>
      <c r="E727" s="129"/>
      <c r="F727" s="129"/>
      <c r="G727" s="129"/>
      <c r="H727" s="129"/>
      <c r="I727" s="129"/>
      <c r="J727" s="129"/>
      <c r="K727" s="129"/>
      <c r="L727" s="129"/>
      <c r="M727" s="129"/>
      <c r="N727" s="129"/>
      <c r="O727" s="129"/>
      <c r="P727" s="129"/>
      <c r="Q727" s="129"/>
      <c r="R727" s="129"/>
      <c r="S727" s="129"/>
      <c r="T727" s="129"/>
      <c r="U727" s="129"/>
    </row>
    <row r="728" ht="15.75" customHeight="1">
      <c r="A728" s="129"/>
      <c r="B728" s="129"/>
      <c r="C728" s="129"/>
      <c r="D728" s="129"/>
      <c r="E728" s="129"/>
      <c r="F728" s="129"/>
      <c r="G728" s="129"/>
      <c r="H728" s="129"/>
      <c r="I728" s="129"/>
      <c r="J728" s="129"/>
      <c r="K728" s="129"/>
      <c r="L728" s="129"/>
      <c r="M728" s="129"/>
      <c r="N728" s="129"/>
      <c r="O728" s="129"/>
      <c r="P728" s="129"/>
      <c r="Q728" s="129"/>
      <c r="R728" s="129"/>
      <c r="S728" s="129"/>
      <c r="T728" s="129"/>
      <c r="U728" s="129"/>
    </row>
    <row r="729" ht="15.75" customHeight="1">
      <c r="A729" s="129"/>
      <c r="B729" s="129"/>
      <c r="C729" s="129"/>
      <c r="D729" s="129"/>
      <c r="E729" s="129"/>
      <c r="F729" s="129"/>
      <c r="G729" s="129"/>
      <c r="H729" s="129"/>
      <c r="I729" s="129"/>
      <c r="J729" s="129"/>
      <c r="K729" s="129"/>
      <c r="L729" s="129"/>
      <c r="M729" s="129"/>
      <c r="N729" s="129"/>
      <c r="O729" s="129"/>
      <c r="P729" s="129"/>
      <c r="Q729" s="129"/>
      <c r="R729" s="129"/>
      <c r="S729" s="129"/>
      <c r="T729" s="129"/>
      <c r="U729" s="129"/>
    </row>
    <row r="730" ht="15.75" customHeight="1">
      <c r="A730" s="129"/>
      <c r="B730" s="129"/>
      <c r="C730" s="129"/>
      <c r="D730" s="129"/>
      <c r="E730" s="129"/>
      <c r="F730" s="129"/>
      <c r="G730" s="129"/>
      <c r="H730" s="129"/>
      <c r="I730" s="129"/>
      <c r="J730" s="129"/>
      <c r="K730" s="129"/>
      <c r="L730" s="129"/>
      <c r="M730" s="129"/>
      <c r="N730" s="129"/>
      <c r="O730" s="129"/>
      <c r="P730" s="129"/>
      <c r="Q730" s="129"/>
      <c r="R730" s="129"/>
      <c r="S730" s="129"/>
      <c r="T730" s="129"/>
      <c r="U730" s="129"/>
    </row>
    <row r="731" ht="15.75" customHeight="1">
      <c r="A731" s="129"/>
      <c r="B731" s="129"/>
      <c r="C731" s="129"/>
      <c r="D731" s="129"/>
      <c r="E731" s="129"/>
      <c r="F731" s="129"/>
      <c r="G731" s="129"/>
      <c r="H731" s="129"/>
      <c r="I731" s="129"/>
      <c r="J731" s="129"/>
      <c r="K731" s="129"/>
      <c r="L731" s="129"/>
      <c r="M731" s="129"/>
      <c r="N731" s="129"/>
      <c r="O731" s="129"/>
      <c r="P731" s="129"/>
      <c r="Q731" s="129"/>
      <c r="R731" s="129"/>
      <c r="S731" s="129"/>
      <c r="T731" s="129"/>
      <c r="U731" s="129"/>
    </row>
    <row r="732" ht="15.75" customHeight="1">
      <c r="A732" s="129"/>
      <c r="B732" s="129"/>
      <c r="C732" s="129"/>
      <c r="D732" s="129"/>
      <c r="E732" s="129"/>
      <c r="F732" s="129"/>
      <c r="G732" s="129"/>
      <c r="H732" s="129"/>
      <c r="I732" s="129"/>
      <c r="J732" s="129"/>
      <c r="K732" s="129"/>
      <c r="L732" s="129"/>
      <c r="M732" s="129"/>
      <c r="N732" s="129"/>
      <c r="O732" s="129"/>
      <c r="P732" s="129"/>
      <c r="Q732" s="129"/>
      <c r="R732" s="129"/>
      <c r="S732" s="129"/>
      <c r="T732" s="129"/>
      <c r="U732" s="129"/>
    </row>
    <row r="733" ht="15.75" customHeight="1">
      <c r="A733" s="129"/>
      <c r="B733" s="129"/>
      <c r="C733" s="129"/>
      <c r="D733" s="129"/>
      <c r="E733" s="129"/>
      <c r="F733" s="129"/>
      <c r="G733" s="129"/>
      <c r="H733" s="129"/>
      <c r="I733" s="129"/>
      <c r="J733" s="129"/>
      <c r="K733" s="129"/>
      <c r="L733" s="129"/>
      <c r="M733" s="129"/>
      <c r="N733" s="129"/>
      <c r="O733" s="129"/>
      <c r="P733" s="129"/>
      <c r="Q733" s="129"/>
      <c r="R733" s="129"/>
      <c r="S733" s="129"/>
      <c r="T733" s="129"/>
      <c r="U733" s="129"/>
    </row>
    <row r="734" ht="15.75" customHeight="1">
      <c r="A734" s="129"/>
      <c r="B734" s="129"/>
      <c r="C734" s="129"/>
      <c r="D734" s="129"/>
      <c r="E734" s="129"/>
      <c r="F734" s="129"/>
      <c r="G734" s="129"/>
      <c r="H734" s="129"/>
      <c r="I734" s="129"/>
      <c r="J734" s="129"/>
      <c r="K734" s="129"/>
      <c r="L734" s="129"/>
      <c r="M734" s="129"/>
      <c r="N734" s="129"/>
      <c r="O734" s="129"/>
      <c r="P734" s="129"/>
      <c r="Q734" s="129"/>
      <c r="R734" s="129"/>
      <c r="S734" s="129"/>
      <c r="T734" s="129"/>
      <c r="U734" s="129"/>
    </row>
    <row r="735" ht="15.75" customHeight="1">
      <c r="A735" s="129"/>
      <c r="B735" s="129"/>
      <c r="C735" s="129"/>
      <c r="D735" s="129"/>
      <c r="E735" s="129"/>
      <c r="F735" s="129"/>
      <c r="G735" s="129"/>
      <c r="H735" s="129"/>
      <c r="I735" s="129"/>
      <c r="J735" s="129"/>
      <c r="K735" s="129"/>
      <c r="L735" s="129"/>
      <c r="M735" s="129"/>
      <c r="N735" s="129"/>
      <c r="O735" s="129"/>
      <c r="P735" s="129"/>
      <c r="Q735" s="129"/>
      <c r="R735" s="129"/>
      <c r="S735" s="129"/>
      <c r="T735" s="129"/>
      <c r="U735" s="129"/>
    </row>
    <row r="736" ht="15.75" customHeight="1">
      <c r="A736" s="129"/>
      <c r="B736" s="129"/>
      <c r="C736" s="129"/>
      <c r="D736" s="129"/>
      <c r="E736" s="129"/>
      <c r="F736" s="129"/>
      <c r="G736" s="129"/>
      <c r="H736" s="129"/>
      <c r="I736" s="129"/>
      <c r="J736" s="129"/>
      <c r="K736" s="129"/>
      <c r="L736" s="129"/>
      <c r="M736" s="129"/>
      <c r="N736" s="129"/>
      <c r="O736" s="129"/>
      <c r="P736" s="129"/>
      <c r="Q736" s="129"/>
      <c r="R736" s="129"/>
      <c r="S736" s="129"/>
      <c r="T736" s="129"/>
      <c r="U736" s="129"/>
    </row>
    <row r="737" ht="15.75" customHeight="1">
      <c r="A737" s="129"/>
      <c r="B737" s="129"/>
      <c r="C737" s="129"/>
      <c r="D737" s="129"/>
      <c r="E737" s="129"/>
      <c r="F737" s="129"/>
      <c r="G737" s="129"/>
      <c r="H737" s="129"/>
      <c r="I737" s="129"/>
      <c r="J737" s="129"/>
      <c r="K737" s="129"/>
      <c r="L737" s="129"/>
      <c r="M737" s="129"/>
      <c r="N737" s="129"/>
      <c r="O737" s="129"/>
      <c r="P737" s="129"/>
      <c r="Q737" s="129"/>
      <c r="R737" s="129"/>
      <c r="S737" s="129"/>
      <c r="T737" s="129"/>
      <c r="U737" s="129"/>
    </row>
    <row r="738" ht="15.75" customHeight="1">
      <c r="A738" s="129"/>
      <c r="B738" s="129"/>
      <c r="C738" s="129"/>
      <c r="D738" s="129"/>
      <c r="E738" s="129"/>
      <c r="F738" s="129"/>
      <c r="G738" s="129"/>
      <c r="H738" s="129"/>
      <c r="I738" s="129"/>
      <c r="J738" s="129"/>
      <c r="K738" s="129"/>
      <c r="L738" s="129"/>
      <c r="M738" s="129"/>
      <c r="N738" s="129"/>
      <c r="O738" s="129"/>
      <c r="P738" s="129"/>
      <c r="Q738" s="129"/>
      <c r="R738" s="129"/>
      <c r="S738" s="129"/>
      <c r="T738" s="129"/>
      <c r="U738" s="129"/>
    </row>
    <row r="739" ht="15.75" customHeight="1">
      <c r="A739" s="129"/>
      <c r="B739" s="129"/>
      <c r="C739" s="129"/>
      <c r="D739" s="129"/>
      <c r="E739" s="129"/>
      <c r="F739" s="129"/>
      <c r="G739" s="129"/>
      <c r="H739" s="129"/>
      <c r="I739" s="129"/>
      <c r="J739" s="129"/>
      <c r="K739" s="129"/>
      <c r="L739" s="129"/>
      <c r="M739" s="129"/>
      <c r="N739" s="129"/>
      <c r="O739" s="129"/>
      <c r="P739" s="129"/>
      <c r="Q739" s="129"/>
      <c r="R739" s="129"/>
      <c r="S739" s="129"/>
      <c r="T739" s="129"/>
      <c r="U739" s="129"/>
    </row>
    <row r="740" ht="15.75" customHeight="1">
      <c r="A740" s="129"/>
      <c r="B740" s="129"/>
      <c r="C740" s="129"/>
      <c r="D740" s="129"/>
      <c r="E740" s="129"/>
      <c r="F740" s="129"/>
      <c r="G740" s="129"/>
      <c r="H740" s="129"/>
      <c r="I740" s="129"/>
      <c r="J740" s="129"/>
      <c r="K740" s="129"/>
      <c r="L740" s="129"/>
      <c r="M740" s="129"/>
      <c r="N740" s="129"/>
      <c r="O740" s="129"/>
      <c r="P740" s="129"/>
      <c r="Q740" s="129"/>
      <c r="R740" s="129"/>
      <c r="S740" s="129"/>
      <c r="T740" s="129"/>
      <c r="U740" s="129"/>
    </row>
    <row r="741" ht="15.75" customHeight="1">
      <c r="A741" s="129"/>
      <c r="B741" s="129"/>
      <c r="C741" s="129"/>
      <c r="D741" s="129"/>
      <c r="E741" s="129"/>
      <c r="F741" s="129"/>
      <c r="G741" s="129"/>
      <c r="H741" s="129"/>
      <c r="I741" s="129"/>
      <c r="J741" s="129"/>
      <c r="K741" s="129"/>
      <c r="L741" s="129"/>
      <c r="M741" s="129"/>
      <c r="N741" s="129"/>
      <c r="O741" s="129"/>
      <c r="P741" s="129"/>
      <c r="Q741" s="129"/>
      <c r="R741" s="129"/>
      <c r="S741" s="129"/>
      <c r="T741" s="129"/>
      <c r="U741" s="129"/>
    </row>
    <row r="742" ht="15.75" customHeight="1">
      <c r="A742" s="129"/>
      <c r="B742" s="129"/>
      <c r="C742" s="129"/>
      <c r="D742" s="129"/>
      <c r="E742" s="129"/>
      <c r="F742" s="129"/>
      <c r="G742" s="129"/>
      <c r="H742" s="129"/>
      <c r="I742" s="129"/>
      <c r="J742" s="129"/>
      <c r="K742" s="129"/>
      <c r="L742" s="129"/>
      <c r="M742" s="129"/>
      <c r="N742" s="129"/>
      <c r="O742" s="129"/>
      <c r="P742" s="129"/>
      <c r="Q742" s="129"/>
      <c r="R742" s="129"/>
      <c r="S742" s="129"/>
      <c r="T742" s="129"/>
      <c r="U742" s="129"/>
    </row>
    <row r="743" ht="15.75" customHeight="1">
      <c r="A743" s="129"/>
      <c r="B743" s="129"/>
      <c r="C743" s="129"/>
      <c r="D743" s="129"/>
      <c r="E743" s="129"/>
      <c r="F743" s="129"/>
      <c r="G743" s="129"/>
      <c r="H743" s="129"/>
      <c r="I743" s="129"/>
      <c r="J743" s="129"/>
      <c r="K743" s="129"/>
      <c r="L743" s="129"/>
      <c r="M743" s="129"/>
      <c r="N743" s="129"/>
      <c r="O743" s="129"/>
      <c r="P743" s="129"/>
      <c r="Q743" s="129"/>
      <c r="R743" s="129"/>
      <c r="S743" s="129"/>
      <c r="T743" s="129"/>
      <c r="U743" s="129"/>
    </row>
    <row r="744" ht="15.75" customHeight="1">
      <c r="A744" s="129"/>
      <c r="B744" s="129"/>
      <c r="C744" s="129"/>
      <c r="D744" s="129"/>
      <c r="E744" s="129"/>
      <c r="F744" s="129"/>
      <c r="G744" s="129"/>
      <c r="H744" s="129"/>
      <c r="I744" s="129"/>
      <c r="J744" s="129"/>
      <c r="K744" s="129"/>
      <c r="L744" s="129"/>
      <c r="M744" s="129"/>
      <c r="N744" s="129"/>
      <c r="O744" s="129"/>
      <c r="P744" s="129"/>
      <c r="Q744" s="129"/>
      <c r="R744" s="129"/>
      <c r="S744" s="129"/>
      <c r="T744" s="129"/>
      <c r="U744" s="129"/>
    </row>
    <row r="745" ht="15.75" customHeight="1">
      <c r="A745" s="129"/>
      <c r="B745" s="129"/>
      <c r="C745" s="129"/>
      <c r="D745" s="129"/>
      <c r="E745" s="129"/>
      <c r="F745" s="129"/>
      <c r="G745" s="129"/>
      <c r="H745" s="129"/>
      <c r="I745" s="129"/>
      <c r="J745" s="129"/>
      <c r="K745" s="129"/>
      <c r="L745" s="129"/>
      <c r="M745" s="129"/>
      <c r="N745" s="129"/>
      <c r="O745" s="129"/>
      <c r="P745" s="129"/>
      <c r="Q745" s="129"/>
      <c r="R745" s="129"/>
      <c r="S745" s="129"/>
      <c r="T745" s="129"/>
      <c r="U745" s="129"/>
    </row>
    <row r="746" ht="15.75" customHeight="1">
      <c r="A746" s="129"/>
      <c r="B746" s="129"/>
      <c r="C746" s="129"/>
      <c r="D746" s="129"/>
      <c r="E746" s="129"/>
      <c r="F746" s="129"/>
      <c r="G746" s="129"/>
      <c r="H746" s="129"/>
      <c r="I746" s="129"/>
      <c r="J746" s="129"/>
      <c r="K746" s="129"/>
      <c r="L746" s="129"/>
      <c r="M746" s="129"/>
      <c r="N746" s="129"/>
      <c r="O746" s="129"/>
      <c r="P746" s="129"/>
      <c r="Q746" s="129"/>
      <c r="R746" s="129"/>
      <c r="S746" s="129"/>
      <c r="T746" s="129"/>
      <c r="U746" s="129"/>
    </row>
    <row r="747" ht="15.75" customHeight="1">
      <c r="A747" s="129"/>
      <c r="B747" s="129"/>
      <c r="C747" s="129"/>
      <c r="D747" s="129"/>
      <c r="E747" s="129"/>
      <c r="F747" s="129"/>
      <c r="G747" s="129"/>
      <c r="H747" s="129"/>
      <c r="I747" s="129"/>
      <c r="J747" s="129"/>
      <c r="K747" s="129"/>
      <c r="L747" s="129"/>
      <c r="M747" s="129"/>
      <c r="N747" s="129"/>
      <c r="O747" s="129"/>
      <c r="P747" s="129"/>
      <c r="Q747" s="129"/>
      <c r="R747" s="129"/>
      <c r="S747" s="129"/>
      <c r="T747" s="129"/>
      <c r="U747" s="129"/>
    </row>
    <row r="748" ht="15.75" customHeight="1">
      <c r="A748" s="129"/>
      <c r="B748" s="129"/>
      <c r="C748" s="129"/>
      <c r="D748" s="129"/>
      <c r="E748" s="129"/>
      <c r="F748" s="129"/>
      <c r="G748" s="129"/>
      <c r="H748" s="129"/>
      <c r="I748" s="129"/>
      <c r="J748" s="129"/>
      <c r="K748" s="129"/>
      <c r="L748" s="129"/>
      <c r="M748" s="129"/>
      <c r="N748" s="129"/>
      <c r="O748" s="129"/>
      <c r="P748" s="129"/>
      <c r="Q748" s="129"/>
      <c r="R748" s="129"/>
      <c r="S748" s="129"/>
      <c r="T748" s="129"/>
      <c r="U748" s="129"/>
    </row>
    <row r="749" ht="15.75" customHeight="1">
      <c r="A749" s="129"/>
      <c r="B749" s="129"/>
      <c r="C749" s="129"/>
      <c r="D749" s="129"/>
      <c r="E749" s="129"/>
      <c r="F749" s="129"/>
      <c r="G749" s="129"/>
      <c r="H749" s="129"/>
      <c r="I749" s="129"/>
      <c r="J749" s="129"/>
      <c r="K749" s="129"/>
      <c r="L749" s="129"/>
      <c r="M749" s="129"/>
      <c r="N749" s="129"/>
      <c r="O749" s="129"/>
      <c r="P749" s="129"/>
      <c r="Q749" s="129"/>
      <c r="R749" s="129"/>
      <c r="S749" s="129"/>
      <c r="T749" s="129"/>
      <c r="U749" s="129"/>
    </row>
    <row r="750" ht="15.75" customHeight="1">
      <c r="A750" s="129"/>
      <c r="B750" s="129"/>
      <c r="C750" s="129"/>
      <c r="D750" s="129"/>
      <c r="E750" s="129"/>
      <c r="F750" s="129"/>
      <c r="G750" s="129"/>
      <c r="H750" s="129"/>
      <c r="I750" s="129"/>
      <c r="J750" s="129"/>
      <c r="K750" s="129"/>
      <c r="L750" s="129"/>
      <c r="M750" s="129"/>
      <c r="N750" s="129"/>
      <c r="O750" s="129"/>
      <c r="P750" s="129"/>
      <c r="Q750" s="129"/>
      <c r="R750" s="129"/>
      <c r="S750" s="129"/>
      <c r="T750" s="129"/>
      <c r="U750" s="129"/>
    </row>
    <row r="751" ht="15.75" customHeight="1">
      <c r="A751" s="129"/>
      <c r="B751" s="129"/>
      <c r="C751" s="129"/>
      <c r="D751" s="129"/>
      <c r="E751" s="129"/>
      <c r="F751" s="129"/>
      <c r="G751" s="129"/>
      <c r="H751" s="129"/>
      <c r="I751" s="129"/>
      <c r="J751" s="129"/>
      <c r="K751" s="129"/>
      <c r="L751" s="129"/>
      <c r="M751" s="129"/>
      <c r="N751" s="129"/>
      <c r="O751" s="129"/>
      <c r="P751" s="129"/>
      <c r="Q751" s="129"/>
      <c r="R751" s="129"/>
      <c r="S751" s="129"/>
      <c r="T751" s="129"/>
      <c r="U751" s="129"/>
    </row>
    <row r="752" ht="15.75" customHeight="1">
      <c r="A752" s="129"/>
      <c r="B752" s="129"/>
      <c r="C752" s="129"/>
      <c r="D752" s="129"/>
      <c r="E752" s="129"/>
      <c r="F752" s="129"/>
      <c r="G752" s="129"/>
      <c r="H752" s="129"/>
      <c r="I752" s="129"/>
      <c r="J752" s="129"/>
      <c r="K752" s="129"/>
      <c r="L752" s="129"/>
      <c r="M752" s="129"/>
      <c r="N752" s="129"/>
      <c r="O752" s="129"/>
      <c r="P752" s="129"/>
      <c r="Q752" s="129"/>
      <c r="R752" s="129"/>
      <c r="S752" s="129"/>
      <c r="T752" s="129"/>
      <c r="U752" s="129"/>
    </row>
    <row r="753" ht="15.75" customHeight="1">
      <c r="A753" s="129"/>
      <c r="B753" s="129"/>
      <c r="C753" s="129"/>
      <c r="D753" s="129"/>
      <c r="E753" s="129"/>
      <c r="F753" s="129"/>
      <c r="G753" s="129"/>
      <c r="H753" s="129"/>
      <c r="I753" s="129"/>
      <c r="J753" s="129"/>
      <c r="K753" s="129"/>
      <c r="L753" s="129"/>
      <c r="M753" s="129"/>
      <c r="N753" s="129"/>
      <c r="O753" s="129"/>
      <c r="P753" s="129"/>
      <c r="Q753" s="129"/>
      <c r="R753" s="129"/>
      <c r="S753" s="129"/>
      <c r="T753" s="129"/>
      <c r="U753" s="129"/>
    </row>
    <row r="754" ht="15.75" customHeight="1">
      <c r="A754" s="129"/>
      <c r="B754" s="129"/>
      <c r="C754" s="129"/>
      <c r="D754" s="129"/>
      <c r="E754" s="129"/>
      <c r="F754" s="129"/>
      <c r="G754" s="129"/>
      <c r="H754" s="129"/>
      <c r="I754" s="129"/>
      <c r="J754" s="129"/>
      <c r="K754" s="129"/>
      <c r="L754" s="129"/>
      <c r="M754" s="129"/>
      <c r="N754" s="129"/>
      <c r="O754" s="129"/>
      <c r="P754" s="129"/>
      <c r="Q754" s="129"/>
      <c r="R754" s="129"/>
      <c r="S754" s="129"/>
      <c r="T754" s="129"/>
      <c r="U754" s="129"/>
    </row>
    <row r="755" ht="15.75" customHeight="1">
      <c r="A755" s="129"/>
      <c r="B755" s="129"/>
      <c r="C755" s="129"/>
      <c r="D755" s="129"/>
      <c r="E755" s="129"/>
      <c r="F755" s="129"/>
      <c r="G755" s="129"/>
      <c r="H755" s="129"/>
      <c r="I755" s="129"/>
      <c r="J755" s="129"/>
      <c r="K755" s="129"/>
      <c r="L755" s="129"/>
      <c r="M755" s="129"/>
      <c r="N755" s="129"/>
      <c r="O755" s="129"/>
      <c r="P755" s="129"/>
      <c r="Q755" s="129"/>
      <c r="R755" s="129"/>
      <c r="S755" s="129"/>
      <c r="T755" s="129"/>
      <c r="U755" s="129"/>
    </row>
    <row r="756" ht="15.75" customHeight="1">
      <c r="A756" s="129"/>
      <c r="B756" s="129"/>
      <c r="C756" s="129"/>
      <c r="D756" s="129"/>
      <c r="E756" s="129"/>
      <c r="F756" s="129"/>
      <c r="G756" s="129"/>
      <c r="H756" s="129"/>
      <c r="I756" s="129"/>
      <c r="J756" s="129"/>
      <c r="K756" s="129"/>
      <c r="L756" s="129"/>
      <c r="M756" s="129"/>
      <c r="N756" s="129"/>
      <c r="O756" s="129"/>
      <c r="P756" s="129"/>
      <c r="Q756" s="129"/>
      <c r="R756" s="129"/>
      <c r="S756" s="129"/>
      <c r="T756" s="129"/>
      <c r="U756" s="129"/>
    </row>
    <row r="757" ht="15.75" customHeight="1">
      <c r="A757" s="129"/>
      <c r="B757" s="129"/>
      <c r="C757" s="129"/>
      <c r="D757" s="129"/>
      <c r="E757" s="129"/>
      <c r="F757" s="129"/>
      <c r="G757" s="129"/>
      <c r="H757" s="129"/>
      <c r="I757" s="129"/>
      <c r="J757" s="129"/>
      <c r="K757" s="129"/>
      <c r="L757" s="129"/>
      <c r="M757" s="129"/>
      <c r="N757" s="129"/>
      <c r="O757" s="129"/>
      <c r="P757" s="129"/>
      <c r="Q757" s="129"/>
      <c r="R757" s="129"/>
      <c r="S757" s="129"/>
      <c r="T757" s="129"/>
      <c r="U757" s="129"/>
    </row>
    <row r="758" ht="15.75" customHeight="1">
      <c r="A758" s="129"/>
      <c r="B758" s="129"/>
      <c r="C758" s="129"/>
      <c r="D758" s="129"/>
      <c r="E758" s="129"/>
      <c r="F758" s="129"/>
      <c r="G758" s="129"/>
      <c r="H758" s="129"/>
      <c r="I758" s="129"/>
      <c r="J758" s="129"/>
      <c r="K758" s="129"/>
      <c r="L758" s="129"/>
      <c r="M758" s="129"/>
      <c r="N758" s="129"/>
      <c r="O758" s="129"/>
      <c r="P758" s="129"/>
      <c r="Q758" s="129"/>
      <c r="R758" s="129"/>
      <c r="S758" s="129"/>
      <c r="T758" s="129"/>
      <c r="U758" s="129"/>
    </row>
    <row r="759" ht="15.75" customHeight="1">
      <c r="A759" s="129"/>
      <c r="B759" s="129"/>
      <c r="C759" s="129"/>
      <c r="D759" s="129"/>
      <c r="E759" s="129"/>
      <c r="F759" s="129"/>
      <c r="G759" s="129"/>
      <c r="H759" s="129"/>
      <c r="I759" s="129"/>
      <c r="J759" s="129"/>
      <c r="K759" s="129"/>
      <c r="L759" s="129"/>
      <c r="M759" s="129"/>
      <c r="N759" s="129"/>
      <c r="O759" s="129"/>
      <c r="P759" s="129"/>
      <c r="Q759" s="129"/>
      <c r="R759" s="129"/>
      <c r="S759" s="129"/>
      <c r="T759" s="129"/>
      <c r="U759" s="129"/>
    </row>
    <row r="760" ht="15.75" customHeight="1">
      <c r="A760" s="129"/>
      <c r="B760" s="129"/>
      <c r="C760" s="129"/>
      <c r="D760" s="129"/>
      <c r="E760" s="129"/>
      <c r="F760" s="129"/>
      <c r="G760" s="129"/>
      <c r="H760" s="129"/>
      <c r="I760" s="129"/>
      <c r="J760" s="129"/>
      <c r="K760" s="129"/>
      <c r="L760" s="129"/>
      <c r="M760" s="129"/>
      <c r="N760" s="129"/>
      <c r="O760" s="129"/>
      <c r="P760" s="129"/>
      <c r="Q760" s="129"/>
      <c r="R760" s="129"/>
      <c r="S760" s="129"/>
      <c r="T760" s="129"/>
      <c r="U760" s="129"/>
    </row>
    <row r="761" ht="15.75" customHeight="1">
      <c r="A761" s="129"/>
      <c r="B761" s="129"/>
      <c r="C761" s="129"/>
      <c r="D761" s="129"/>
      <c r="E761" s="129"/>
      <c r="F761" s="129"/>
      <c r="G761" s="129"/>
      <c r="H761" s="129"/>
      <c r="I761" s="129"/>
      <c r="J761" s="129"/>
      <c r="K761" s="129"/>
      <c r="L761" s="129"/>
      <c r="M761" s="129"/>
      <c r="N761" s="129"/>
      <c r="O761" s="129"/>
      <c r="P761" s="129"/>
      <c r="Q761" s="129"/>
      <c r="R761" s="129"/>
      <c r="S761" s="129"/>
      <c r="T761" s="129"/>
      <c r="U761" s="129"/>
    </row>
    <row r="762" ht="15.75" customHeight="1">
      <c r="A762" s="129"/>
      <c r="B762" s="129"/>
      <c r="C762" s="129"/>
      <c r="D762" s="129"/>
      <c r="E762" s="129"/>
      <c r="F762" s="129"/>
      <c r="G762" s="129"/>
      <c r="H762" s="129"/>
      <c r="I762" s="129"/>
      <c r="J762" s="129"/>
      <c r="K762" s="129"/>
      <c r="L762" s="129"/>
      <c r="M762" s="129"/>
      <c r="N762" s="129"/>
      <c r="O762" s="129"/>
      <c r="P762" s="129"/>
      <c r="Q762" s="129"/>
      <c r="R762" s="129"/>
      <c r="S762" s="129"/>
      <c r="T762" s="129"/>
      <c r="U762" s="129"/>
    </row>
    <row r="763" ht="15.75" customHeight="1">
      <c r="A763" s="129"/>
      <c r="B763" s="129"/>
      <c r="C763" s="129"/>
      <c r="D763" s="129"/>
      <c r="E763" s="129"/>
      <c r="F763" s="129"/>
      <c r="G763" s="129"/>
      <c r="H763" s="129"/>
      <c r="I763" s="129"/>
      <c r="J763" s="129"/>
      <c r="K763" s="129"/>
      <c r="L763" s="129"/>
      <c r="M763" s="129"/>
      <c r="N763" s="129"/>
      <c r="O763" s="129"/>
      <c r="P763" s="129"/>
      <c r="Q763" s="129"/>
      <c r="R763" s="129"/>
      <c r="S763" s="129"/>
      <c r="T763" s="129"/>
      <c r="U763" s="129"/>
    </row>
    <row r="764" ht="15.75" customHeight="1">
      <c r="A764" s="129"/>
      <c r="B764" s="129"/>
      <c r="C764" s="129"/>
      <c r="D764" s="129"/>
      <c r="E764" s="129"/>
      <c r="F764" s="129"/>
      <c r="G764" s="129"/>
      <c r="H764" s="129"/>
      <c r="I764" s="129"/>
      <c r="J764" s="129"/>
      <c r="K764" s="129"/>
      <c r="L764" s="129"/>
      <c r="M764" s="129"/>
      <c r="N764" s="129"/>
      <c r="O764" s="129"/>
      <c r="P764" s="129"/>
      <c r="Q764" s="129"/>
      <c r="R764" s="129"/>
      <c r="S764" s="129"/>
      <c r="T764" s="129"/>
      <c r="U764" s="129"/>
    </row>
    <row r="765" ht="15.75" customHeight="1">
      <c r="A765" s="129"/>
      <c r="B765" s="129"/>
      <c r="C765" s="129"/>
      <c r="D765" s="129"/>
      <c r="E765" s="129"/>
      <c r="F765" s="129"/>
      <c r="G765" s="129"/>
      <c r="H765" s="129"/>
      <c r="I765" s="129"/>
      <c r="J765" s="129"/>
      <c r="K765" s="129"/>
      <c r="L765" s="129"/>
      <c r="M765" s="129"/>
      <c r="N765" s="129"/>
      <c r="O765" s="129"/>
      <c r="P765" s="129"/>
      <c r="Q765" s="129"/>
      <c r="R765" s="129"/>
      <c r="S765" s="129"/>
      <c r="T765" s="129"/>
      <c r="U765" s="129"/>
    </row>
    <row r="766" ht="15.75" customHeight="1">
      <c r="A766" s="129"/>
      <c r="B766" s="129"/>
      <c r="C766" s="129"/>
      <c r="D766" s="129"/>
      <c r="E766" s="129"/>
      <c r="F766" s="129"/>
      <c r="G766" s="129"/>
      <c r="H766" s="129"/>
      <c r="I766" s="129"/>
      <c r="J766" s="129"/>
      <c r="K766" s="129"/>
      <c r="L766" s="129"/>
      <c r="M766" s="129"/>
      <c r="N766" s="129"/>
      <c r="O766" s="129"/>
      <c r="P766" s="129"/>
      <c r="Q766" s="129"/>
      <c r="R766" s="129"/>
      <c r="S766" s="129"/>
      <c r="T766" s="129"/>
      <c r="U766" s="129"/>
    </row>
    <row r="767" ht="15.75" customHeight="1">
      <c r="A767" s="129"/>
      <c r="B767" s="129"/>
      <c r="C767" s="129"/>
      <c r="D767" s="129"/>
      <c r="E767" s="129"/>
      <c r="F767" s="129"/>
      <c r="G767" s="129"/>
      <c r="H767" s="129"/>
      <c r="I767" s="129"/>
      <c r="J767" s="129"/>
      <c r="K767" s="129"/>
      <c r="L767" s="129"/>
      <c r="M767" s="129"/>
      <c r="N767" s="129"/>
      <c r="O767" s="129"/>
      <c r="P767" s="129"/>
      <c r="Q767" s="129"/>
      <c r="R767" s="129"/>
      <c r="S767" s="129"/>
      <c r="T767" s="129"/>
      <c r="U767" s="129"/>
    </row>
    <row r="768" ht="15.75" customHeight="1">
      <c r="A768" s="129"/>
      <c r="B768" s="129"/>
      <c r="C768" s="129"/>
      <c r="D768" s="129"/>
      <c r="E768" s="129"/>
      <c r="F768" s="129"/>
      <c r="G768" s="129"/>
      <c r="H768" s="129"/>
      <c r="I768" s="129"/>
      <c r="J768" s="129"/>
      <c r="K768" s="129"/>
      <c r="L768" s="129"/>
      <c r="M768" s="129"/>
      <c r="N768" s="129"/>
      <c r="O768" s="129"/>
      <c r="P768" s="129"/>
      <c r="Q768" s="129"/>
      <c r="R768" s="129"/>
      <c r="S768" s="129"/>
      <c r="T768" s="129"/>
      <c r="U768" s="129"/>
    </row>
    <row r="769" ht="15.75" customHeight="1">
      <c r="A769" s="129"/>
      <c r="B769" s="129"/>
      <c r="C769" s="129"/>
      <c r="D769" s="129"/>
      <c r="E769" s="129"/>
      <c r="F769" s="129"/>
      <c r="G769" s="129"/>
      <c r="H769" s="129"/>
      <c r="I769" s="129"/>
      <c r="J769" s="129"/>
      <c r="K769" s="129"/>
      <c r="L769" s="129"/>
      <c r="M769" s="129"/>
      <c r="N769" s="129"/>
      <c r="O769" s="129"/>
      <c r="P769" s="129"/>
      <c r="Q769" s="129"/>
      <c r="R769" s="129"/>
      <c r="S769" s="129"/>
      <c r="T769" s="129"/>
      <c r="U769" s="129"/>
    </row>
    <row r="770" ht="15.75" customHeight="1">
      <c r="A770" s="129"/>
      <c r="B770" s="129"/>
      <c r="C770" s="129"/>
      <c r="D770" s="129"/>
      <c r="E770" s="129"/>
      <c r="F770" s="129"/>
      <c r="G770" s="129"/>
      <c r="H770" s="129"/>
      <c r="I770" s="129"/>
      <c r="J770" s="129"/>
      <c r="K770" s="129"/>
      <c r="L770" s="129"/>
      <c r="M770" s="129"/>
      <c r="N770" s="129"/>
      <c r="O770" s="129"/>
      <c r="P770" s="129"/>
      <c r="Q770" s="129"/>
      <c r="R770" s="129"/>
      <c r="S770" s="129"/>
      <c r="T770" s="129"/>
      <c r="U770" s="129"/>
    </row>
    <row r="771" ht="15.75" customHeight="1">
      <c r="A771" s="129"/>
      <c r="B771" s="129"/>
      <c r="C771" s="129"/>
      <c r="D771" s="129"/>
      <c r="E771" s="129"/>
      <c r="F771" s="129"/>
      <c r="G771" s="129"/>
      <c r="H771" s="129"/>
      <c r="I771" s="129"/>
      <c r="J771" s="129"/>
      <c r="K771" s="129"/>
      <c r="L771" s="129"/>
      <c r="M771" s="129"/>
      <c r="N771" s="129"/>
      <c r="O771" s="129"/>
      <c r="P771" s="129"/>
      <c r="Q771" s="129"/>
      <c r="R771" s="129"/>
      <c r="S771" s="129"/>
      <c r="T771" s="129"/>
      <c r="U771" s="129"/>
    </row>
    <row r="772" ht="15.75" customHeight="1">
      <c r="A772" s="129"/>
      <c r="B772" s="129"/>
      <c r="C772" s="129"/>
      <c r="D772" s="129"/>
      <c r="E772" s="129"/>
      <c r="F772" s="129"/>
      <c r="G772" s="129"/>
      <c r="H772" s="129"/>
      <c r="I772" s="129"/>
      <c r="J772" s="129"/>
      <c r="K772" s="129"/>
      <c r="L772" s="129"/>
      <c r="M772" s="129"/>
      <c r="N772" s="129"/>
      <c r="O772" s="129"/>
      <c r="P772" s="129"/>
      <c r="Q772" s="129"/>
      <c r="R772" s="129"/>
      <c r="S772" s="129"/>
      <c r="T772" s="129"/>
      <c r="U772" s="129"/>
    </row>
    <row r="773" ht="15.75" customHeight="1">
      <c r="A773" s="129"/>
      <c r="B773" s="129"/>
      <c r="C773" s="129"/>
      <c r="D773" s="129"/>
      <c r="E773" s="129"/>
      <c r="F773" s="129"/>
      <c r="G773" s="129"/>
      <c r="H773" s="129"/>
      <c r="I773" s="129"/>
      <c r="J773" s="129"/>
      <c r="K773" s="129"/>
      <c r="L773" s="129"/>
      <c r="M773" s="129"/>
      <c r="N773" s="129"/>
      <c r="O773" s="129"/>
      <c r="P773" s="129"/>
      <c r="Q773" s="129"/>
      <c r="R773" s="129"/>
      <c r="S773" s="129"/>
      <c r="T773" s="129"/>
      <c r="U773" s="129"/>
    </row>
    <row r="774" ht="15.75" customHeight="1">
      <c r="A774" s="129"/>
      <c r="B774" s="129"/>
      <c r="C774" s="129"/>
      <c r="D774" s="129"/>
      <c r="E774" s="129"/>
      <c r="F774" s="129"/>
      <c r="G774" s="129"/>
      <c r="H774" s="129"/>
      <c r="I774" s="129"/>
      <c r="J774" s="129"/>
      <c r="K774" s="129"/>
      <c r="L774" s="129"/>
      <c r="M774" s="129"/>
      <c r="N774" s="129"/>
      <c r="O774" s="129"/>
      <c r="P774" s="129"/>
      <c r="Q774" s="129"/>
      <c r="R774" s="129"/>
      <c r="S774" s="129"/>
      <c r="T774" s="129"/>
      <c r="U774" s="129"/>
    </row>
    <row r="775" ht="15.75" customHeight="1">
      <c r="A775" s="129"/>
      <c r="B775" s="129"/>
      <c r="C775" s="129"/>
      <c r="D775" s="129"/>
      <c r="E775" s="129"/>
      <c r="F775" s="129"/>
      <c r="G775" s="129"/>
      <c r="H775" s="129"/>
      <c r="I775" s="129"/>
      <c r="J775" s="129"/>
      <c r="K775" s="129"/>
      <c r="L775" s="129"/>
      <c r="M775" s="129"/>
      <c r="N775" s="129"/>
      <c r="O775" s="129"/>
      <c r="P775" s="129"/>
      <c r="Q775" s="129"/>
      <c r="R775" s="129"/>
      <c r="S775" s="129"/>
      <c r="T775" s="129"/>
      <c r="U775" s="129"/>
    </row>
    <row r="776" ht="15.75" customHeight="1">
      <c r="A776" s="129"/>
      <c r="B776" s="129"/>
      <c r="C776" s="129"/>
      <c r="D776" s="129"/>
      <c r="E776" s="129"/>
      <c r="F776" s="129"/>
      <c r="G776" s="129"/>
      <c r="H776" s="129"/>
      <c r="I776" s="129"/>
      <c r="J776" s="129"/>
      <c r="K776" s="129"/>
      <c r="L776" s="129"/>
      <c r="M776" s="129"/>
      <c r="N776" s="129"/>
      <c r="O776" s="129"/>
      <c r="P776" s="129"/>
      <c r="Q776" s="129"/>
      <c r="R776" s="129"/>
      <c r="S776" s="129"/>
      <c r="T776" s="129"/>
      <c r="U776" s="129"/>
    </row>
    <row r="777" ht="15.75" customHeight="1">
      <c r="A777" s="129"/>
      <c r="B777" s="129"/>
      <c r="C777" s="129"/>
      <c r="D777" s="129"/>
      <c r="E777" s="129"/>
      <c r="F777" s="129"/>
      <c r="G777" s="129"/>
      <c r="H777" s="129"/>
      <c r="I777" s="129"/>
      <c r="J777" s="129"/>
      <c r="K777" s="129"/>
      <c r="L777" s="129"/>
      <c r="M777" s="129"/>
      <c r="N777" s="129"/>
      <c r="O777" s="129"/>
      <c r="P777" s="129"/>
      <c r="Q777" s="129"/>
      <c r="R777" s="129"/>
      <c r="S777" s="129"/>
      <c r="T777" s="129"/>
      <c r="U777" s="129"/>
    </row>
    <row r="778" ht="15.75" customHeight="1">
      <c r="A778" s="129"/>
      <c r="B778" s="129"/>
      <c r="C778" s="129"/>
      <c r="D778" s="129"/>
      <c r="E778" s="129"/>
      <c r="F778" s="129"/>
      <c r="G778" s="129"/>
      <c r="H778" s="129"/>
      <c r="I778" s="129"/>
      <c r="J778" s="129"/>
      <c r="K778" s="129"/>
      <c r="L778" s="129"/>
      <c r="M778" s="129"/>
      <c r="N778" s="129"/>
      <c r="O778" s="129"/>
      <c r="P778" s="129"/>
      <c r="Q778" s="129"/>
      <c r="R778" s="129"/>
      <c r="S778" s="129"/>
      <c r="T778" s="129"/>
      <c r="U778" s="129"/>
    </row>
    <row r="779" ht="15.75" customHeight="1">
      <c r="A779" s="129"/>
      <c r="B779" s="129"/>
      <c r="C779" s="129"/>
      <c r="D779" s="129"/>
      <c r="E779" s="129"/>
      <c r="F779" s="129"/>
      <c r="G779" s="129"/>
      <c r="H779" s="129"/>
      <c r="I779" s="129"/>
      <c r="J779" s="129"/>
      <c r="K779" s="129"/>
      <c r="L779" s="129"/>
      <c r="M779" s="129"/>
      <c r="N779" s="129"/>
      <c r="O779" s="129"/>
      <c r="P779" s="129"/>
      <c r="Q779" s="129"/>
      <c r="R779" s="129"/>
      <c r="S779" s="129"/>
      <c r="T779" s="129"/>
      <c r="U779" s="129"/>
    </row>
    <row r="780" ht="15.75" customHeight="1">
      <c r="A780" s="129"/>
      <c r="B780" s="129"/>
      <c r="C780" s="129"/>
      <c r="D780" s="129"/>
      <c r="E780" s="129"/>
      <c r="F780" s="129"/>
      <c r="G780" s="129"/>
      <c r="H780" s="129"/>
      <c r="I780" s="129"/>
      <c r="J780" s="129"/>
      <c r="K780" s="129"/>
      <c r="L780" s="129"/>
      <c r="M780" s="129"/>
      <c r="N780" s="129"/>
      <c r="O780" s="129"/>
      <c r="P780" s="129"/>
      <c r="Q780" s="129"/>
      <c r="R780" s="129"/>
      <c r="S780" s="129"/>
      <c r="T780" s="129"/>
      <c r="U780" s="129"/>
    </row>
    <row r="781" ht="15.75" customHeight="1">
      <c r="A781" s="129"/>
      <c r="B781" s="129"/>
      <c r="C781" s="129"/>
      <c r="D781" s="129"/>
      <c r="E781" s="129"/>
      <c r="F781" s="129"/>
      <c r="G781" s="129"/>
      <c r="H781" s="129"/>
      <c r="I781" s="129"/>
      <c r="J781" s="129"/>
      <c r="K781" s="129"/>
      <c r="L781" s="129"/>
      <c r="M781" s="129"/>
      <c r="N781" s="129"/>
      <c r="O781" s="129"/>
      <c r="P781" s="129"/>
      <c r="Q781" s="129"/>
      <c r="R781" s="129"/>
      <c r="S781" s="129"/>
      <c r="T781" s="129"/>
      <c r="U781" s="129"/>
    </row>
    <row r="782" ht="15.75" customHeight="1">
      <c r="A782" s="129"/>
      <c r="B782" s="129"/>
      <c r="C782" s="129"/>
      <c r="D782" s="129"/>
      <c r="E782" s="129"/>
      <c r="F782" s="129"/>
      <c r="G782" s="129"/>
      <c r="H782" s="129"/>
      <c r="I782" s="129"/>
      <c r="J782" s="129"/>
      <c r="K782" s="129"/>
      <c r="L782" s="129"/>
      <c r="M782" s="129"/>
      <c r="N782" s="129"/>
      <c r="O782" s="129"/>
      <c r="P782" s="129"/>
      <c r="Q782" s="129"/>
      <c r="R782" s="129"/>
      <c r="S782" s="129"/>
      <c r="T782" s="129"/>
      <c r="U782" s="129"/>
    </row>
    <row r="783" ht="15.75" customHeight="1">
      <c r="A783" s="129"/>
      <c r="B783" s="129"/>
      <c r="C783" s="129"/>
      <c r="D783" s="129"/>
      <c r="E783" s="129"/>
      <c r="F783" s="129"/>
      <c r="G783" s="129"/>
      <c r="H783" s="129"/>
      <c r="I783" s="129"/>
      <c r="J783" s="129"/>
      <c r="K783" s="129"/>
      <c r="L783" s="129"/>
      <c r="M783" s="129"/>
      <c r="N783" s="129"/>
      <c r="O783" s="129"/>
      <c r="P783" s="129"/>
      <c r="Q783" s="129"/>
      <c r="R783" s="129"/>
      <c r="S783" s="129"/>
      <c r="T783" s="129"/>
      <c r="U783" s="129"/>
    </row>
    <row r="784" ht="15.75" customHeight="1">
      <c r="A784" s="129"/>
      <c r="B784" s="129"/>
      <c r="C784" s="129"/>
      <c r="D784" s="129"/>
      <c r="E784" s="129"/>
      <c r="F784" s="129"/>
      <c r="G784" s="129"/>
      <c r="H784" s="129"/>
      <c r="I784" s="129"/>
      <c r="J784" s="129"/>
      <c r="K784" s="129"/>
      <c r="L784" s="129"/>
      <c r="M784" s="129"/>
      <c r="N784" s="129"/>
      <c r="O784" s="129"/>
      <c r="P784" s="129"/>
      <c r="Q784" s="129"/>
      <c r="R784" s="129"/>
      <c r="S784" s="129"/>
      <c r="T784" s="129"/>
      <c r="U784" s="129"/>
    </row>
    <row r="785" ht="15.75" customHeight="1">
      <c r="A785" s="129"/>
      <c r="B785" s="129"/>
      <c r="C785" s="129"/>
      <c r="D785" s="129"/>
      <c r="E785" s="129"/>
      <c r="F785" s="129"/>
      <c r="G785" s="129"/>
      <c r="H785" s="129"/>
      <c r="I785" s="129"/>
      <c r="J785" s="129"/>
      <c r="K785" s="129"/>
      <c r="L785" s="129"/>
      <c r="M785" s="129"/>
      <c r="N785" s="129"/>
      <c r="O785" s="129"/>
      <c r="P785" s="129"/>
      <c r="Q785" s="129"/>
      <c r="R785" s="129"/>
      <c r="S785" s="129"/>
      <c r="T785" s="129"/>
      <c r="U785" s="129"/>
    </row>
    <row r="786" ht="15.75" customHeight="1">
      <c r="A786" s="129"/>
      <c r="B786" s="129"/>
      <c r="C786" s="129"/>
      <c r="D786" s="129"/>
      <c r="E786" s="129"/>
      <c r="F786" s="129"/>
      <c r="G786" s="129"/>
      <c r="H786" s="129"/>
      <c r="I786" s="129"/>
      <c r="J786" s="129"/>
      <c r="K786" s="129"/>
      <c r="L786" s="129"/>
      <c r="M786" s="129"/>
      <c r="N786" s="129"/>
      <c r="O786" s="129"/>
      <c r="P786" s="129"/>
      <c r="Q786" s="129"/>
      <c r="R786" s="129"/>
      <c r="S786" s="129"/>
      <c r="T786" s="129"/>
      <c r="U786" s="129"/>
    </row>
    <row r="787" ht="15.75" customHeight="1">
      <c r="A787" s="129"/>
      <c r="B787" s="129"/>
      <c r="C787" s="129"/>
      <c r="D787" s="129"/>
      <c r="E787" s="129"/>
      <c r="F787" s="129"/>
      <c r="G787" s="129"/>
      <c r="H787" s="129"/>
      <c r="I787" s="129"/>
      <c r="J787" s="129"/>
      <c r="K787" s="129"/>
      <c r="L787" s="129"/>
      <c r="M787" s="129"/>
      <c r="N787" s="129"/>
      <c r="O787" s="129"/>
      <c r="P787" s="129"/>
      <c r="Q787" s="129"/>
      <c r="R787" s="129"/>
      <c r="S787" s="129"/>
      <c r="T787" s="129"/>
      <c r="U787" s="129"/>
    </row>
    <row r="788" ht="15.75" customHeight="1">
      <c r="A788" s="129"/>
      <c r="B788" s="129"/>
      <c r="C788" s="129"/>
      <c r="D788" s="129"/>
      <c r="E788" s="129"/>
      <c r="F788" s="129"/>
      <c r="G788" s="129"/>
      <c r="H788" s="129"/>
      <c r="I788" s="129"/>
      <c r="J788" s="129"/>
      <c r="K788" s="129"/>
      <c r="L788" s="129"/>
      <c r="M788" s="129"/>
      <c r="N788" s="129"/>
      <c r="O788" s="129"/>
      <c r="P788" s="129"/>
      <c r="Q788" s="129"/>
      <c r="R788" s="129"/>
      <c r="S788" s="129"/>
      <c r="T788" s="129"/>
      <c r="U788" s="129"/>
    </row>
    <row r="789" ht="15.75" customHeight="1">
      <c r="A789" s="129"/>
      <c r="B789" s="129"/>
      <c r="C789" s="129"/>
      <c r="D789" s="129"/>
      <c r="E789" s="129"/>
      <c r="F789" s="129"/>
      <c r="G789" s="129"/>
      <c r="H789" s="129"/>
      <c r="I789" s="129"/>
      <c r="J789" s="129"/>
      <c r="K789" s="129"/>
      <c r="L789" s="129"/>
      <c r="M789" s="129"/>
      <c r="N789" s="129"/>
      <c r="O789" s="129"/>
      <c r="P789" s="129"/>
      <c r="Q789" s="129"/>
      <c r="R789" s="129"/>
      <c r="S789" s="129"/>
      <c r="T789" s="129"/>
      <c r="U789" s="129"/>
    </row>
    <row r="790" ht="15.75" customHeight="1">
      <c r="A790" s="129"/>
      <c r="B790" s="129"/>
      <c r="C790" s="129"/>
      <c r="D790" s="129"/>
      <c r="E790" s="129"/>
      <c r="F790" s="129"/>
      <c r="G790" s="129"/>
      <c r="H790" s="129"/>
      <c r="I790" s="129"/>
      <c r="J790" s="129"/>
      <c r="K790" s="129"/>
      <c r="L790" s="129"/>
      <c r="M790" s="129"/>
      <c r="N790" s="129"/>
      <c r="O790" s="129"/>
      <c r="P790" s="129"/>
      <c r="Q790" s="129"/>
      <c r="R790" s="129"/>
      <c r="S790" s="129"/>
      <c r="T790" s="129"/>
      <c r="U790" s="129"/>
    </row>
    <row r="791" ht="15.75" customHeight="1">
      <c r="A791" s="129"/>
      <c r="B791" s="129"/>
      <c r="C791" s="129"/>
      <c r="D791" s="129"/>
      <c r="E791" s="129"/>
      <c r="F791" s="129"/>
      <c r="G791" s="129"/>
      <c r="H791" s="129"/>
      <c r="I791" s="129"/>
      <c r="J791" s="129"/>
      <c r="K791" s="129"/>
      <c r="L791" s="129"/>
      <c r="M791" s="129"/>
      <c r="N791" s="129"/>
      <c r="O791" s="129"/>
      <c r="P791" s="129"/>
      <c r="Q791" s="129"/>
      <c r="R791" s="129"/>
      <c r="S791" s="129"/>
      <c r="T791" s="129"/>
      <c r="U791" s="129"/>
    </row>
    <row r="792" ht="15.75" customHeight="1">
      <c r="A792" s="129"/>
      <c r="B792" s="129"/>
      <c r="C792" s="129"/>
      <c r="D792" s="129"/>
      <c r="E792" s="129"/>
      <c r="F792" s="129"/>
      <c r="G792" s="129"/>
      <c r="H792" s="129"/>
      <c r="I792" s="129"/>
      <c r="J792" s="129"/>
      <c r="K792" s="129"/>
      <c r="L792" s="129"/>
      <c r="M792" s="129"/>
      <c r="N792" s="129"/>
      <c r="O792" s="129"/>
      <c r="P792" s="129"/>
      <c r="Q792" s="129"/>
      <c r="R792" s="129"/>
      <c r="S792" s="129"/>
      <c r="T792" s="129"/>
      <c r="U792" s="129"/>
    </row>
    <row r="793" ht="15.75" customHeight="1">
      <c r="A793" s="129"/>
      <c r="B793" s="129"/>
      <c r="C793" s="129"/>
      <c r="D793" s="129"/>
      <c r="E793" s="129"/>
      <c r="F793" s="129"/>
      <c r="G793" s="129"/>
      <c r="H793" s="129"/>
      <c r="I793" s="129"/>
      <c r="J793" s="129"/>
      <c r="K793" s="129"/>
      <c r="L793" s="129"/>
      <c r="M793" s="129"/>
      <c r="N793" s="129"/>
      <c r="O793" s="129"/>
      <c r="P793" s="129"/>
      <c r="Q793" s="129"/>
      <c r="R793" s="129"/>
      <c r="S793" s="129"/>
      <c r="T793" s="129"/>
      <c r="U793" s="129"/>
    </row>
    <row r="794" ht="15.75" customHeight="1">
      <c r="A794" s="129"/>
      <c r="B794" s="129"/>
      <c r="C794" s="129"/>
      <c r="D794" s="129"/>
      <c r="E794" s="129"/>
      <c r="F794" s="129"/>
      <c r="G794" s="129"/>
      <c r="H794" s="129"/>
      <c r="I794" s="129"/>
      <c r="J794" s="129"/>
      <c r="K794" s="129"/>
      <c r="L794" s="129"/>
      <c r="M794" s="129"/>
      <c r="N794" s="129"/>
      <c r="O794" s="129"/>
      <c r="P794" s="129"/>
      <c r="Q794" s="129"/>
      <c r="R794" s="129"/>
      <c r="S794" s="129"/>
      <c r="T794" s="129"/>
      <c r="U794" s="129"/>
    </row>
    <row r="795" ht="15.75" customHeight="1">
      <c r="A795" s="129"/>
      <c r="B795" s="129"/>
      <c r="C795" s="129"/>
      <c r="D795" s="129"/>
      <c r="E795" s="129"/>
      <c r="F795" s="129"/>
      <c r="G795" s="129"/>
      <c r="H795" s="129"/>
      <c r="I795" s="129"/>
      <c r="J795" s="129"/>
      <c r="K795" s="129"/>
      <c r="L795" s="129"/>
      <c r="M795" s="129"/>
      <c r="N795" s="129"/>
      <c r="O795" s="129"/>
      <c r="P795" s="129"/>
      <c r="Q795" s="129"/>
      <c r="R795" s="129"/>
      <c r="S795" s="129"/>
      <c r="T795" s="129"/>
      <c r="U795" s="129"/>
    </row>
    <row r="796" ht="15.75" customHeight="1">
      <c r="A796" s="129"/>
      <c r="B796" s="129"/>
      <c r="C796" s="129"/>
      <c r="D796" s="129"/>
      <c r="E796" s="129"/>
      <c r="F796" s="129"/>
      <c r="G796" s="129"/>
      <c r="H796" s="129"/>
      <c r="I796" s="129"/>
      <c r="J796" s="129"/>
      <c r="K796" s="129"/>
      <c r="L796" s="129"/>
      <c r="M796" s="129"/>
      <c r="N796" s="129"/>
      <c r="O796" s="129"/>
      <c r="P796" s="129"/>
      <c r="Q796" s="129"/>
      <c r="R796" s="129"/>
      <c r="S796" s="129"/>
      <c r="T796" s="129"/>
      <c r="U796" s="129"/>
    </row>
    <row r="797" ht="15.75" customHeight="1">
      <c r="A797" s="129"/>
      <c r="B797" s="129"/>
      <c r="C797" s="129"/>
      <c r="D797" s="129"/>
      <c r="E797" s="129"/>
      <c r="F797" s="129"/>
      <c r="G797" s="129"/>
      <c r="H797" s="129"/>
      <c r="I797" s="129"/>
      <c r="J797" s="129"/>
      <c r="K797" s="129"/>
      <c r="L797" s="129"/>
      <c r="M797" s="129"/>
      <c r="N797" s="129"/>
      <c r="O797" s="129"/>
      <c r="P797" s="129"/>
      <c r="Q797" s="129"/>
      <c r="R797" s="129"/>
      <c r="S797" s="129"/>
      <c r="T797" s="129"/>
      <c r="U797" s="129"/>
    </row>
    <row r="798" ht="15.75" customHeight="1">
      <c r="A798" s="129"/>
      <c r="B798" s="129"/>
      <c r="C798" s="129"/>
      <c r="D798" s="129"/>
      <c r="E798" s="129"/>
      <c r="F798" s="129"/>
      <c r="G798" s="129"/>
      <c r="H798" s="129"/>
      <c r="I798" s="129"/>
      <c r="J798" s="129"/>
      <c r="K798" s="129"/>
      <c r="L798" s="129"/>
      <c r="M798" s="129"/>
      <c r="N798" s="129"/>
      <c r="O798" s="129"/>
      <c r="P798" s="129"/>
      <c r="Q798" s="129"/>
      <c r="R798" s="129"/>
      <c r="S798" s="129"/>
      <c r="T798" s="129"/>
      <c r="U798" s="129"/>
    </row>
    <row r="799" ht="15.75" customHeight="1">
      <c r="A799" s="129"/>
      <c r="B799" s="129"/>
      <c r="C799" s="129"/>
      <c r="D799" s="129"/>
      <c r="E799" s="129"/>
      <c r="F799" s="129"/>
      <c r="G799" s="129"/>
      <c r="H799" s="129"/>
      <c r="I799" s="129"/>
      <c r="J799" s="129"/>
      <c r="K799" s="129"/>
      <c r="L799" s="129"/>
      <c r="M799" s="129"/>
      <c r="N799" s="129"/>
      <c r="O799" s="129"/>
      <c r="P799" s="129"/>
      <c r="Q799" s="129"/>
      <c r="R799" s="129"/>
      <c r="S799" s="129"/>
      <c r="T799" s="129"/>
      <c r="U799" s="129"/>
    </row>
    <row r="800" ht="15.75" customHeight="1">
      <c r="A800" s="129"/>
      <c r="B800" s="129"/>
      <c r="C800" s="129"/>
      <c r="D800" s="129"/>
      <c r="E800" s="129"/>
      <c r="F800" s="129"/>
      <c r="G800" s="129"/>
      <c r="H800" s="129"/>
      <c r="I800" s="129"/>
      <c r="J800" s="129"/>
      <c r="K800" s="129"/>
      <c r="L800" s="129"/>
      <c r="M800" s="129"/>
      <c r="N800" s="129"/>
      <c r="O800" s="129"/>
      <c r="P800" s="129"/>
      <c r="Q800" s="129"/>
      <c r="R800" s="129"/>
      <c r="S800" s="129"/>
      <c r="T800" s="129"/>
      <c r="U800" s="129"/>
    </row>
    <row r="801" ht="15.75" customHeight="1">
      <c r="A801" s="129"/>
      <c r="B801" s="129"/>
      <c r="C801" s="129"/>
      <c r="D801" s="129"/>
      <c r="E801" s="129"/>
      <c r="F801" s="129"/>
      <c r="G801" s="129"/>
      <c r="H801" s="129"/>
      <c r="I801" s="129"/>
      <c r="J801" s="129"/>
      <c r="K801" s="129"/>
      <c r="L801" s="129"/>
      <c r="M801" s="129"/>
      <c r="N801" s="129"/>
      <c r="O801" s="129"/>
      <c r="P801" s="129"/>
      <c r="Q801" s="129"/>
      <c r="R801" s="129"/>
      <c r="S801" s="129"/>
      <c r="T801" s="129"/>
      <c r="U801" s="129"/>
    </row>
    <row r="802" ht="15.75" customHeight="1">
      <c r="A802" s="129"/>
      <c r="B802" s="129"/>
      <c r="C802" s="129"/>
      <c r="D802" s="129"/>
      <c r="E802" s="129"/>
      <c r="F802" s="129"/>
      <c r="G802" s="129"/>
      <c r="H802" s="129"/>
      <c r="I802" s="129"/>
      <c r="J802" s="129"/>
      <c r="K802" s="129"/>
      <c r="L802" s="129"/>
      <c r="M802" s="129"/>
      <c r="N802" s="129"/>
      <c r="O802" s="129"/>
      <c r="P802" s="129"/>
      <c r="Q802" s="129"/>
      <c r="R802" s="129"/>
      <c r="S802" s="129"/>
      <c r="T802" s="129"/>
      <c r="U802" s="129"/>
    </row>
    <row r="803" ht="15.75" customHeight="1">
      <c r="A803" s="129"/>
      <c r="B803" s="129"/>
      <c r="C803" s="129"/>
      <c r="D803" s="129"/>
      <c r="E803" s="129"/>
      <c r="F803" s="129"/>
      <c r="G803" s="129"/>
      <c r="H803" s="129"/>
      <c r="I803" s="129"/>
      <c r="J803" s="129"/>
      <c r="K803" s="129"/>
      <c r="L803" s="129"/>
      <c r="M803" s="129"/>
      <c r="N803" s="129"/>
      <c r="O803" s="129"/>
      <c r="P803" s="129"/>
      <c r="Q803" s="129"/>
      <c r="R803" s="129"/>
      <c r="S803" s="129"/>
      <c r="T803" s="129"/>
      <c r="U803" s="129"/>
    </row>
    <row r="804" ht="15.75" customHeight="1">
      <c r="A804" s="129"/>
      <c r="B804" s="129"/>
      <c r="C804" s="129"/>
      <c r="D804" s="129"/>
      <c r="E804" s="129"/>
      <c r="F804" s="129"/>
      <c r="G804" s="129"/>
      <c r="H804" s="129"/>
      <c r="I804" s="129"/>
      <c r="J804" s="129"/>
      <c r="K804" s="129"/>
      <c r="L804" s="129"/>
      <c r="M804" s="129"/>
      <c r="N804" s="129"/>
      <c r="O804" s="129"/>
      <c r="P804" s="129"/>
      <c r="Q804" s="129"/>
      <c r="R804" s="129"/>
      <c r="S804" s="129"/>
      <c r="T804" s="129"/>
      <c r="U804" s="129"/>
    </row>
    <row r="805" ht="15.75" customHeight="1">
      <c r="A805" s="129"/>
      <c r="B805" s="129"/>
      <c r="C805" s="129"/>
      <c r="D805" s="129"/>
      <c r="E805" s="129"/>
      <c r="F805" s="129"/>
      <c r="G805" s="129"/>
      <c r="H805" s="129"/>
      <c r="I805" s="129"/>
      <c r="J805" s="129"/>
      <c r="K805" s="129"/>
      <c r="L805" s="129"/>
      <c r="M805" s="129"/>
      <c r="N805" s="129"/>
      <c r="O805" s="129"/>
      <c r="P805" s="129"/>
      <c r="Q805" s="129"/>
      <c r="R805" s="129"/>
      <c r="S805" s="129"/>
      <c r="T805" s="129"/>
      <c r="U805" s="129"/>
    </row>
    <row r="806" ht="15.75" customHeight="1">
      <c r="A806" s="129"/>
      <c r="B806" s="129"/>
      <c r="C806" s="129"/>
      <c r="D806" s="129"/>
      <c r="E806" s="129"/>
      <c r="F806" s="129"/>
      <c r="G806" s="129"/>
      <c r="H806" s="129"/>
      <c r="I806" s="129"/>
      <c r="J806" s="129"/>
      <c r="K806" s="129"/>
      <c r="L806" s="129"/>
      <c r="M806" s="129"/>
      <c r="N806" s="129"/>
      <c r="O806" s="129"/>
      <c r="P806" s="129"/>
      <c r="Q806" s="129"/>
      <c r="R806" s="129"/>
      <c r="S806" s="129"/>
      <c r="T806" s="129"/>
      <c r="U806" s="129"/>
    </row>
    <row r="807" ht="15.75" customHeight="1">
      <c r="A807" s="129"/>
      <c r="B807" s="129"/>
      <c r="C807" s="129"/>
      <c r="D807" s="129"/>
      <c r="E807" s="129"/>
      <c r="F807" s="129"/>
      <c r="G807" s="129"/>
      <c r="H807" s="129"/>
      <c r="I807" s="129"/>
      <c r="J807" s="129"/>
      <c r="K807" s="129"/>
      <c r="L807" s="129"/>
      <c r="M807" s="129"/>
      <c r="N807" s="129"/>
      <c r="O807" s="129"/>
      <c r="P807" s="129"/>
      <c r="Q807" s="129"/>
      <c r="R807" s="129"/>
      <c r="S807" s="129"/>
      <c r="T807" s="129"/>
      <c r="U807" s="129"/>
    </row>
    <row r="808" ht="15.75" customHeight="1">
      <c r="A808" s="129"/>
      <c r="B808" s="129"/>
      <c r="C808" s="129"/>
      <c r="D808" s="129"/>
      <c r="E808" s="129"/>
      <c r="F808" s="129"/>
      <c r="G808" s="129"/>
      <c r="H808" s="129"/>
      <c r="I808" s="129"/>
      <c r="J808" s="129"/>
      <c r="K808" s="129"/>
      <c r="L808" s="129"/>
      <c r="M808" s="129"/>
      <c r="N808" s="129"/>
      <c r="O808" s="129"/>
      <c r="P808" s="129"/>
      <c r="Q808" s="129"/>
      <c r="R808" s="129"/>
      <c r="S808" s="129"/>
      <c r="T808" s="129"/>
      <c r="U808" s="129"/>
    </row>
    <row r="809" ht="15.75" customHeight="1">
      <c r="A809" s="129"/>
      <c r="B809" s="129"/>
      <c r="C809" s="129"/>
      <c r="D809" s="129"/>
      <c r="E809" s="129"/>
      <c r="F809" s="129"/>
      <c r="G809" s="129"/>
      <c r="H809" s="129"/>
      <c r="I809" s="129"/>
      <c r="J809" s="129"/>
      <c r="K809" s="129"/>
      <c r="L809" s="129"/>
      <c r="M809" s="129"/>
      <c r="N809" s="129"/>
      <c r="O809" s="129"/>
      <c r="P809" s="129"/>
      <c r="Q809" s="129"/>
      <c r="R809" s="129"/>
      <c r="S809" s="129"/>
      <c r="T809" s="129"/>
      <c r="U809" s="129"/>
    </row>
    <row r="810" ht="15.75" customHeight="1">
      <c r="A810" s="129"/>
      <c r="B810" s="129"/>
      <c r="C810" s="129"/>
      <c r="D810" s="129"/>
      <c r="E810" s="129"/>
      <c r="F810" s="129"/>
      <c r="G810" s="129"/>
      <c r="H810" s="129"/>
      <c r="I810" s="129"/>
      <c r="J810" s="129"/>
      <c r="K810" s="129"/>
      <c r="L810" s="129"/>
      <c r="M810" s="129"/>
      <c r="N810" s="129"/>
      <c r="O810" s="129"/>
      <c r="P810" s="129"/>
      <c r="Q810" s="129"/>
      <c r="R810" s="129"/>
      <c r="S810" s="129"/>
      <c r="T810" s="129"/>
      <c r="U810" s="129"/>
    </row>
    <row r="811" ht="15.75" customHeight="1">
      <c r="A811" s="129"/>
      <c r="B811" s="129"/>
      <c r="C811" s="129"/>
      <c r="D811" s="129"/>
      <c r="E811" s="129"/>
      <c r="F811" s="129"/>
      <c r="G811" s="129"/>
      <c r="H811" s="129"/>
      <c r="I811" s="129"/>
      <c r="J811" s="129"/>
      <c r="K811" s="129"/>
      <c r="L811" s="129"/>
      <c r="M811" s="129"/>
      <c r="N811" s="129"/>
      <c r="O811" s="129"/>
      <c r="P811" s="129"/>
      <c r="Q811" s="129"/>
      <c r="R811" s="129"/>
      <c r="S811" s="129"/>
      <c r="T811" s="129"/>
      <c r="U811" s="129"/>
    </row>
    <row r="812" ht="15.75" customHeight="1">
      <c r="A812" s="129"/>
      <c r="B812" s="129"/>
      <c r="C812" s="129"/>
      <c r="D812" s="129"/>
      <c r="E812" s="129"/>
      <c r="F812" s="129"/>
      <c r="G812" s="129"/>
      <c r="H812" s="129"/>
      <c r="I812" s="129"/>
      <c r="J812" s="129"/>
      <c r="K812" s="129"/>
      <c r="L812" s="129"/>
      <c r="M812" s="129"/>
      <c r="N812" s="129"/>
      <c r="O812" s="129"/>
      <c r="P812" s="129"/>
      <c r="Q812" s="129"/>
      <c r="R812" s="129"/>
      <c r="S812" s="129"/>
      <c r="T812" s="129"/>
      <c r="U812" s="129"/>
    </row>
    <row r="813" ht="15.75" customHeight="1">
      <c r="A813" s="129"/>
      <c r="B813" s="129"/>
      <c r="C813" s="129"/>
      <c r="D813" s="129"/>
      <c r="E813" s="129"/>
      <c r="F813" s="129"/>
      <c r="G813" s="129"/>
      <c r="H813" s="129"/>
      <c r="I813" s="129"/>
      <c r="J813" s="129"/>
      <c r="K813" s="129"/>
      <c r="L813" s="129"/>
      <c r="M813" s="129"/>
      <c r="N813" s="129"/>
      <c r="O813" s="129"/>
      <c r="P813" s="129"/>
      <c r="Q813" s="129"/>
      <c r="R813" s="129"/>
      <c r="S813" s="129"/>
      <c r="T813" s="129"/>
      <c r="U813" s="129"/>
    </row>
    <row r="814" ht="15.75" customHeight="1">
      <c r="A814" s="129"/>
      <c r="B814" s="129"/>
      <c r="C814" s="129"/>
      <c r="D814" s="129"/>
      <c r="E814" s="129"/>
      <c r="F814" s="129"/>
      <c r="G814" s="129"/>
      <c r="H814" s="129"/>
      <c r="I814" s="129"/>
      <c r="J814" s="129"/>
      <c r="K814" s="129"/>
      <c r="L814" s="129"/>
      <c r="M814" s="129"/>
      <c r="N814" s="129"/>
      <c r="O814" s="129"/>
      <c r="P814" s="129"/>
      <c r="Q814" s="129"/>
      <c r="R814" s="129"/>
      <c r="S814" s="129"/>
      <c r="T814" s="129"/>
      <c r="U814" s="129"/>
    </row>
    <row r="815" ht="15.75" customHeight="1">
      <c r="A815" s="129"/>
      <c r="B815" s="129"/>
      <c r="C815" s="129"/>
      <c r="D815" s="129"/>
      <c r="E815" s="129"/>
      <c r="F815" s="129"/>
      <c r="G815" s="129"/>
      <c r="H815" s="129"/>
      <c r="I815" s="129"/>
      <c r="J815" s="129"/>
      <c r="K815" s="129"/>
      <c r="L815" s="129"/>
      <c r="M815" s="129"/>
      <c r="N815" s="129"/>
      <c r="O815" s="129"/>
      <c r="P815" s="129"/>
      <c r="Q815" s="129"/>
      <c r="R815" s="129"/>
      <c r="S815" s="129"/>
      <c r="T815" s="129"/>
      <c r="U815" s="129"/>
    </row>
    <row r="816" ht="15.75" customHeight="1">
      <c r="A816" s="129"/>
      <c r="B816" s="129"/>
      <c r="C816" s="129"/>
      <c r="D816" s="129"/>
      <c r="E816" s="129"/>
      <c r="F816" s="129"/>
      <c r="G816" s="129"/>
      <c r="H816" s="129"/>
      <c r="I816" s="129"/>
      <c r="J816" s="129"/>
      <c r="K816" s="129"/>
      <c r="L816" s="129"/>
      <c r="M816" s="129"/>
      <c r="N816" s="129"/>
      <c r="O816" s="129"/>
      <c r="P816" s="129"/>
      <c r="Q816" s="129"/>
      <c r="R816" s="129"/>
      <c r="S816" s="129"/>
      <c r="T816" s="129"/>
      <c r="U816" s="129"/>
    </row>
    <row r="817" ht="15.75" customHeight="1">
      <c r="A817" s="129"/>
      <c r="B817" s="129"/>
      <c r="C817" s="129"/>
      <c r="D817" s="129"/>
      <c r="E817" s="129"/>
      <c r="F817" s="129"/>
      <c r="G817" s="129"/>
      <c r="H817" s="129"/>
      <c r="I817" s="129"/>
      <c r="J817" s="129"/>
      <c r="K817" s="129"/>
      <c r="L817" s="129"/>
      <c r="M817" s="129"/>
      <c r="N817" s="129"/>
      <c r="O817" s="129"/>
      <c r="P817" s="129"/>
      <c r="Q817" s="129"/>
      <c r="R817" s="129"/>
      <c r="S817" s="129"/>
      <c r="T817" s="129"/>
      <c r="U817" s="129"/>
    </row>
    <row r="818" ht="15.75" customHeight="1">
      <c r="A818" s="129"/>
      <c r="B818" s="129"/>
      <c r="C818" s="129"/>
      <c r="D818" s="129"/>
      <c r="E818" s="129"/>
      <c r="F818" s="129"/>
      <c r="G818" s="129"/>
      <c r="H818" s="129"/>
      <c r="I818" s="129"/>
      <c r="J818" s="129"/>
      <c r="K818" s="129"/>
      <c r="L818" s="129"/>
      <c r="M818" s="129"/>
      <c r="N818" s="129"/>
      <c r="O818" s="129"/>
      <c r="P818" s="129"/>
      <c r="Q818" s="129"/>
      <c r="R818" s="129"/>
      <c r="S818" s="129"/>
      <c r="T818" s="129"/>
      <c r="U818" s="129"/>
    </row>
    <row r="819" ht="15.75" customHeight="1">
      <c r="A819" s="129"/>
      <c r="B819" s="129"/>
      <c r="C819" s="129"/>
      <c r="D819" s="129"/>
      <c r="E819" s="129"/>
      <c r="F819" s="129"/>
      <c r="G819" s="129"/>
      <c r="H819" s="129"/>
      <c r="I819" s="129"/>
      <c r="J819" s="129"/>
      <c r="K819" s="129"/>
      <c r="L819" s="129"/>
      <c r="M819" s="129"/>
      <c r="N819" s="129"/>
      <c r="O819" s="129"/>
      <c r="P819" s="129"/>
      <c r="Q819" s="129"/>
      <c r="R819" s="129"/>
      <c r="S819" s="129"/>
      <c r="T819" s="129"/>
      <c r="U819" s="129"/>
    </row>
    <row r="820" ht="15.75" customHeight="1">
      <c r="A820" s="129"/>
      <c r="B820" s="129"/>
      <c r="C820" s="129"/>
      <c r="D820" s="129"/>
      <c r="E820" s="129"/>
      <c r="F820" s="129"/>
      <c r="G820" s="129"/>
      <c r="H820" s="129"/>
      <c r="I820" s="129"/>
      <c r="J820" s="129"/>
      <c r="K820" s="129"/>
      <c r="L820" s="129"/>
      <c r="M820" s="129"/>
      <c r="N820" s="129"/>
      <c r="O820" s="129"/>
      <c r="P820" s="129"/>
      <c r="Q820" s="129"/>
      <c r="R820" s="129"/>
      <c r="S820" s="129"/>
      <c r="T820" s="129"/>
      <c r="U820" s="129"/>
    </row>
    <row r="821" ht="15.75" customHeight="1">
      <c r="A821" s="129"/>
      <c r="B821" s="129"/>
      <c r="C821" s="129"/>
      <c r="D821" s="129"/>
      <c r="E821" s="129"/>
      <c r="F821" s="129"/>
      <c r="G821" s="129"/>
      <c r="H821" s="129"/>
      <c r="I821" s="129"/>
      <c r="J821" s="129"/>
      <c r="K821" s="129"/>
      <c r="L821" s="129"/>
      <c r="M821" s="129"/>
      <c r="N821" s="129"/>
      <c r="O821" s="129"/>
      <c r="P821" s="129"/>
      <c r="Q821" s="129"/>
      <c r="R821" s="129"/>
      <c r="S821" s="129"/>
      <c r="T821" s="129"/>
      <c r="U821" s="129"/>
    </row>
    <row r="822" ht="15.75" customHeight="1">
      <c r="A822" s="129"/>
      <c r="B822" s="129"/>
      <c r="C822" s="129"/>
      <c r="D822" s="129"/>
      <c r="E822" s="129"/>
      <c r="F822" s="129"/>
      <c r="G822" s="129"/>
      <c r="H822" s="129"/>
      <c r="I822" s="129"/>
      <c r="J822" s="129"/>
      <c r="K822" s="129"/>
      <c r="L822" s="129"/>
      <c r="M822" s="129"/>
      <c r="N822" s="129"/>
      <c r="O822" s="129"/>
      <c r="P822" s="129"/>
      <c r="Q822" s="129"/>
      <c r="R822" s="129"/>
      <c r="S822" s="129"/>
      <c r="T822" s="129"/>
      <c r="U822" s="129"/>
    </row>
    <row r="823" ht="15.75" customHeight="1">
      <c r="A823" s="129"/>
      <c r="B823" s="129"/>
      <c r="C823" s="129"/>
      <c r="D823" s="129"/>
      <c r="E823" s="129"/>
      <c r="F823" s="129"/>
      <c r="G823" s="129"/>
      <c r="H823" s="129"/>
      <c r="I823" s="129"/>
      <c r="J823" s="129"/>
      <c r="K823" s="129"/>
      <c r="L823" s="129"/>
      <c r="M823" s="129"/>
      <c r="N823" s="129"/>
      <c r="O823" s="129"/>
      <c r="P823" s="129"/>
      <c r="Q823" s="129"/>
      <c r="R823" s="129"/>
      <c r="S823" s="129"/>
      <c r="T823" s="129"/>
      <c r="U823" s="129"/>
    </row>
    <row r="824" ht="15.75" customHeight="1">
      <c r="A824" s="129"/>
      <c r="B824" s="129"/>
      <c r="C824" s="129"/>
      <c r="D824" s="129"/>
      <c r="E824" s="129"/>
      <c r="F824" s="129"/>
      <c r="G824" s="129"/>
      <c r="H824" s="129"/>
      <c r="I824" s="129"/>
      <c r="J824" s="129"/>
      <c r="K824" s="129"/>
      <c r="L824" s="129"/>
      <c r="M824" s="129"/>
      <c r="N824" s="129"/>
      <c r="O824" s="129"/>
      <c r="P824" s="129"/>
      <c r="Q824" s="129"/>
      <c r="R824" s="129"/>
      <c r="S824" s="129"/>
      <c r="T824" s="129"/>
      <c r="U824" s="129"/>
    </row>
    <row r="825" ht="15.75" customHeight="1">
      <c r="A825" s="129"/>
      <c r="B825" s="129"/>
      <c r="C825" s="129"/>
      <c r="D825" s="129"/>
      <c r="E825" s="129"/>
      <c r="F825" s="129"/>
      <c r="G825" s="129"/>
      <c r="H825" s="129"/>
      <c r="I825" s="129"/>
      <c r="J825" s="129"/>
      <c r="K825" s="129"/>
      <c r="L825" s="129"/>
      <c r="M825" s="129"/>
      <c r="N825" s="129"/>
      <c r="O825" s="129"/>
      <c r="P825" s="129"/>
      <c r="Q825" s="129"/>
      <c r="R825" s="129"/>
      <c r="S825" s="129"/>
      <c r="T825" s="129"/>
      <c r="U825" s="129"/>
    </row>
    <row r="826" ht="15.75" customHeight="1">
      <c r="A826" s="129"/>
      <c r="B826" s="129"/>
      <c r="C826" s="129"/>
      <c r="D826" s="129"/>
      <c r="E826" s="129"/>
      <c r="F826" s="129"/>
      <c r="G826" s="129"/>
      <c r="H826" s="129"/>
      <c r="I826" s="129"/>
      <c r="J826" s="129"/>
      <c r="K826" s="129"/>
      <c r="L826" s="129"/>
      <c r="M826" s="129"/>
      <c r="N826" s="129"/>
      <c r="O826" s="129"/>
      <c r="P826" s="129"/>
      <c r="Q826" s="129"/>
      <c r="R826" s="129"/>
      <c r="S826" s="129"/>
      <c r="T826" s="129"/>
      <c r="U826" s="129"/>
    </row>
    <row r="827" ht="15.75" customHeight="1">
      <c r="A827" s="129"/>
      <c r="B827" s="129"/>
      <c r="C827" s="129"/>
      <c r="D827" s="129"/>
      <c r="E827" s="129"/>
      <c r="F827" s="129"/>
      <c r="G827" s="129"/>
      <c r="H827" s="129"/>
      <c r="I827" s="129"/>
      <c r="J827" s="129"/>
      <c r="K827" s="129"/>
      <c r="L827" s="129"/>
      <c r="M827" s="129"/>
      <c r="N827" s="129"/>
      <c r="O827" s="129"/>
      <c r="P827" s="129"/>
      <c r="Q827" s="129"/>
      <c r="R827" s="129"/>
      <c r="S827" s="129"/>
      <c r="T827" s="129"/>
      <c r="U827" s="129"/>
    </row>
    <row r="828" ht="15.75" customHeight="1">
      <c r="A828" s="129"/>
      <c r="B828" s="129"/>
      <c r="C828" s="129"/>
      <c r="D828" s="129"/>
      <c r="E828" s="129"/>
      <c r="F828" s="129"/>
      <c r="G828" s="129"/>
      <c r="H828" s="129"/>
      <c r="I828" s="129"/>
      <c r="J828" s="129"/>
      <c r="K828" s="129"/>
      <c r="L828" s="129"/>
      <c r="M828" s="129"/>
      <c r="N828" s="129"/>
      <c r="O828" s="129"/>
      <c r="P828" s="129"/>
      <c r="Q828" s="129"/>
      <c r="R828" s="129"/>
      <c r="S828" s="129"/>
      <c r="T828" s="129"/>
      <c r="U828" s="129"/>
    </row>
    <row r="829" ht="15.75" customHeight="1">
      <c r="A829" s="129"/>
      <c r="B829" s="129"/>
      <c r="C829" s="129"/>
      <c r="D829" s="129"/>
      <c r="E829" s="129"/>
      <c r="F829" s="129"/>
      <c r="G829" s="129"/>
      <c r="H829" s="129"/>
      <c r="I829" s="129"/>
      <c r="J829" s="129"/>
      <c r="K829" s="129"/>
      <c r="L829" s="129"/>
      <c r="M829" s="129"/>
      <c r="N829" s="129"/>
      <c r="O829" s="129"/>
      <c r="P829" s="129"/>
      <c r="Q829" s="129"/>
      <c r="R829" s="129"/>
      <c r="S829" s="129"/>
      <c r="T829" s="129"/>
      <c r="U829" s="129"/>
    </row>
    <row r="830" ht="15.75" customHeight="1">
      <c r="A830" s="129"/>
      <c r="B830" s="129"/>
      <c r="C830" s="129"/>
      <c r="D830" s="129"/>
      <c r="E830" s="129"/>
      <c r="F830" s="129"/>
      <c r="G830" s="129"/>
      <c r="H830" s="129"/>
      <c r="I830" s="129"/>
      <c r="J830" s="129"/>
      <c r="K830" s="129"/>
      <c r="L830" s="129"/>
      <c r="M830" s="129"/>
      <c r="N830" s="129"/>
      <c r="O830" s="129"/>
      <c r="P830" s="129"/>
      <c r="Q830" s="129"/>
      <c r="R830" s="129"/>
      <c r="S830" s="129"/>
      <c r="T830" s="129"/>
      <c r="U830" s="129"/>
    </row>
    <row r="831" ht="15.75" customHeight="1">
      <c r="A831" s="129"/>
      <c r="B831" s="129"/>
      <c r="C831" s="129"/>
      <c r="D831" s="129"/>
      <c r="E831" s="129"/>
      <c r="F831" s="129"/>
      <c r="G831" s="129"/>
      <c r="H831" s="129"/>
      <c r="I831" s="129"/>
      <c r="J831" s="129"/>
      <c r="K831" s="129"/>
      <c r="L831" s="129"/>
      <c r="M831" s="129"/>
      <c r="N831" s="129"/>
      <c r="O831" s="129"/>
      <c r="P831" s="129"/>
      <c r="Q831" s="129"/>
      <c r="R831" s="129"/>
      <c r="S831" s="129"/>
      <c r="T831" s="129"/>
      <c r="U831" s="129"/>
    </row>
    <row r="832" ht="15.75" customHeight="1">
      <c r="A832" s="129"/>
      <c r="B832" s="129"/>
      <c r="C832" s="129"/>
      <c r="D832" s="129"/>
      <c r="E832" s="129"/>
      <c r="F832" s="129"/>
      <c r="G832" s="129"/>
      <c r="H832" s="129"/>
      <c r="I832" s="129"/>
      <c r="J832" s="129"/>
      <c r="K832" s="129"/>
      <c r="L832" s="129"/>
      <c r="M832" s="129"/>
      <c r="N832" s="129"/>
      <c r="O832" s="129"/>
      <c r="P832" s="129"/>
      <c r="Q832" s="129"/>
      <c r="R832" s="129"/>
      <c r="S832" s="129"/>
      <c r="T832" s="129"/>
      <c r="U832" s="129"/>
    </row>
    <row r="833" ht="15.75" customHeight="1">
      <c r="A833" s="129"/>
      <c r="B833" s="129"/>
      <c r="C833" s="129"/>
      <c r="D833" s="129"/>
      <c r="E833" s="129"/>
      <c r="F833" s="129"/>
      <c r="G833" s="129"/>
      <c r="H833" s="129"/>
      <c r="I833" s="129"/>
      <c r="J833" s="129"/>
      <c r="K833" s="129"/>
      <c r="L833" s="129"/>
      <c r="M833" s="129"/>
      <c r="N833" s="129"/>
      <c r="O833" s="129"/>
      <c r="P833" s="129"/>
      <c r="Q833" s="129"/>
      <c r="R833" s="129"/>
      <c r="S833" s="129"/>
      <c r="T833" s="129"/>
      <c r="U833" s="129"/>
    </row>
    <row r="834" ht="15.75" customHeight="1">
      <c r="A834" s="129"/>
      <c r="B834" s="129"/>
      <c r="C834" s="129"/>
      <c r="D834" s="129"/>
      <c r="E834" s="129"/>
      <c r="F834" s="129"/>
      <c r="G834" s="129"/>
      <c r="H834" s="129"/>
      <c r="I834" s="129"/>
      <c r="J834" s="129"/>
      <c r="K834" s="129"/>
      <c r="L834" s="129"/>
      <c r="M834" s="129"/>
      <c r="N834" s="129"/>
      <c r="O834" s="129"/>
      <c r="P834" s="129"/>
      <c r="Q834" s="129"/>
      <c r="R834" s="129"/>
      <c r="S834" s="129"/>
      <c r="T834" s="129"/>
      <c r="U834" s="129"/>
    </row>
    <row r="835" ht="15.75" customHeight="1">
      <c r="A835" s="129"/>
      <c r="B835" s="129"/>
      <c r="C835" s="129"/>
      <c r="D835" s="129"/>
      <c r="E835" s="129"/>
      <c r="F835" s="129"/>
      <c r="G835" s="129"/>
      <c r="H835" s="129"/>
      <c r="I835" s="129"/>
      <c r="J835" s="129"/>
      <c r="K835" s="129"/>
      <c r="L835" s="129"/>
      <c r="M835" s="129"/>
      <c r="N835" s="129"/>
      <c r="O835" s="129"/>
      <c r="P835" s="129"/>
      <c r="Q835" s="129"/>
      <c r="R835" s="129"/>
      <c r="S835" s="129"/>
      <c r="T835" s="129"/>
      <c r="U835" s="129"/>
    </row>
    <row r="836" ht="15.75" customHeight="1">
      <c r="A836" s="129"/>
      <c r="B836" s="129"/>
      <c r="C836" s="129"/>
      <c r="D836" s="129"/>
      <c r="E836" s="129"/>
      <c r="F836" s="129"/>
      <c r="G836" s="129"/>
      <c r="H836" s="129"/>
      <c r="I836" s="129"/>
      <c r="J836" s="129"/>
      <c r="K836" s="129"/>
      <c r="L836" s="129"/>
      <c r="M836" s="129"/>
      <c r="N836" s="129"/>
      <c r="O836" s="129"/>
      <c r="P836" s="129"/>
      <c r="Q836" s="129"/>
      <c r="R836" s="129"/>
      <c r="S836" s="129"/>
      <c r="T836" s="129"/>
      <c r="U836" s="129"/>
    </row>
    <row r="837" ht="15.75" customHeight="1">
      <c r="A837" s="129"/>
      <c r="B837" s="129"/>
      <c r="C837" s="129"/>
      <c r="D837" s="129"/>
      <c r="E837" s="129"/>
      <c r="F837" s="129"/>
      <c r="G837" s="129"/>
      <c r="H837" s="129"/>
      <c r="I837" s="129"/>
      <c r="J837" s="129"/>
      <c r="K837" s="129"/>
      <c r="L837" s="129"/>
      <c r="M837" s="129"/>
      <c r="N837" s="129"/>
      <c r="O837" s="129"/>
      <c r="P837" s="129"/>
      <c r="Q837" s="129"/>
      <c r="R837" s="129"/>
      <c r="S837" s="129"/>
      <c r="T837" s="129"/>
      <c r="U837" s="129"/>
    </row>
    <row r="838" ht="15.75" customHeight="1">
      <c r="A838" s="129"/>
      <c r="B838" s="129"/>
      <c r="C838" s="129"/>
      <c r="D838" s="129"/>
      <c r="E838" s="129"/>
      <c r="F838" s="129"/>
      <c r="G838" s="129"/>
      <c r="H838" s="129"/>
      <c r="I838" s="129"/>
      <c r="J838" s="129"/>
      <c r="K838" s="129"/>
      <c r="L838" s="129"/>
      <c r="M838" s="129"/>
      <c r="N838" s="129"/>
      <c r="O838" s="129"/>
      <c r="P838" s="129"/>
      <c r="Q838" s="129"/>
      <c r="R838" s="129"/>
      <c r="S838" s="129"/>
      <c r="T838" s="129"/>
      <c r="U838" s="129"/>
    </row>
    <row r="839" ht="15.75" customHeight="1">
      <c r="A839" s="129"/>
      <c r="B839" s="129"/>
      <c r="C839" s="129"/>
      <c r="D839" s="129"/>
      <c r="E839" s="129"/>
      <c r="F839" s="129"/>
      <c r="G839" s="129"/>
      <c r="H839" s="129"/>
      <c r="I839" s="129"/>
      <c r="J839" s="129"/>
      <c r="K839" s="129"/>
      <c r="L839" s="129"/>
      <c r="M839" s="129"/>
      <c r="N839" s="129"/>
      <c r="O839" s="129"/>
      <c r="P839" s="129"/>
      <c r="Q839" s="129"/>
      <c r="R839" s="129"/>
      <c r="S839" s="129"/>
      <c r="T839" s="129"/>
      <c r="U839" s="129"/>
    </row>
    <row r="840" ht="15.75" customHeight="1">
      <c r="A840" s="129"/>
      <c r="B840" s="129"/>
      <c r="C840" s="129"/>
      <c r="D840" s="129"/>
      <c r="E840" s="129"/>
      <c r="F840" s="129"/>
      <c r="G840" s="129"/>
      <c r="H840" s="129"/>
      <c r="I840" s="129"/>
      <c r="J840" s="129"/>
      <c r="K840" s="129"/>
      <c r="L840" s="129"/>
      <c r="M840" s="129"/>
      <c r="N840" s="129"/>
      <c r="O840" s="129"/>
      <c r="P840" s="129"/>
      <c r="Q840" s="129"/>
      <c r="R840" s="129"/>
      <c r="S840" s="129"/>
      <c r="T840" s="129"/>
      <c r="U840" s="129"/>
    </row>
    <row r="841" ht="15.75" customHeight="1">
      <c r="A841" s="129"/>
      <c r="B841" s="129"/>
      <c r="C841" s="129"/>
      <c r="D841" s="129"/>
      <c r="E841" s="129"/>
      <c r="F841" s="129"/>
      <c r="G841" s="129"/>
      <c r="H841" s="129"/>
      <c r="I841" s="129"/>
      <c r="J841" s="129"/>
      <c r="K841" s="129"/>
      <c r="L841" s="129"/>
      <c r="M841" s="129"/>
      <c r="N841" s="129"/>
      <c r="O841" s="129"/>
      <c r="P841" s="129"/>
      <c r="Q841" s="129"/>
      <c r="R841" s="129"/>
      <c r="S841" s="129"/>
      <c r="T841" s="129"/>
      <c r="U841" s="129"/>
    </row>
    <row r="842" ht="15.75" customHeight="1">
      <c r="A842" s="129"/>
      <c r="B842" s="129"/>
      <c r="C842" s="129"/>
      <c r="D842" s="129"/>
      <c r="E842" s="129"/>
      <c r="F842" s="129"/>
      <c r="G842" s="129"/>
      <c r="H842" s="129"/>
      <c r="I842" s="129"/>
      <c r="J842" s="129"/>
      <c r="K842" s="129"/>
      <c r="L842" s="129"/>
      <c r="M842" s="129"/>
      <c r="N842" s="129"/>
      <c r="O842" s="129"/>
      <c r="P842" s="129"/>
      <c r="Q842" s="129"/>
      <c r="R842" s="129"/>
      <c r="S842" s="129"/>
      <c r="T842" s="129"/>
      <c r="U842" s="129"/>
    </row>
    <row r="843" ht="15.75" customHeight="1">
      <c r="A843" s="129"/>
      <c r="B843" s="129"/>
      <c r="C843" s="129"/>
      <c r="D843" s="129"/>
      <c r="E843" s="129"/>
      <c r="F843" s="129"/>
      <c r="G843" s="129"/>
      <c r="H843" s="129"/>
      <c r="I843" s="129"/>
      <c r="J843" s="129"/>
      <c r="K843" s="129"/>
      <c r="L843" s="129"/>
      <c r="M843" s="129"/>
      <c r="N843" s="129"/>
      <c r="O843" s="129"/>
      <c r="P843" s="129"/>
      <c r="Q843" s="129"/>
      <c r="R843" s="129"/>
      <c r="S843" s="129"/>
      <c r="T843" s="129"/>
      <c r="U843" s="129"/>
    </row>
    <row r="844" ht="15.75" customHeight="1">
      <c r="A844" s="129"/>
      <c r="B844" s="129"/>
      <c r="C844" s="129"/>
      <c r="D844" s="129"/>
      <c r="E844" s="129"/>
      <c r="F844" s="129"/>
      <c r="G844" s="129"/>
      <c r="H844" s="129"/>
      <c r="I844" s="129"/>
      <c r="J844" s="129"/>
      <c r="K844" s="129"/>
      <c r="L844" s="129"/>
      <c r="M844" s="129"/>
      <c r="N844" s="129"/>
      <c r="O844" s="129"/>
      <c r="P844" s="129"/>
      <c r="Q844" s="129"/>
      <c r="R844" s="129"/>
      <c r="S844" s="129"/>
      <c r="T844" s="129"/>
      <c r="U844" s="129"/>
    </row>
    <row r="845" ht="15.75" customHeight="1">
      <c r="A845" s="129"/>
      <c r="B845" s="129"/>
      <c r="C845" s="129"/>
      <c r="D845" s="129"/>
      <c r="E845" s="129"/>
      <c r="F845" s="129"/>
      <c r="G845" s="129"/>
      <c r="H845" s="129"/>
      <c r="I845" s="129"/>
      <c r="J845" s="129"/>
      <c r="K845" s="129"/>
      <c r="L845" s="129"/>
      <c r="M845" s="129"/>
      <c r="N845" s="129"/>
      <c r="O845" s="129"/>
      <c r="P845" s="129"/>
      <c r="Q845" s="129"/>
      <c r="R845" s="129"/>
      <c r="S845" s="129"/>
      <c r="T845" s="129"/>
      <c r="U845" s="129"/>
    </row>
    <row r="846" ht="15.75" customHeight="1">
      <c r="A846" s="129"/>
      <c r="B846" s="129"/>
      <c r="C846" s="129"/>
      <c r="D846" s="129"/>
      <c r="E846" s="129"/>
      <c r="F846" s="129"/>
      <c r="G846" s="129"/>
      <c r="H846" s="129"/>
      <c r="I846" s="129"/>
      <c r="J846" s="129"/>
      <c r="K846" s="129"/>
      <c r="L846" s="129"/>
      <c r="M846" s="129"/>
      <c r="N846" s="129"/>
      <c r="O846" s="129"/>
      <c r="P846" s="129"/>
      <c r="Q846" s="129"/>
      <c r="R846" s="129"/>
      <c r="S846" s="129"/>
      <c r="T846" s="129"/>
      <c r="U846" s="129"/>
    </row>
    <row r="847" ht="15.75" customHeight="1">
      <c r="A847" s="129"/>
      <c r="B847" s="129"/>
      <c r="C847" s="129"/>
      <c r="D847" s="129"/>
      <c r="E847" s="129"/>
      <c r="F847" s="129"/>
      <c r="G847" s="129"/>
      <c r="H847" s="129"/>
      <c r="I847" s="129"/>
      <c r="J847" s="129"/>
      <c r="K847" s="129"/>
      <c r="L847" s="129"/>
      <c r="M847" s="129"/>
      <c r="N847" s="129"/>
      <c r="O847" s="129"/>
      <c r="P847" s="129"/>
      <c r="Q847" s="129"/>
      <c r="R847" s="129"/>
      <c r="S847" s="129"/>
      <c r="T847" s="129"/>
      <c r="U847" s="129"/>
    </row>
    <row r="848" ht="15.75" customHeight="1">
      <c r="A848" s="129"/>
      <c r="B848" s="129"/>
      <c r="C848" s="129"/>
      <c r="D848" s="129"/>
      <c r="E848" s="129"/>
      <c r="F848" s="129"/>
      <c r="G848" s="129"/>
      <c r="H848" s="129"/>
      <c r="I848" s="129"/>
      <c r="J848" s="129"/>
      <c r="K848" s="129"/>
      <c r="L848" s="129"/>
      <c r="M848" s="129"/>
      <c r="N848" s="129"/>
      <c r="O848" s="129"/>
      <c r="P848" s="129"/>
      <c r="Q848" s="129"/>
      <c r="R848" s="129"/>
      <c r="S848" s="129"/>
      <c r="T848" s="129"/>
      <c r="U848" s="129"/>
    </row>
    <row r="849" ht="15.75" customHeight="1">
      <c r="A849" s="129"/>
      <c r="B849" s="129"/>
      <c r="C849" s="129"/>
      <c r="D849" s="129"/>
      <c r="E849" s="129"/>
      <c r="F849" s="129"/>
      <c r="G849" s="129"/>
      <c r="H849" s="129"/>
      <c r="I849" s="129"/>
      <c r="J849" s="129"/>
      <c r="K849" s="129"/>
      <c r="L849" s="129"/>
      <c r="M849" s="129"/>
      <c r="N849" s="129"/>
      <c r="O849" s="129"/>
      <c r="P849" s="129"/>
      <c r="Q849" s="129"/>
      <c r="R849" s="129"/>
      <c r="S849" s="129"/>
      <c r="T849" s="129"/>
      <c r="U849" s="129"/>
    </row>
    <row r="850" ht="15.75" customHeight="1">
      <c r="A850" s="129"/>
      <c r="B850" s="129"/>
      <c r="C850" s="129"/>
      <c r="D850" s="129"/>
      <c r="E850" s="129"/>
      <c r="F850" s="129"/>
      <c r="G850" s="129"/>
      <c r="H850" s="129"/>
      <c r="I850" s="129"/>
      <c r="J850" s="129"/>
      <c r="K850" s="129"/>
      <c r="L850" s="129"/>
      <c r="M850" s="129"/>
      <c r="N850" s="129"/>
      <c r="O850" s="129"/>
      <c r="P850" s="129"/>
      <c r="Q850" s="129"/>
      <c r="R850" s="129"/>
      <c r="S850" s="129"/>
      <c r="T850" s="129"/>
      <c r="U850" s="129"/>
    </row>
    <row r="851" ht="15.75" customHeight="1">
      <c r="A851" s="129"/>
      <c r="B851" s="129"/>
      <c r="C851" s="129"/>
      <c r="D851" s="129"/>
      <c r="E851" s="129"/>
      <c r="F851" s="129"/>
      <c r="G851" s="129"/>
      <c r="H851" s="129"/>
      <c r="I851" s="129"/>
      <c r="J851" s="129"/>
      <c r="K851" s="129"/>
      <c r="L851" s="129"/>
      <c r="M851" s="129"/>
      <c r="N851" s="129"/>
      <c r="O851" s="129"/>
      <c r="P851" s="129"/>
      <c r="Q851" s="129"/>
      <c r="R851" s="129"/>
      <c r="S851" s="129"/>
      <c r="T851" s="129"/>
      <c r="U851" s="129"/>
    </row>
    <row r="852" ht="15.75" customHeight="1">
      <c r="A852" s="129"/>
      <c r="B852" s="129"/>
      <c r="C852" s="129"/>
      <c r="D852" s="129"/>
      <c r="E852" s="129"/>
      <c r="F852" s="129"/>
      <c r="G852" s="129"/>
      <c r="H852" s="129"/>
      <c r="I852" s="129"/>
      <c r="J852" s="129"/>
      <c r="K852" s="129"/>
      <c r="L852" s="129"/>
      <c r="M852" s="129"/>
      <c r="N852" s="129"/>
      <c r="O852" s="129"/>
      <c r="P852" s="129"/>
      <c r="Q852" s="129"/>
      <c r="R852" s="129"/>
      <c r="S852" s="129"/>
      <c r="T852" s="129"/>
      <c r="U852" s="129"/>
    </row>
    <row r="853" ht="15.75" customHeight="1">
      <c r="A853" s="129"/>
      <c r="B853" s="129"/>
      <c r="C853" s="129"/>
      <c r="D853" s="129"/>
      <c r="E853" s="129"/>
      <c r="F853" s="129"/>
      <c r="G853" s="129"/>
      <c r="H853" s="129"/>
      <c r="I853" s="129"/>
      <c r="J853" s="129"/>
      <c r="K853" s="129"/>
      <c r="L853" s="129"/>
      <c r="M853" s="129"/>
      <c r="N853" s="129"/>
      <c r="O853" s="129"/>
      <c r="P853" s="129"/>
      <c r="Q853" s="129"/>
      <c r="R853" s="129"/>
      <c r="S853" s="129"/>
      <c r="T853" s="129"/>
      <c r="U853" s="129"/>
    </row>
    <row r="854" ht="15.75" customHeight="1">
      <c r="A854" s="129"/>
      <c r="B854" s="129"/>
      <c r="C854" s="129"/>
      <c r="D854" s="129"/>
      <c r="E854" s="129"/>
      <c r="F854" s="129"/>
      <c r="G854" s="129"/>
      <c r="H854" s="129"/>
      <c r="I854" s="129"/>
      <c r="J854" s="129"/>
      <c r="K854" s="129"/>
      <c r="L854" s="129"/>
      <c r="M854" s="129"/>
      <c r="N854" s="129"/>
      <c r="O854" s="129"/>
      <c r="P854" s="129"/>
      <c r="Q854" s="129"/>
      <c r="R854" s="129"/>
      <c r="S854" s="129"/>
      <c r="T854" s="129"/>
      <c r="U854" s="129"/>
    </row>
    <row r="855" ht="15.75" customHeight="1">
      <c r="A855" s="129"/>
      <c r="B855" s="129"/>
      <c r="C855" s="129"/>
      <c r="D855" s="129"/>
      <c r="E855" s="129"/>
      <c r="F855" s="129"/>
      <c r="G855" s="129"/>
      <c r="H855" s="129"/>
      <c r="I855" s="129"/>
      <c r="J855" s="129"/>
      <c r="K855" s="129"/>
      <c r="L855" s="129"/>
      <c r="M855" s="129"/>
      <c r="N855" s="129"/>
      <c r="O855" s="129"/>
      <c r="P855" s="129"/>
      <c r="Q855" s="129"/>
      <c r="R855" s="129"/>
      <c r="S855" s="129"/>
      <c r="T855" s="129"/>
      <c r="U855" s="129"/>
    </row>
    <row r="856" ht="15.75" customHeight="1">
      <c r="A856" s="129"/>
      <c r="B856" s="129"/>
      <c r="C856" s="129"/>
      <c r="D856" s="129"/>
      <c r="E856" s="129"/>
      <c r="F856" s="129"/>
      <c r="G856" s="129"/>
      <c r="H856" s="129"/>
      <c r="I856" s="129"/>
      <c r="J856" s="129"/>
      <c r="K856" s="129"/>
      <c r="L856" s="129"/>
      <c r="M856" s="129"/>
      <c r="N856" s="129"/>
      <c r="O856" s="129"/>
      <c r="P856" s="129"/>
      <c r="Q856" s="129"/>
      <c r="R856" s="129"/>
      <c r="S856" s="129"/>
      <c r="T856" s="129"/>
      <c r="U856" s="129"/>
    </row>
    <row r="857" ht="15.75" customHeight="1">
      <c r="A857" s="129"/>
      <c r="B857" s="129"/>
      <c r="C857" s="129"/>
      <c r="D857" s="129"/>
      <c r="E857" s="129"/>
      <c r="F857" s="129"/>
      <c r="G857" s="129"/>
      <c r="H857" s="129"/>
      <c r="I857" s="129"/>
      <c r="J857" s="129"/>
      <c r="K857" s="129"/>
      <c r="L857" s="129"/>
      <c r="M857" s="129"/>
      <c r="N857" s="129"/>
      <c r="O857" s="129"/>
      <c r="P857" s="129"/>
      <c r="Q857" s="129"/>
      <c r="R857" s="129"/>
      <c r="S857" s="129"/>
      <c r="T857" s="129"/>
      <c r="U857" s="129"/>
    </row>
    <row r="858" ht="15.75" customHeight="1">
      <c r="A858" s="129"/>
      <c r="B858" s="129"/>
      <c r="C858" s="129"/>
      <c r="D858" s="129"/>
      <c r="E858" s="129"/>
      <c r="F858" s="129"/>
      <c r="G858" s="129"/>
      <c r="H858" s="129"/>
      <c r="I858" s="129"/>
      <c r="J858" s="129"/>
      <c r="K858" s="129"/>
      <c r="L858" s="129"/>
      <c r="M858" s="129"/>
      <c r="N858" s="129"/>
      <c r="O858" s="129"/>
      <c r="P858" s="129"/>
      <c r="Q858" s="129"/>
      <c r="R858" s="129"/>
      <c r="S858" s="129"/>
      <c r="T858" s="129"/>
      <c r="U858" s="129"/>
    </row>
    <row r="859" ht="15.75" customHeight="1">
      <c r="A859" s="129"/>
      <c r="B859" s="129"/>
      <c r="C859" s="129"/>
      <c r="D859" s="129"/>
      <c r="E859" s="129"/>
      <c r="F859" s="129"/>
      <c r="G859" s="129"/>
      <c r="H859" s="129"/>
      <c r="I859" s="129"/>
      <c r="J859" s="129"/>
      <c r="K859" s="129"/>
      <c r="L859" s="129"/>
      <c r="M859" s="129"/>
      <c r="N859" s="129"/>
      <c r="O859" s="129"/>
      <c r="P859" s="129"/>
      <c r="Q859" s="129"/>
      <c r="R859" s="129"/>
      <c r="S859" s="129"/>
      <c r="T859" s="129"/>
      <c r="U859" s="129"/>
    </row>
    <row r="860" ht="15.75" customHeight="1">
      <c r="A860" s="129"/>
      <c r="B860" s="129"/>
      <c r="C860" s="129"/>
      <c r="D860" s="129"/>
      <c r="E860" s="129"/>
      <c r="F860" s="129"/>
      <c r="G860" s="129"/>
      <c r="H860" s="129"/>
      <c r="I860" s="129"/>
      <c r="J860" s="129"/>
      <c r="K860" s="129"/>
      <c r="L860" s="129"/>
      <c r="M860" s="129"/>
      <c r="N860" s="129"/>
      <c r="O860" s="129"/>
      <c r="P860" s="129"/>
      <c r="Q860" s="129"/>
      <c r="R860" s="129"/>
      <c r="S860" s="129"/>
      <c r="T860" s="129"/>
      <c r="U860" s="129"/>
    </row>
    <row r="861" ht="15.75" customHeight="1">
      <c r="A861" s="129"/>
      <c r="B861" s="129"/>
      <c r="C861" s="129"/>
      <c r="D861" s="129"/>
      <c r="E861" s="129"/>
      <c r="F861" s="129"/>
      <c r="G861" s="129"/>
      <c r="H861" s="129"/>
      <c r="I861" s="129"/>
      <c r="J861" s="129"/>
      <c r="K861" s="129"/>
      <c r="L861" s="129"/>
      <c r="M861" s="129"/>
      <c r="N861" s="129"/>
      <c r="O861" s="129"/>
      <c r="P861" s="129"/>
      <c r="Q861" s="129"/>
      <c r="R861" s="129"/>
      <c r="S861" s="129"/>
      <c r="T861" s="129"/>
      <c r="U861" s="129"/>
    </row>
    <row r="862" ht="15.75" customHeight="1">
      <c r="A862" s="129"/>
      <c r="B862" s="129"/>
      <c r="C862" s="129"/>
      <c r="D862" s="129"/>
      <c r="E862" s="129"/>
      <c r="F862" s="129"/>
      <c r="G862" s="129"/>
      <c r="H862" s="129"/>
      <c r="I862" s="129"/>
      <c r="J862" s="129"/>
      <c r="K862" s="129"/>
      <c r="L862" s="129"/>
      <c r="M862" s="129"/>
      <c r="N862" s="129"/>
      <c r="O862" s="129"/>
      <c r="P862" s="129"/>
      <c r="Q862" s="129"/>
      <c r="R862" s="129"/>
      <c r="S862" s="129"/>
      <c r="T862" s="129"/>
      <c r="U862" s="129"/>
    </row>
    <row r="863" ht="15.75" customHeight="1">
      <c r="A863" s="129"/>
      <c r="B863" s="129"/>
      <c r="C863" s="129"/>
      <c r="D863" s="129"/>
      <c r="E863" s="129"/>
      <c r="F863" s="129"/>
      <c r="G863" s="129"/>
      <c r="H863" s="129"/>
      <c r="I863" s="129"/>
      <c r="J863" s="129"/>
      <c r="K863" s="129"/>
      <c r="L863" s="129"/>
      <c r="M863" s="129"/>
      <c r="N863" s="129"/>
      <c r="O863" s="129"/>
      <c r="P863" s="129"/>
      <c r="Q863" s="129"/>
      <c r="R863" s="129"/>
      <c r="S863" s="129"/>
      <c r="T863" s="129"/>
      <c r="U863" s="129"/>
    </row>
    <row r="864" ht="15.75" customHeight="1">
      <c r="A864" s="129"/>
      <c r="B864" s="129"/>
      <c r="C864" s="129"/>
      <c r="D864" s="129"/>
      <c r="E864" s="129"/>
      <c r="F864" s="129"/>
      <c r="G864" s="129"/>
      <c r="H864" s="129"/>
      <c r="I864" s="129"/>
      <c r="J864" s="129"/>
      <c r="K864" s="129"/>
      <c r="L864" s="129"/>
      <c r="M864" s="129"/>
      <c r="N864" s="129"/>
      <c r="O864" s="129"/>
      <c r="P864" s="129"/>
      <c r="Q864" s="129"/>
      <c r="R864" s="129"/>
      <c r="S864" s="129"/>
      <c r="T864" s="129"/>
      <c r="U864" s="129"/>
    </row>
    <row r="865" ht="15.75" customHeight="1">
      <c r="A865" s="129"/>
      <c r="B865" s="129"/>
      <c r="C865" s="129"/>
      <c r="D865" s="129"/>
      <c r="E865" s="129"/>
      <c r="F865" s="129"/>
      <c r="G865" s="129"/>
      <c r="H865" s="129"/>
      <c r="I865" s="129"/>
      <c r="J865" s="129"/>
      <c r="K865" s="129"/>
      <c r="L865" s="129"/>
      <c r="M865" s="129"/>
      <c r="N865" s="129"/>
      <c r="O865" s="129"/>
      <c r="P865" s="129"/>
      <c r="Q865" s="129"/>
      <c r="R865" s="129"/>
      <c r="S865" s="129"/>
      <c r="T865" s="129"/>
      <c r="U865" s="129"/>
    </row>
    <row r="866" ht="15.75" customHeight="1">
      <c r="A866" s="129"/>
      <c r="B866" s="129"/>
      <c r="C866" s="129"/>
      <c r="D866" s="129"/>
      <c r="E866" s="129"/>
      <c r="F866" s="129"/>
      <c r="G866" s="129"/>
      <c r="H866" s="129"/>
      <c r="I866" s="129"/>
      <c r="J866" s="129"/>
      <c r="K866" s="129"/>
      <c r="L866" s="129"/>
      <c r="M866" s="129"/>
      <c r="N866" s="129"/>
      <c r="O866" s="129"/>
      <c r="P866" s="129"/>
      <c r="Q866" s="129"/>
      <c r="R866" s="129"/>
      <c r="S866" s="129"/>
      <c r="T866" s="129"/>
      <c r="U866" s="129"/>
    </row>
    <row r="867" ht="15.75" customHeight="1">
      <c r="A867" s="129"/>
      <c r="B867" s="129"/>
      <c r="C867" s="129"/>
      <c r="D867" s="129"/>
      <c r="E867" s="129"/>
      <c r="F867" s="129"/>
      <c r="G867" s="129"/>
      <c r="H867" s="129"/>
      <c r="I867" s="129"/>
      <c r="J867" s="129"/>
      <c r="K867" s="129"/>
      <c r="L867" s="129"/>
      <c r="M867" s="129"/>
      <c r="N867" s="129"/>
      <c r="O867" s="129"/>
      <c r="P867" s="129"/>
      <c r="Q867" s="129"/>
      <c r="R867" s="129"/>
      <c r="S867" s="129"/>
      <c r="T867" s="129"/>
      <c r="U867" s="129"/>
    </row>
    <row r="868" ht="15.75" customHeight="1">
      <c r="A868" s="129"/>
      <c r="B868" s="129"/>
      <c r="C868" s="129"/>
      <c r="D868" s="129"/>
      <c r="E868" s="129"/>
      <c r="F868" s="129"/>
      <c r="G868" s="129"/>
      <c r="H868" s="129"/>
      <c r="I868" s="129"/>
      <c r="J868" s="129"/>
      <c r="K868" s="129"/>
      <c r="L868" s="129"/>
      <c r="M868" s="129"/>
      <c r="N868" s="129"/>
      <c r="O868" s="129"/>
      <c r="P868" s="129"/>
      <c r="Q868" s="129"/>
      <c r="R868" s="129"/>
      <c r="S868" s="129"/>
      <c r="T868" s="129"/>
      <c r="U868" s="129"/>
    </row>
    <row r="869" ht="15.75" customHeight="1">
      <c r="A869" s="129"/>
      <c r="B869" s="129"/>
      <c r="C869" s="129"/>
      <c r="D869" s="129"/>
      <c r="E869" s="129"/>
      <c r="F869" s="129"/>
      <c r="G869" s="129"/>
      <c r="H869" s="129"/>
      <c r="I869" s="129"/>
      <c r="J869" s="129"/>
      <c r="K869" s="129"/>
      <c r="L869" s="129"/>
      <c r="M869" s="129"/>
      <c r="N869" s="129"/>
      <c r="O869" s="129"/>
      <c r="P869" s="129"/>
      <c r="Q869" s="129"/>
      <c r="R869" s="129"/>
      <c r="S869" s="129"/>
      <c r="T869" s="129"/>
      <c r="U869" s="129"/>
    </row>
    <row r="870" ht="15.75" customHeight="1">
      <c r="A870" s="129"/>
      <c r="B870" s="129"/>
      <c r="C870" s="129"/>
      <c r="D870" s="129"/>
      <c r="E870" s="129"/>
      <c r="F870" s="129"/>
      <c r="G870" s="129"/>
      <c r="H870" s="129"/>
      <c r="I870" s="129"/>
      <c r="J870" s="129"/>
      <c r="K870" s="129"/>
      <c r="L870" s="129"/>
      <c r="M870" s="129"/>
      <c r="N870" s="129"/>
      <c r="O870" s="129"/>
      <c r="P870" s="129"/>
      <c r="Q870" s="129"/>
      <c r="R870" s="129"/>
      <c r="S870" s="129"/>
      <c r="T870" s="129"/>
      <c r="U870" s="129"/>
    </row>
    <row r="871" ht="15.75" customHeight="1">
      <c r="A871" s="129"/>
      <c r="B871" s="129"/>
      <c r="C871" s="129"/>
      <c r="D871" s="129"/>
      <c r="E871" s="129"/>
      <c r="F871" s="129"/>
      <c r="G871" s="129"/>
      <c r="H871" s="129"/>
      <c r="I871" s="129"/>
      <c r="J871" s="129"/>
      <c r="K871" s="129"/>
      <c r="L871" s="129"/>
      <c r="M871" s="129"/>
      <c r="N871" s="129"/>
      <c r="O871" s="129"/>
      <c r="P871" s="129"/>
      <c r="Q871" s="129"/>
      <c r="R871" s="129"/>
      <c r="S871" s="129"/>
      <c r="T871" s="129"/>
      <c r="U871" s="129"/>
    </row>
    <row r="872" ht="15.75" customHeight="1">
      <c r="A872" s="129"/>
      <c r="B872" s="129"/>
      <c r="C872" s="129"/>
      <c r="D872" s="129"/>
      <c r="E872" s="129"/>
      <c r="F872" s="129"/>
      <c r="G872" s="129"/>
      <c r="H872" s="129"/>
      <c r="I872" s="129"/>
      <c r="J872" s="129"/>
      <c r="K872" s="129"/>
      <c r="L872" s="129"/>
      <c r="M872" s="129"/>
      <c r="N872" s="129"/>
      <c r="O872" s="129"/>
      <c r="P872" s="129"/>
      <c r="Q872" s="129"/>
      <c r="R872" s="129"/>
      <c r="S872" s="129"/>
      <c r="T872" s="129"/>
      <c r="U872" s="129"/>
    </row>
    <row r="873" ht="15.75" customHeight="1">
      <c r="A873" s="129"/>
      <c r="B873" s="129"/>
      <c r="C873" s="129"/>
      <c r="D873" s="129"/>
      <c r="E873" s="129"/>
      <c r="F873" s="129"/>
      <c r="G873" s="129"/>
      <c r="H873" s="129"/>
      <c r="I873" s="129"/>
      <c r="J873" s="129"/>
      <c r="K873" s="129"/>
      <c r="L873" s="129"/>
      <c r="M873" s="129"/>
      <c r="N873" s="129"/>
      <c r="O873" s="129"/>
      <c r="P873" s="129"/>
      <c r="Q873" s="129"/>
      <c r="R873" s="129"/>
      <c r="S873" s="129"/>
      <c r="T873" s="129"/>
      <c r="U873" s="129"/>
    </row>
    <row r="874" ht="15.75" customHeight="1">
      <c r="A874" s="129"/>
      <c r="B874" s="129"/>
      <c r="C874" s="129"/>
      <c r="D874" s="129"/>
      <c r="E874" s="129"/>
      <c r="F874" s="129"/>
      <c r="G874" s="129"/>
      <c r="H874" s="129"/>
      <c r="I874" s="129"/>
      <c r="J874" s="129"/>
      <c r="K874" s="129"/>
      <c r="L874" s="129"/>
      <c r="M874" s="129"/>
      <c r="N874" s="129"/>
      <c r="O874" s="129"/>
      <c r="P874" s="129"/>
      <c r="Q874" s="129"/>
      <c r="R874" s="129"/>
      <c r="S874" s="129"/>
      <c r="T874" s="129"/>
      <c r="U874" s="129"/>
    </row>
    <row r="875" ht="15.75" customHeight="1">
      <c r="A875" s="129"/>
      <c r="B875" s="129"/>
      <c r="C875" s="129"/>
      <c r="D875" s="129"/>
      <c r="E875" s="129"/>
      <c r="F875" s="129"/>
      <c r="G875" s="129"/>
      <c r="H875" s="129"/>
      <c r="I875" s="129"/>
      <c r="J875" s="129"/>
      <c r="K875" s="129"/>
      <c r="L875" s="129"/>
      <c r="M875" s="129"/>
      <c r="N875" s="129"/>
      <c r="O875" s="129"/>
      <c r="P875" s="129"/>
      <c r="Q875" s="129"/>
      <c r="R875" s="129"/>
      <c r="S875" s="129"/>
      <c r="T875" s="129"/>
      <c r="U875" s="129"/>
    </row>
    <row r="876" ht="15.75" customHeight="1">
      <c r="A876" s="129"/>
      <c r="B876" s="129"/>
      <c r="C876" s="129"/>
      <c r="D876" s="129"/>
      <c r="E876" s="129"/>
      <c r="F876" s="129"/>
      <c r="G876" s="129"/>
      <c r="H876" s="129"/>
      <c r="I876" s="129"/>
      <c r="J876" s="129"/>
      <c r="K876" s="129"/>
      <c r="L876" s="129"/>
      <c r="M876" s="129"/>
      <c r="N876" s="129"/>
      <c r="O876" s="129"/>
      <c r="P876" s="129"/>
      <c r="Q876" s="129"/>
      <c r="R876" s="129"/>
      <c r="S876" s="129"/>
      <c r="T876" s="129"/>
      <c r="U876" s="129"/>
    </row>
    <row r="877" ht="15.75" customHeight="1">
      <c r="A877" s="129"/>
      <c r="B877" s="129"/>
      <c r="C877" s="129"/>
      <c r="D877" s="129"/>
      <c r="E877" s="129"/>
      <c r="F877" s="129"/>
      <c r="G877" s="129"/>
      <c r="H877" s="129"/>
      <c r="I877" s="129"/>
      <c r="J877" s="129"/>
      <c r="K877" s="129"/>
      <c r="L877" s="129"/>
      <c r="M877" s="129"/>
      <c r="N877" s="129"/>
      <c r="O877" s="129"/>
      <c r="P877" s="129"/>
      <c r="Q877" s="129"/>
      <c r="R877" s="129"/>
      <c r="S877" s="129"/>
      <c r="T877" s="129"/>
      <c r="U877" s="129"/>
    </row>
    <row r="878" ht="15.75" customHeight="1">
      <c r="A878" s="129"/>
      <c r="B878" s="129"/>
      <c r="C878" s="129"/>
      <c r="D878" s="129"/>
      <c r="E878" s="129"/>
      <c r="F878" s="129"/>
      <c r="G878" s="129"/>
      <c r="H878" s="129"/>
      <c r="I878" s="129"/>
      <c r="J878" s="129"/>
      <c r="K878" s="129"/>
      <c r="L878" s="129"/>
      <c r="M878" s="129"/>
      <c r="N878" s="129"/>
      <c r="O878" s="129"/>
      <c r="P878" s="129"/>
      <c r="Q878" s="129"/>
      <c r="R878" s="129"/>
      <c r="S878" s="129"/>
      <c r="T878" s="129"/>
      <c r="U878" s="129"/>
    </row>
    <row r="879" ht="15.75" customHeight="1">
      <c r="A879" s="129"/>
      <c r="B879" s="129"/>
      <c r="C879" s="129"/>
      <c r="D879" s="129"/>
      <c r="E879" s="129"/>
      <c r="F879" s="129"/>
      <c r="G879" s="129"/>
      <c r="H879" s="129"/>
      <c r="I879" s="129"/>
      <c r="J879" s="129"/>
      <c r="K879" s="129"/>
      <c r="L879" s="129"/>
      <c r="M879" s="129"/>
      <c r="N879" s="129"/>
      <c r="O879" s="129"/>
      <c r="P879" s="129"/>
      <c r="Q879" s="129"/>
      <c r="R879" s="129"/>
      <c r="S879" s="129"/>
      <c r="T879" s="129"/>
      <c r="U879" s="129"/>
    </row>
    <row r="880" ht="15.75" customHeight="1">
      <c r="A880" s="129"/>
      <c r="B880" s="129"/>
      <c r="C880" s="129"/>
      <c r="D880" s="129"/>
      <c r="E880" s="129"/>
      <c r="F880" s="129"/>
      <c r="G880" s="129"/>
      <c r="H880" s="129"/>
      <c r="I880" s="129"/>
      <c r="J880" s="129"/>
      <c r="K880" s="129"/>
      <c r="L880" s="129"/>
      <c r="M880" s="129"/>
      <c r="N880" s="129"/>
      <c r="O880" s="129"/>
      <c r="P880" s="129"/>
      <c r="Q880" s="129"/>
      <c r="R880" s="129"/>
      <c r="S880" s="129"/>
      <c r="T880" s="129"/>
      <c r="U880" s="129"/>
    </row>
    <row r="881" ht="15.75" customHeight="1">
      <c r="A881" s="129"/>
      <c r="B881" s="129"/>
      <c r="C881" s="129"/>
      <c r="D881" s="129"/>
      <c r="E881" s="129"/>
      <c r="F881" s="129"/>
      <c r="G881" s="129"/>
      <c r="H881" s="129"/>
      <c r="I881" s="129"/>
      <c r="J881" s="129"/>
      <c r="K881" s="129"/>
      <c r="L881" s="129"/>
      <c r="M881" s="129"/>
      <c r="N881" s="129"/>
      <c r="O881" s="129"/>
      <c r="P881" s="129"/>
      <c r="Q881" s="129"/>
      <c r="R881" s="129"/>
      <c r="S881" s="129"/>
      <c r="T881" s="129"/>
      <c r="U881" s="129"/>
    </row>
    <row r="882" ht="15.75" customHeight="1">
      <c r="A882" s="129"/>
      <c r="B882" s="129"/>
      <c r="C882" s="129"/>
      <c r="D882" s="129"/>
      <c r="E882" s="129"/>
      <c r="F882" s="129"/>
      <c r="G882" s="129"/>
      <c r="H882" s="129"/>
      <c r="I882" s="129"/>
      <c r="J882" s="129"/>
      <c r="K882" s="129"/>
      <c r="L882" s="129"/>
      <c r="M882" s="129"/>
      <c r="N882" s="129"/>
      <c r="O882" s="129"/>
      <c r="P882" s="129"/>
      <c r="Q882" s="129"/>
      <c r="R882" s="129"/>
      <c r="S882" s="129"/>
      <c r="T882" s="129"/>
      <c r="U882" s="129"/>
    </row>
    <row r="883" ht="15.75" customHeight="1">
      <c r="A883" s="129"/>
      <c r="B883" s="129"/>
      <c r="C883" s="129"/>
      <c r="D883" s="129"/>
      <c r="E883" s="129"/>
      <c r="F883" s="129"/>
      <c r="G883" s="129"/>
      <c r="H883" s="129"/>
      <c r="I883" s="129"/>
      <c r="J883" s="129"/>
      <c r="K883" s="129"/>
      <c r="L883" s="129"/>
      <c r="M883" s="129"/>
      <c r="N883" s="129"/>
      <c r="O883" s="129"/>
      <c r="P883" s="129"/>
      <c r="Q883" s="129"/>
      <c r="R883" s="129"/>
      <c r="S883" s="129"/>
      <c r="T883" s="129"/>
      <c r="U883" s="129"/>
    </row>
    <row r="884" ht="15.75" customHeight="1">
      <c r="A884" s="129"/>
      <c r="B884" s="129"/>
      <c r="C884" s="129"/>
      <c r="D884" s="129"/>
      <c r="E884" s="129"/>
      <c r="F884" s="129"/>
      <c r="G884" s="129"/>
      <c r="H884" s="129"/>
      <c r="I884" s="129"/>
      <c r="J884" s="129"/>
      <c r="K884" s="129"/>
      <c r="L884" s="129"/>
      <c r="M884" s="129"/>
      <c r="N884" s="129"/>
      <c r="O884" s="129"/>
      <c r="P884" s="129"/>
      <c r="Q884" s="129"/>
      <c r="R884" s="129"/>
      <c r="S884" s="129"/>
      <c r="T884" s="129"/>
      <c r="U884" s="129"/>
    </row>
    <row r="885" ht="15.75" customHeight="1">
      <c r="A885" s="129"/>
      <c r="B885" s="129"/>
      <c r="C885" s="129"/>
      <c r="D885" s="129"/>
      <c r="E885" s="129"/>
      <c r="F885" s="129"/>
      <c r="G885" s="129"/>
      <c r="H885" s="129"/>
      <c r="I885" s="129"/>
      <c r="J885" s="129"/>
      <c r="K885" s="129"/>
      <c r="L885" s="129"/>
      <c r="M885" s="129"/>
      <c r="N885" s="129"/>
      <c r="O885" s="129"/>
      <c r="P885" s="129"/>
      <c r="Q885" s="129"/>
      <c r="R885" s="129"/>
      <c r="S885" s="129"/>
      <c r="T885" s="129"/>
      <c r="U885" s="129"/>
    </row>
    <row r="886" ht="15.75" customHeight="1">
      <c r="A886" s="129"/>
      <c r="B886" s="129"/>
      <c r="C886" s="129"/>
      <c r="D886" s="129"/>
      <c r="E886" s="129"/>
      <c r="F886" s="129"/>
      <c r="G886" s="129"/>
      <c r="H886" s="129"/>
      <c r="I886" s="129"/>
      <c r="J886" s="129"/>
      <c r="K886" s="129"/>
      <c r="L886" s="129"/>
      <c r="M886" s="129"/>
      <c r="N886" s="129"/>
      <c r="O886" s="129"/>
      <c r="P886" s="129"/>
      <c r="Q886" s="129"/>
      <c r="R886" s="129"/>
      <c r="S886" s="129"/>
      <c r="T886" s="129"/>
      <c r="U886" s="129"/>
    </row>
    <row r="887" ht="15.75" customHeight="1">
      <c r="A887" s="129"/>
      <c r="B887" s="129"/>
      <c r="C887" s="129"/>
      <c r="D887" s="129"/>
      <c r="E887" s="129"/>
      <c r="F887" s="129"/>
      <c r="G887" s="129"/>
      <c r="H887" s="129"/>
      <c r="I887" s="129"/>
      <c r="J887" s="129"/>
      <c r="K887" s="129"/>
      <c r="L887" s="129"/>
      <c r="M887" s="129"/>
      <c r="N887" s="129"/>
      <c r="O887" s="129"/>
      <c r="P887" s="129"/>
      <c r="Q887" s="129"/>
      <c r="R887" s="129"/>
      <c r="S887" s="129"/>
      <c r="T887" s="129"/>
      <c r="U887" s="129"/>
    </row>
    <row r="888" ht="15.75" customHeight="1">
      <c r="A888" s="129"/>
      <c r="B888" s="129"/>
      <c r="C888" s="129"/>
      <c r="D888" s="129"/>
      <c r="E888" s="129"/>
      <c r="F888" s="129"/>
      <c r="G888" s="129"/>
      <c r="H888" s="129"/>
      <c r="I888" s="129"/>
      <c r="J888" s="129"/>
      <c r="K888" s="129"/>
      <c r="L888" s="129"/>
      <c r="M888" s="129"/>
      <c r="N888" s="129"/>
      <c r="O888" s="129"/>
      <c r="P888" s="129"/>
      <c r="Q888" s="129"/>
      <c r="R888" s="129"/>
      <c r="S888" s="129"/>
      <c r="T888" s="129"/>
      <c r="U888" s="129"/>
    </row>
    <row r="889" ht="15.75" customHeight="1">
      <c r="A889" s="129"/>
      <c r="B889" s="129"/>
      <c r="C889" s="129"/>
      <c r="D889" s="129"/>
      <c r="E889" s="129"/>
      <c r="F889" s="129"/>
      <c r="G889" s="129"/>
      <c r="H889" s="129"/>
      <c r="I889" s="129"/>
      <c r="J889" s="129"/>
      <c r="K889" s="129"/>
      <c r="L889" s="129"/>
      <c r="M889" s="129"/>
      <c r="N889" s="129"/>
      <c r="O889" s="129"/>
      <c r="P889" s="129"/>
      <c r="Q889" s="129"/>
      <c r="R889" s="129"/>
      <c r="S889" s="129"/>
      <c r="T889" s="129"/>
      <c r="U889" s="129"/>
    </row>
    <row r="890" ht="15.75" customHeight="1">
      <c r="A890" s="129"/>
      <c r="B890" s="129"/>
      <c r="C890" s="129"/>
      <c r="D890" s="129"/>
      <c r="E890" s="129"/>
      <c r="F890" s="129"/>
      <c r="G890" s="129"/>
      <c r="H890" s="129"/>
      <c r="I890" s="129"/>
      <c r="J890" s="129"/>
      <c r="K890" s="129"/>
      <c r="L890" s="129"/>
      <c r="M890" s="129"/>
      <c r="N890" s="129"/>
      <c r="O890" s="129"/>
      <c r="P890" s="129"/>
      <c r="Q890" s="129"/>
      <c r="R890" s="129"/>
      <c r="S890" s="129"/>
      <c r="T890" s="129"/>
      <c r="U890" s="129"/>
    </row>
    <row r="891" ht="15.75" customHeight="1">
      <c r="A891" s="129"/>
      <c r="B891" s="129"/>
      <c r="C891" s="129"/>
      <c r="D891" s="129"/>
      <c r="E891" s="129"/>
      <c r="F891" s="129"/>
      <c r="G891" s="129"/>
      <c r="H891" s="129"/>
      <c r="I891" s="129"/>
      <c r="J891" s="129"/>
      <c r="K891" s="129"/>
      <c r="L891" s="129"/>
      <c r="M891" s="129"/>
      <c r="N891" s="129"/>
      <c r="O891" s="129"/>
      <c r="P891" s="129"/>
      <c r="Q891" s="129"/>
      <c r="R891" s="129"/>
      <c r="S891" s="129"/>
      <c r="T891" s="129"/>
      <c r="U891" s="129"/>
    </row>
    <row r="892" ht="15.75" customHeight="1">
      <c r="A892" s="129"/>
      <c r="B892" s="129"/>
      <c r="C892" s="129"/>
      <c r="D892" s="129"/>
      <c r="E892" s="129"/>
      <c r="F892" s="129"/>
      <c r="G892" s="129"/>
      <c r="H892" s="129"/>
      <c r="I892" s="129"/>
      <c r="J892" s="129"/>
      <c r="K892" s="129"/>
      <c r="L892" s="129"/>
      <c r="M892" s="129"/>
      <c r="N892" s="129"/>
      <c r="O892" s="129"/>
      <c r="P892" s="129"/>
      <c r="Q892" s="129"/>
      <c r="R892" s="129"/>
      <c r="S892" s="129"/>
      <c r="T892" s="129"/>
      <c r="U892" s="129"/>
    </row>
    <row r="893" ht="15.75" customHeight="1">
      <c r="A893" s="129"/>
      <c r="B893" s="129"/>
      <c r="C893" s="129"/>
      <c r="D893" s="129"/>
      <c r="E893" s="129"/>
      <c r="F893" s="129"/>
      <c r="G893" s="129"/>
      <c r="H893" s="129"/>
      <c r="I893" s="129"/>
      <c r="J893" s="129"/>
      <c r="K893" s="129"/>
      <c r="L893" s="129"/>
      <c r="M893" s="129"/>
      <c r="N893" s="129"/>
      <c r="O893" s="129"/>
      <c r="P893" s="129"/>
      <c r="Q893" s="129"/>
      <c r="R893" s="129"/>
      <c r="S893" s="129"/>
      <c r="T893" s="129"/>
      <c r="U893" s="129"/>
    </row>
    <row r="894" ht="15.75" customHeight="1">
      <c r="A894" s="129"/>
      <c r="B894" s="129"/>
      <c r="C894" s="129"/>
      <c r="D894" s="129"/>
      <c r="E894" s="129"/>
      <c r="F894" s="129"/>
      <c r="G894" s="129"/>
      <c r="H894" s="129"/>
      <c r="I894" s="129"/>
      <c r="J894" s="129"/>
      <c r="K894" s="129"/>
      <c r="L894" s="129"/>
      <c r="M894" s="129"/>
      <c r="N894" s="129"/>
      <c r="O894" s="129"/>
      <c r="P894" s="129"/>
      <c r="Q894" s="129"/>
      <c r="R894" s="129"/>
      <c r="S894" s="129"/>
      <c r="T894" s="129"/>
      <c r="U894" s="129"/>
    </row>
    <row r="895" ht="15.75" customHeight="1">
      <c r="A895" s="129"/>
      <c r="B895" s="129"/>
      <c r="C895" s="129"/>
      <c r="D895" s="129"/>
      <c r="E895" s="129"/>
      <c r="F895" s="129"/>
      <c r="G895" s="129"/>
      <c r="H895" s="129"/>
      <c r="I895" s="129"/>
      <c r="J895" s="129"/>
      <c r="K895" s="129"/>
      <c r="L895" s="129"/>
      <c r="M895" s="129"/>
      <c r="N895" s="129"/>
      <c r="O895" s="129"/>
      <c r="P895" s="129"/>
      <c r="Q895" s="129"/>
      <c r="R895" s="129"/>
      <c r="S895" s="129"/>
      <c r="T895" s="129"/>
      <c r="U895" s="129"/>
    </row>
    <row r="896" ht="15.75" customHeight="1">
      <c r="A896" s="129"/>
      <c r="B896" s="129"/>
      <c r="C896" s="129"/>
      <c r="D896" s="129"/>
      <c r="E896" s="129"/>
      <c r="F896" s="129"/>
      <c r="G896" s="129"/>
      <c r="H896" s="129"/>
      <c r="I896" s="129"/>
      <c r="J896" s="129"/>
      <c r="K896" s="129"/>
      <c r="L896" s="129"/>
      <c r="M896" s="129"/>
      <c r="N896" s="129"/>
      <c r="O896" s="129"/>
      <c r="P896" s="129"/>
      <c r="Q896" s="129"/>
      <c r="R896" s="129"/>
      <c r="S896" s="129"/>
      <c r="T896" s="129"/>
      <c r="U896" s="129"/>
    </row>
    <row r="897" ht="15.75" customHeight="1">
      <c r="A897" s="129"/>
      <c r="B897" s="129"/>
      <c r="C897" s="129"/>
      <c r="D897" s="129"/>
      <c r="E897" s="129"/>
      <c r="F897" s="129"/>
      <c r="G897" s="129"/>
      <c r="H897" s="129"/>
      <c r="I897" s="129"/>
      <c r="J897" s="129"/>
      <c r="K897" s="129"/>
      <c r="L897" s="129"/>
      <c r="M897" s="129"/>
      <c r="N897" s="129"/>
      <c r="O897" s="129"/>
      <c r="P897" s="129"/>
      <c r="Q897" s="129"/>
      <c r="R897" s="129"/>
      <c r="S897" s="129"/>
      <c r="T897" s="129"/>
      <c r="U897" s="129"/>
    </row>
    <row r="898" ht="15.75" customHeight="1">
      <c r="A898" s="129"/>
      <c r="B898" s="129"/>
      <c r="C898" s="129"/>
      <c r="D898" s="129"/>
      <c r="E898" s="129"/>
      <c r="F898" s="129"/>
      <c r="G898" s="129"/>
      <c r="H898" s="129"/>
      <c r="I898" s="129"/>
      <c r="J898" s="129"/>
      <c r="K898" s="129"/>
      <c r="L898" s="129"/>
      <c r="M898" s="129"/>
      <c r="N898" s="129"/>
      <c r="O898" s="129"/>
      <c r="P898" s="129"/>
      <c r="Q898" s="129"/>
      <c r="R898" s="129"/>
      <c r="S898" s="129"/>
      <c r="T898" s="129"/>
      <c r="U898" s="129"/>
    </row>
    <row r="899" ht="15.75" customHeight="1">
      <c r="A899" s="129"/>
      <c r="B899" s="129"/>
      <c r="C899" s="129"/>
      <c r="D899" s="129"/>
      <c r="E899" s="129"/>
      <c r="F899" s="129"/>
      <c r="G899" s="129"/>
      <c r="H899" s="129"/>
      <c r="I899" s="129"/>
      <c r="J899" s="129"/>
      <c r="K899" s="129"/>
      <c r="L899" s="129"/>
      <c r="M899" s="129"/>
      <c r="N899" s="129"/>
      <c r="O899" s="129"/>
      <c r="P899" s="129"/>
      <c r="Q899" s="129"/>
      <c r="R899" s="129"/>
      <c r="S899" s="129"/>
      <c r="T899" s="129"/>
      <c r="U899" s="129"/>
    </row>
    <row r="900" ht="15.75" customHeight="1">
      <c r="A900" s="129"/>
      <c r="B900" s="129"/>
      <c r="C900" s="129"/>
      <c r="D900" s="129"/>
      <c r="E900" s="129"/>
      <c r="F900" s="129"/>
      <c r="G900" s="129"/>
      <c r="H900" s="129"/>
      <c r="I900" s="129"/>
      <c r="J900" s="129"/>
      <c r="K900" s="129"/>
      <c r="L900" s="129"/>
      <c r="M900" s="129"/>
      <c r="N900" s="129"/>
      <c r="O900" s="129"/>
      <c r="P900" s="129"/>
      <c r="Q900" s="129"/>
      <c r="R900" s="129"/>
      <c r="S900" s="129"/>
      <c r="T900" s="129"/>
      <c r="U900" s="129"/>
    </row>
    <row r="901" ht="15.75" customHeight="1">
      <c r="A901" s="129"/>
      <c r="B901" s="129"/>
      <c r="C901" s="129"/>
      <c r="D901" s="129"/>
      <c r="E901" s="129"/>
      <c r="F901" s="129"/>
      <c r="G901" s="129"/>
      <c r="H901" s="129"/>
      <c r="I901" s="129"/>
      <c r="J901" s="129"/>
      <c r="K901" s="129"/>
      <c r="L901" s="129"/>
      <c r="M901" s="129"/>
      <c r="N901" s="129"/>
      <c r="O901" s="129"/>
      <c r="P901" s="129"/>
      <c r="Q901" s="129"/>
      <c r="R901" s="129"/>
      <c r="S901" s="129"/>
      <c r="T901" s="129"/>
      <c r="U901" s="129"/>
    </row>
    <row r="902" ht="15.75" customHeight="1">
      <c r="A902" s="129"/>
      <c r="B902" s="129"/>
      <c r="C902" s="129"/>
      <c r="D902" s="129"/>
      <c r="E902" s="129"/>
      <c r="F902" s="129"/>
      <c r="G902" s="129"/>
      <c r="H902" s="129"/>
      <c r="I902" s="129"/>
      <c r="J902" s="129"/>
      <c r="K902" s="129"/>
      <c r="L902" s="129"/>
      <c r="M902" s="129"/>
      <c r="N902" s="129"/>
      <c r="O902" s="129"/>
      <c r="P902" s="129"/>
      <c r="Q902" s="129"/>
      <c r="R902" s="129"/>
      <c r="S902" s="129"/>
      <c r="T902" s="129"/>
      <c r="U902" s="129"/>
    </row>
    <row r="903" ht="15.75" customHeight="1">
      <c r="A903" s="129"/>
      <c r="B903" s="129"/>
      <c r="C903" s="129"/>
      <c r="D903" s="129"/>
      <c r="E903" s="129"/>
      <c r="F903" s="129"/>
      <c r="G903" s="129"/>
      <c r="H903" s="129"/>
      <c r="I903" s="129"/>
      <c r="J903" s="129"/>
      <c r="K903" s="129"/>
      <c r="L903" s="129"/>
      <c r="M903" s="129"/>
      <c r="N903" s="129"/>
      <c r="O903" s="129"/>
      <c r="P903" s="129"/>
      <c r="Q903" s="129"/>
      <c r="R903" s="129"/>
      <c r="S903" s="129"/>
      <c r="T903" s="129"/>
      <c r="U903" s="129"/>
    </row>
    <row r="904" ht="15.75" customHeight="1">
      <c r="A904" s="129"/>
      <c r="B904" s="129"/>
      <c r="C904" s="129"/>
      <c r="D904" s="129"/>
      <c r="E904" s="129"/>
      <c r="F904" s="129"/>
      <c r="G904" s="129"/>
      <c r="H904" s="129"/>
      <c r="I904" s="129"/>
      <c r="J904" s="129"/>
      <c r="K904" s="129"/>
      <c r="L904" s="129"/>
      <c r="M904" s="129"/>
      <c r="N904" s="129"/>
      <c r="O904" s="129"/>
      <c r="P904" s="129"/>
      <c r="Q904" s="129"/>
      <c r="R904" s="129"/>
      <c r="S904" s="129"/>
      <c r="T904" s="129"/>
      <c r="U904" s="129"/>
    </row>
    <row r="905" ht="15.75" customHeight="1">
      <c r="A905" s="129"/>
      <c r="B905" s="129"/>
      <c r="C905" s="129"/>
      <c r="D905" s="129"/>
      <c r="E905" s="129"/>
      <c r="F905" s="129"/>
      <c r="G905" s="129"/>
      <c r="H905" s="129"/>
      <c r="I905" s="129"/>
      <c r="J905" s="129"/>
      <c r="K905" s="129"/>
      <c r="L905" s="129"/>
      <c r="M905" s="129"/>
      <c r="N905" s="129"/>
      <c r="O905" s="129"/>
      <c r="P905" s="129"/>
      <c r="Q905" s="129"/>
      <c r="R905" s="129"/>
      <c r="S905" s="129"/>
      <c r="T905" s="129"/>
      <c r="U905" s="129"/>
    </row>
    <row r="906" ht="15.75" customHeight="1">
      <c r="A906" s="129"/>
      <c r="B906" s="129"/>
      <c r="C906" s="129"/>
      <c r="D906" s="129"/>
      <c r="E906" s="129"/>
      <c r="F906" s="129"/>
      <c r="G906" s="129"/>
      <c r="H906" s="129"/>
      <c r="I906" s="129"/>
      <c r="J906" s="129"/>
      <c r="K906" s="129"/>
      <c r="L906" s="129"/>
      <c r="M906" s="129"/>
      <c r="N906" s="129"/>
      <c r="O906" s="129"/>
      <c r="P906" s="129"/>
      <c r="Q906" s="129"/>
      <c r="R906" s="129"/>
      <c r="S906" s="129"/>
      <c r="T906" s="129"/>
      <c r="U906" s="129"/>
    </row>
    <row r="907" ht="15.75" customHeight="1">
      <c r="A907" s="129"/>
      <c r="B907" s="129"/>
      <c r="C907" s="129"/>
      <c r="D907" s="129"/>
      <c r="E907" s="129"/>
      <c r="F907" s="129"/>
      <c r="G907" s="129"/>
      <c r="H907" s="129"/>
      <c r="I907" s="129"/>
      <c r="J907" s="129"/>
      <c r="K907" s="129"/>
      <c r="L907" s="129"/>
      <c r="M907" s="129"/>
      <c r="N907" s="129"/>
      <c r="O907" s="129"/>
      <c r="P907" s="129"/>
      <c r="Q907" s="129"/>
      <c r="R907" s="129"/>
      <c r="S907" s="129"/>
      <c r="T907" s="129"/>
      <c r="U907" s="129"/>
    </row>
    <row r="908" ht="15.75" customHeight="1">
      <c r="A908" s="129"/>
      <c r="B908" s="129"/>
      <c r="C908" s="129"/>
      <c r="D908" s="129"/>
      <c r="E908" s="129"/>
      <c r="F908" s="129"/>
      <c r="G908" s="129"/>
      <c r="H908" s="129"/>
      <c r="I908" s="129"/>
      <c r="J908" s="129"/>
      <c r="K908" s="129"/>
      <c r="L908" s="129"/>
      <c r="M908" s="129"/>
      <c r="N908" s="129"/>
      <c r="O908" s="129"/>
      <c r="P908" s="129"/>
      <c r="Q908" s="129"/>
      <c r="R908" s="129"/>
      <c r="S908" s="129"/>
      <c r="T908" s="129"/>
      <c r="U908" s="129"/>
    </row>
    <row r="909" ht="15.75" customHeight="1">
      <c r="A909" s="129"/>
      <c r="B909" s="129"/>
      <c r="C909" s="129"/>
      <c r="D909" s="129"/>
      <c r="E909" s="129"/>
      <c r="F909" s="129"/>
      <c r="G909" s="129"/>
      <c r="H909" s="129"/>
      <c r="I909" s="129"/>
      <c r="J909" s="129"/>
      <c r="K909" s="129"/>
      <c r="L909" s="129"/>
      <c r="M909" s="129"/>
      <c r="N909" s="129"/>
      <c r="O909" s="129"/>
      <c r="P909" s="129"/>
      <c r="Q909" s="129"/>
      <c r="R909" s="129"/>
      <c r="S909" s="129"/>
      <c r="T909" s="129"/>
      <c r="U909" s="129"/>
    </row>
    <row r="910" ht="15.75" customHeight="1">
      <c r="A910" s="129"/>
      <c r="B910" s="129"/>
      <c r="C910" s="129"/>
      <c r="D910" s="129"/>
      <c r="E910" s="129"/>
      <c r="F910" s="129"/>
      <c r="G910" s="129"/>
      <c r="H910" s="129"/>
      <c r="I910" s="129"/>
      <c r="J910" s="129"/>
      <c r="K910" s="129"/>
      <c r="L910" s="129"/>
      <c r="M910" s="129"/>
      <c r="N910" s="129"/>
      <c r="O910" s="129"/>
      <c r="P910" s="129"/>
      <c r="Q910" s="129"/>
      <c r="R910" s="129"/>
      <c r="S910" s="129"/>
      <c r="T910" s="129"/>
      <c r="U910" s="129"/>
    </row>
    <row r="911" ht="15.75" customHeight="1">
      <c r="A911" s="129"/>
      <c r="B911" s="129"/>
      <c r="C911" s="129"/>
      <c r="D911" s="129"/>
      <c r="E911" s="129"/>
      <c r="F911" s="129"/>
      <c r="G911" s="129"/>
      <c r="H911" s="129"/>
      <c r="I911" s="129"/>
      <c r="J911" s="129"/>
      <c r="K911" s="129"/>
      <c r="L911" s="129"/>
      <c r="M911" s="129"/>
      <c r="N911" s="129"/>
      <c r="O911" s="129"/>
      <c r="P911" s="129"/>
      <c r="Q911" s="129"/>
      <c r="R911" s="129"/>
      <c r="S911" s="129"/>
      <c r="T911" s="129"/>
      <c r="U911" s="129"/>
    </row>
    <row r="912" ht="15.75" customHeight="1">
      <c r="A912" s="129"/>
      <c r="B912" s="129"/>
      <c r="C912" s="129"/>
      <c r="D912" s="129"/>
      <c r="E912" s="129"/>
      <c r="F912" s="129"/>
      <c r="G912" s="129"/>
      <c r="H912" s="129"/>
      <c r="I912" s="129"/>
      <c r="J912" s="129"/>
      <c r="K912" s="129"/>
      <c r="L912" s="129"/>
      <c r="M912" s="129"/>
      <c r="N912" s="129"/>
      <c r="O912" s="129"/>
      <c r="P912" s="129"/>
      <c r="Q912" s="129"/>
      <c r="R912" s="129"/>
      <c r="S912" s="129"/>
      <c r="T912" s="129"/>
      <c r="U912" s="129"/>
    </row>
    <row r="913" ht="15.75" customHeight="1">
      <c r="A913" s="129"/>
      <c r="B913" s="129"/>
      <c r="C913" s="129"/>
      <c r="D913" s="129"/>
      <c r="E913" s="129"/>
      <c r="F913" s="129"/>
      <c r="G913" s="129"/>
      <c r="H913" s="129"/>
      <c r="I913" s="129"/>
      <c r="J913" s="129"/>
      <c r="K913" s="129"/>
      <c r="L913" s="129"/>
      <c r="M913" s="129"/>
      <c r="N913" s="129"/>
      <c r="O913" s="129"/>
      <c r="P913" s="129"/>
      <c r="Q913" s="129"/>
      <c r="R913" s="129"/>
      <c r="S913" s="129"/>
      <c r="T913" s="129"/>
      <c r="U913" s="129"/>
    </row>
    <row r="914" ht="15.75" customHeight="1">
      <c r="A914" s="129"/>
      <c r="B914" s="129"/>
      <c r="C914" s="129"/>
      <c r="D914" s="129"/>
      <c r="E914" s="129"/>
      <c r="F914" s="129"/>
      <c r="G914" s="129"/>
      <c r="H914" s="129"/>
      <c r="I914" s="129"/>
      <c r="J914" s="129"/>
      <c r="K914" s="129"/>
      <c r="L914" s="129"/>
      <c r="M914" s="129"/>
      <c r="N914" s="129"/>
      <c r="O914" s="129"/>
      <c r="P914" s="129"/>
      <c r="Q914" s="129"/>
      <c r="R914" s="129"/>
      <c r="S914" s="129"/>
      <c r="T914" s="129"/>
      <c r="U914" s="129"/>
    </row>
    <row r="915" ht="15.75" customHeight="1">
      <c r="A915" s="129"/>
      <c r="B915" s="129"/>
      <c r="C915" s="129"/>
      <c r="D915" s="129"/>
      <c r="E915" s="129"/>
      <c r="F915" s="129"/>
      <c r="G915" s="129"/>
      <c r="H915" s="129"/>
      <c r="I915" s="129"/>
      <c r="J915" s="129"/>
      <c r="K915" s="129"/>
      <c r="L915" s="129"/>
      <c r="M915" s="129"/>
      <c r="N915" s="129"/>
      <c r="O915" s="129"/>
      <c r="P915" s="129"/>
      <c r="Q915" s="129"/>
      <c r="R915" s="129"/>
      <c r="S915" s="129"/>
      <c r="T915" s="129"/>
      <c r="U915" s="129"/>
    </row>
    <row r="916" ht="15.75" customHeight="1">
      <c r="A916" s="129"/>
      <c r="B916" s="129"/>
      <c r="C916" s="129"/>
      <c r="D916" s="129"/>
      <c r="E916" s="129"/>
      <c r="F916" s="129"/>
      <c r="G916" s="129"/>
      <c r="H916" s="129"/>
      <c r="I916" s="129"/>
      <c r="J916" s="129"/>
      <c r="K916" s="129"/>
      <c r="L916" s="129"/>
      <c r="M916" s="129"/>
      <c r="N916" s="129"/>
      <c r="O916" s="129"/>
      <c r="P916" s="129"/>
      <c r="Q916" s="129"/>
      <c r="R916" s="129"/>
      <c r="S916" s="129"/>
      <c r="T916" s="129"/>
      <c r="U916" s="129"/>
    </row>
    <row r="917" ht="15.75" customHeight="1">
      <c r="A917" s="129"/>
      <c r="B917" s="129"/>
      <c r="C917" s="129"/>
      <c r="D917" s="129"/>
      <c r="E917" s="129"/>
      <c r="F917" s="129"/>
      <c r="G917" s="129"/>
      <c r="H917" s="129"/>
      <c r="I917" s="129"/>
      <c r="J917" s="129"/>
      <c r="K917" s="129"/>
      <c r="L917" s="129"/>
      <c r="M917" s="129"/>
      <c r="N917" s="129"/>
      <c r="O917" s="129"/>
      <c r="P917" s="129"/>
      <c r="Q917" s="129"/>
      <c r="R917" s="129"/>
      <c r="S917" s="129"/>
      <c r="T917" s="129"/>
      <c r="U917" s="129"/>
    </row>
    <row r="918" ht="15.75" customHeight="1">
      <c r="A918" s="129"/>
      <c r="B918" s="129"/>
      <c r="C918" s="129"/>
      <c r="D918" s="129"/>
      <c r="E918" s="129"/>
      <c r="F918" s="129"/>
      <c r="G918" s="129"/>
      <c r="H918" s="129"/>
      <c r="I918" s="129"/>
      <c r="J918" s="129"/>
      <c r="K918" s="129"/>
      <c r="L918" s="129"/>
      <c r="M918" s="129"/>
      <c r="N918" s="129"/>
      <c r="O918" s="129"/>
      <c r="P918" s="129"/>
      <c r="Q918" s="129"/>
      <c r="R918" s="129"/>
      <c r="S918" s="129"/>
      <c r="T918" s="129"/>
      <c r="U918" s="129"/>
    </row>
    <row r="919" ht="15.75" customHeight="1">
      <c r="A919" s="129"/>
      <c r="B919" s="129"/>
      <c r="C919" s="129"/>
      <c r="D919" s="129"/>
      <c r="E919" s="129"/>
      <c r="F919" s="129"/>
      <c r="G919" s="129"/>
      <c r="H919" s="129"/>
      <c r="I919" s="129"/>
      <c r="J919" s="129"/>
      <c r="K919" s="129"/>
      <c r="L919" s="129"/>
      <c r="M919" s="129"/>
      <c r="N919" s="129"/>
      <c r="O919" s="129"/>
      <c r="P919" s="129"/>
      <c r="Q919" s="129"/>
      <c r="R919" s="129"/>
      <c r="S919" s="129"/>
      <c r="T919" s="129"/>
      <c r="U919" s="129"/>
    </row>
    <row r="920" ht="15.75" customHeight="1">
      <c r="A920" s="67"/>
      <c r="B920" s="67"/>
      <c r="C920" s="67"/>
      <c r="D920" s="67"/>
      <c r="E920" s="67"/>
      <c r="F920" s="67"/>
      <c r="G920" s="67"/>
      <c r="H920" s="67"/>
      <c r="I920" s="67"/>
      <c r="J920" s="67"/>
      <c r="K920" s="67"/>
      <c r="L920" s="67"/>
      <c r="M920" s="67"/>
      <c r="N920" s="67"/>
      <c r="O920" s="67"/>
      <c r="P920" s="67"/>
      <c r="Q920" s="67"/>
      <c r="R920" s="67"/>
      <c r="S920" s="67"/>
      <c r="T920" s="67"/>
      <c r="U920" s="67"/>
    </row>
    <row r="921" ht="15.75" customHeight="1">
      <c r="A921" s="67"/>
      <c r="B921" s="67"/>
      <c r="C921" s="67"/>
      <c r="D921" s="67"/>
      <c r="E921" s="67"/>
      <c r="F921" s="67"/>
      <c r="G921" s="67"/>
      <c r="H921" s="67"/>
      <c r="I921" s="67"/>
      <c r="J921" s="67"/>
      <c r="K921" s="67"/>
      <c r="L921" s="67"/>
      <c r="M921" s="67"/>
      <c r="N921" s="67"/>
      <c r="O921" s="67"/>
      <c r="P921" s="67"/>
      <c r="Q921" s="67"/>
      <c r="R921" s="67"/>
      <c r="S921" s="67"/>
      <c r="T921" s="67"/>
      <c r="U921" s="67"/>
    </row>
    <row r="922" ht="15.75" customHeight="1">
      <c r="A922" s="67"/>
      <c r="B922" s="67"/>
      <c r="C922" s="67"/>
      <c r="D922" s="67"/>
      <c r="E922" s="67"/>
      <c r="F922" s="67"/>
      <c r="G922" s="67"/>
      <c r="H922" s="67"/>
      <c r="I922" s="67"/>
      <c r="J922" s="67"/>
      <c r="K922" s="67"/>
      <c r="L922" s="67"/>
      <c r="M922" s="67"/>
      <c r="N922" s="67"/>
      <c r="O922" s="67"/>
      <c r="P922" s="67"/>
      <c r="Q922" s="67"/>
      <c r="R922" s="67"/>
      <c r="S922" s="67"/>
      <c r="T922" s="67"/>
      <c r="U922" s="67"/>
    </row>
    <row r="923" ht="15.75" customHeight="1">
      <c r="A923" s="67"/>
      <c r="B923" s="67"/>
      <c r="C923" s="67"/>
      <c r="D923" s="67"/>
      <c r="E923" s="67"/>
      <c r="F923" s="67"/>
      <c r="G923" s="67"/>
      <c r="H923" s="67"/>
      <c r="I923" s="67"/>
      <c r="J923" s="67"/>
      <c r="K923" s="67"/>
      <c r="L923" s="67"/>
      <c r="M923" s="67"/>
      <c r="N923" s="67"/>
      <c r="O923" s="67"/>
      <c r="P923" s="67"/>
      <c r="Q923" s="67"/>
      <c r="R923" s="67"/>
      <c r="S923" s="67"/>
      <c r="T923" s="67"/>
      <c r="U923" s="67"/>
    </row>
    <row r="924" ht="15.75" customHeight="1">
      <c r="A924" s="67"/>
      <c r="B924" s="67"/>
      <c r="C924" s="67"/>
      <c r="D924" s="67"/>
      <c r="E924" s="67"/>
      <c r="F924" s="67"/>
      <c r="G924" s="67"/>
      <c r="H924" s="67"/>
      <c r="I924" s="67"/>
      <c r="J924" s="67"/>
      <c r="K924" s="67"/>
      <c r="L924" s="67"/>
      <c r="M924" s="67"/>
      <c r="N924" s="67"/>
      <c r="O924" s="67"/>
      <c r="P924" s="67"/>
      <c r="Q924" s="67"/>
      <c r="R924" s="67"/>
      <c r="S924" s="67"/>
      <c r="T924" s="67"/>
      <c r="U924" s="67"/>
    </row>
    <row r="925" ht="15.75" customHeight="1">
      <c r="A925" s="67"/>
      <c r="B925" s="67"/>
      <c r="C925" s="67"/>
      <c r="D925" s="67"/>
      <c r="E925" s="67"/>
      <c r="F925" s="67"/>
      <c r="G925" s="67"/>
      <c r="H925" s="67"/>
      <c r="I925" s="67"/>
      <c r="J925" s="67"/>
      <c r="K925" s="67"/>
      <c r="L925" s="67"/>
      <c r="M925" s="67"/>
      <c r="N925" s="67"/>
      <c r="O925" s="67"/>
      <c r="P925" s="67"/>
      <c r="Q925" s="67"/>
      <c r="R925" s="67"/>
      <c r="S925" s="67"/>
      <c r="T925" s="67"/>
      <c r="U925" s="67"/>
    </row>
    <row r="926" ht="15.75" customHeight="1">
      <c r="A926" s="67"/>
      <c r="B926" s="67"/>
      <c r="C926" s="67"/>
      <c r="D926" s="67"/>
      <c r="E926" s="67"/>
      <c r="F926" s="67"/>
      <c r="G926" s="67"/>
      <c r="H926" s="67"/>
      <c r="I926" s="67"/>
      <c r="J926" s="67"/>
      <c r="K926" s="67"/>
      <c r="L926" s="67"/>
      <c r="M926" s="67"/>
      <c r="N926" s="67"/>
      <c r="O926" s="67"/>
      <c r="P926" s="67"/>
      <c r="Q926" s="67"/>
      <c r="R926" s="67"/>
      <c r="S926" s="67"/>
      <c r="T926" s="67"/>
      <c r="U926" s="67"/>
    </row>
    <row r="927" ht="15.75" customHeight="1">
      <c r="A927" s="67"/>
      <c r="B927" s="67"/>
      <c r="C927" s="67"/>
      <c r="D927" s="67"/>
      <c r="E927" s="67"/>
      <c r="F927" s="67"/>
      <c r="G927" s="67"/>
      <c r="H927" s="67"/>
      <c r="I927" s="67"/>
      <c r="J927" s="67"/>
      <c r="K927" s="67"/>
      <c r="L927" s="67"/>
      <c r="M927" s="67"/>
      <c r="N927" s="67"/>
      <c r="O927" s="67"/>
      <c r="P927" s="67"/>
      <c r="Q927" s="67"/>
      <c r="R927" s="67"/>
      <c r="S927" s="67"/>
      <c r="T927" s="67"/>
      <c r="U927" s="67"/>
    </row>
    <row r="928" ht="15.75" customHeight="1">
      <c r="A928" s="67"/>
      <c r="B928" s="67"/>
      <c r="C928" s="67"/>
      <c r="D928" s="67"/>
      <c r="E928" s="67"/>
      <c r="F928" s="67"/>
      <c r="G928" s="67"/>
      <c r="H928" s="67"/>
      <c r="I928" s="67"/>
      <c r="J928" s="67"/>
      <c r="K928" s="67"/>
      <c r="L928" s="67"/>
      <c r="M928" s="67"/>
      <c r="N928" s="67"/>
      <c r="O928" s="67"/>
      <c r="P928" s="67"/>
      <c r="Q928" s="67"/>
      <c r="R928" s="67"/>
      <c r="S928" s="67"/>
      <c r="T928" s="67"/>
      <c r="U928" s="67"/>
    </row>
    <row r="929" ht="15.75" customHeight="1">
      <c r="A929" s="67"/>
      <c r="B929" s="67"/>
      <c r="C929" s="67"/>
      <c r="D929" s="67"/>
      <c r="E929" s="67"/>
      <c r="F929" s="67"/>
      <c r="G929" s="67"/>
      <c r="H929" s="67"/>
      <c r="I929" s="67"/>
      <c r="J929" s="67"/>
      <c r="K929" s="67"/>
      <c r="L929" s="67"/>
      <c r="M929" s="67"/>
      <c r="N929" s="67"/>
      <c r="O929" s="67"/>
      <c r="P929" s="67"/>
      <c r="Q929" s="67"/>
      <c r="R929" s="67"/>
      <c r="S929" s="67"/>
      <c r="T929" s="67"/>
      <c r="U929" s="67"/>
    </row>
    <row r="930" ht="15.75" customHeight="1">
      <c r="A930" s="67"/>
      <c r="B930" s="67"/>
      <c r="C930" s="67"/>
      <c r="D930" s="67"/>
      <c r="E930" s="67"/>
      <c r="F930" s="67"/>
      <c r="G930" s="67"/>
      <c r="H930" s="67"/>
      <c r="I930" s="67"/>
      <c r="J930" s="67"/>
      <c r="K930" s="67"/>
      <c r="L930" s="67"/>
      <c r="M930" s="67"/>
      <c r="N930" s="67"/>
      <c r="O930" s="67"/>
      <c r="P930" s="67"/>
      <c r="Q930" s="67"/>
      <c r="R930" s="67"/>
      <c r="S930" s="67"/>
      <c r="T930" s="67"/>
      <c r="U930" s="67"/>
    </row>
    <row r="931" ht="15.75" customHeight="1">
      <c r="A931" s="67"/>
      <c r="B931" s="67"/>
      <c r="C931" s="67"/>
      <c r="D931" s="67"/>
      <c r="E931" s="67"/>
      <c r="F931" s="67"/>
      <c r="G931" s="67"/>
      <c r="H931" s="67"/>
      <c r="I931" s="67"/>
      <c r="J931" s="67"/>
      <c r="K931" s="67"/>
      <c r="L931" s="67"/>
      <c r="M931" s="67"/>
      <c r="N931" s="67"/>
      <c r="O931" s="67"/>
      <c r="P931" s="67"/>
      <c r="Q931" s="67"/>
      <c r="R931" s="67"/>
      <c r="S931" s="67"/>
      <c r="T931" s="67"/>
      <c r="U931" s="67"/>
    </row>
    <row r="932" ht="15.75" customHeight="1">
      <c r="A932" s="67"/>
      <c r="B932" s="67"/>
      <c r="C932" s="67"/>
      <c r="D932" s="67"/>
      <c r="E932" s="67"/>
      <c r="F932" s="67"/>
      <c r="G932" s="67"/>
      <c r="H932" s="67"/>
      <c r="I932" s="67"/>
      <c r="J932" s="67"/>
      <c r="K932" s="67"/>
      <c r="L932" s="67"/>
      <c r="M932" s="67"/>
      <c r="N932" s="67"/>
      <c r="O932" s="67"/>
      <c r="P932" s="67"/>
      <c r="Q932" s="67"/>
      <c r="R932" s="67"/>
      <c r="S932" s="67"/>
      <c r="T932" s="67"/>
      <c r="U932" s="67"/>
    </row>
    <row r="933" ht="15.75" customHeight="1">
      <c r="A933" s="67"/>
      <c r="B933" s="67"/>
      <c r="C933" s="67"/>
      <c r="D933" s="67"/>
      <c r="E933" s="67"/>
      <c r="F933" s="67"/>
      <c r="G933" s="67"/>
      <c r="H933" s="67"/>
      <c r="I933" s="67"/>
      <c r="J933" s="67"/>
      <c r="K933" s="67"/>
      <c r="L933" s="67"/>
      <c r="M933" s="67"/>
      <c r="N933" s="67"/>
      <c r="O933" s="67"/>
      <c r="P933" s="67"/>
      <c r="Q933" s="67"/>
      <c r="R933" s="67"/>
      <c r="S933" s="67"/>
      <c r="T933" s="67"/>
      <c r="U933" s="67"/>
    </row>
    <row r="934" ht="15.75" customHeight="1">
      <c r="A934" s="67"/>
      <c r="B934" s="67"/>
      <c r="C934" s="67"/>
      <c r="D934" s="67"/>
      <c r="E934" s="67"/>
      <c r="F934" s="67"/>
      <c r="G934" s="67"/>
      <c r="H934" s="67"/>
      <c r="I934" s="67"/>
      <c r="J934" s="67"/>
      <c r="K934" s="67"/>
      <c r="L934" s="67"/>
      <c r="M934" s="67"/>
      <c r="N934" s="67"/>
      <c r="O934" s="67"/>
      <c r="P934" s="67"/>
      <c r="Q934" s="67"/>
      <c r="R934" s="67"/>
      <c r="S934" s="67"/>
      <c r="T934" s="67"/>
      <c r="U934" s="67"/>
    </row>
    <row r="935" ht="15.75" customHeight="1">
      <c r="A935" s="67"/>
      <c r="B935" s="67"/>
      <c r="C935" s="67"/>
      <c r="D935" s="67"/>
      <c r="E935" s="67"/>
      <c r="F935" s="67"/>
      <c r="G935" s="67"/>
      <c r="H935" s="67"/>
      <c r="I935" s="67"/>
      <c r="J935" s="67"/>
      <c r="K935" s="67"/>
      <c r="L935" s="67"/>
      <c r="M935" s="67"/>
      <c r="N935" s="67"/>
      <c r="O935" s="67"/>
      <c r="P935" s="67"/>
      <c r="Q935" s="67"/>
      <c r="R935" s="67"/>
      <c r="S935" s="67"/>
      <c r="T935" s="67"/>
      <c r="U935" s="67"/>
    </row>
    <row r="936" ht="15.75" customHeight="1">
      <c r="A936" s="67"/>
      <c r="B936" s="67"/>
      <c r="C936" s="67"/>
      <c r="D936" s="67"/>
      <c r="E936" s="67"/>
      <c r="F936" s="67"/>
      <c r="G936" s="67"/>
      <c r="H936" s="67"/>
      <c r="I936" s="67"/>
      <c r="J936" s="67"/>
      <c r="K936" s="67"/>
      <c r="L936" s="67"/>
      <c r="M936" s="67"/>
      <c r="N936" s="67"/>
      <c r="O936" s="67"/>
      <c r="P936" s="67"/>
      <c r="Q936" s="67"/>
      <c r="R936" s="67"/>
      <c r="S936" s="67"/>
      <c r="T936" s="67"/>
      <c r="U936" s="67"/>
    </row>
    <row r="937" ht="15.75" customHeight="1">
      <c r="A937" s="67"/>
      <c r="B937" s="67"/>
      <c r="C937" s="67"/>
      <c r="D937" s="67"/>
      <c r="E937" s="67"/>
      <c r="F937" s="67"/>
      <c r="G937" s="67"/>
      <c r="H937" s="67"/>
      <c r="I937" s="67"/>
      <c r="J937" s="67"/>
      <c r="K937" s="67"/>
      <c r="L937" s="67"/>
      <c r="M937" s="67"/>
      <c r="N937" s="67"/>
      <c r="O937" s="67"/>
      <c r="P937" s="67"/>
      <c r="Q937" s="67"/>
      <c r="R937" s="67"/>
      <c r="S937" s="67"/>
      <c r="T937" s="67"/>
      <c r="U937" s="67"/>
    </row>
    <row r="938" ht="15.75" customHeight="1">
      <c r="A938" s="67"/>
      <c r="B938" s="67"/>
      <c r="C938" s="67"/>
      <c r="D938" s="67"/>
      <c r="E938" s="67"/>
      <c r="F938" s="67"/>
      <c r="G938" s="67"/>
      <c r="H938" s="67"/>
      <c r="I938" s="67"/>
      <c r="J938" s="67"/>
      <c r="K938" s="67"/>
      <c r="L938" s="67"/>
      <c r="M938" s="67"/>
      <c r="N938" s="67"/>
      <c r="O938" s="67"/>
      <c r="P938" s="67"/>
      <c r="Q938" s="67"/>
      <c r="R938" s="67"/>
      <c r="S938" s="67"/>
      <c r="T938" s="67"/>
      <c r="U938" s="67"/>
    </row>
    <row r="939" ht="15.75" customHeight="1">
      <c r="A939" s="67"/>
      <c r="B939" s="67"/>
      <c r="C939" s="67"/>
      <c r="D939" s="67"/>
      <c r="E939" s="67"/>
      <c r="F939" s="67"/>
      <c r="G939" s="67"/>
      <c r="H939" s="67"/>
      <c r="I939" s="67"/>
      <c r="J939" s="67"/>
      <c r="K939" s="67"/>
      <c r="L939" s="67"/>
      <c r="M939" s="67"/>
      <c r="N939" s="67"/>
      <c r="O939" s="67"/>
      <c r="P939" s="67"/>
      <c r="Q939" s="67"/>
      <c r="R939" s="67"/>
      <c r="S939" s="67"/>
      <c r="T939" s="67"/>
      <c r="U939" s="67"/>
    </row>
    <row r="940" ht="15.75" customHeight="1">
      <c r="A940" s="67"/>
      <c r="B940" s="67"/>
      <c r="C940" s="67"/>
      <c r="D940" s="67"/>
      <c r="E940" s="67"/>
      <c r="F940" s="67"/>
      <c r="G940" s="67"/>
      <c r="H940" s="67"/>
      <c r="I940" s="67"/>
      <c r="J940" s="67"/>
      <c r="K940" s="67"/>
      <c r="L940" s="67"/>
      <c r="M940" s="67"/>
      <c r="N940" s="67"/>
      <c r="O940" s="67"/>
      <c r="P940" s="67"/>
      <c r="Q940" s="67"/>
      <c r="R940" s="67"/>
      <c r="S940" s="67"/>
      <c r="T940" s="67"/>
      <c r="U940" s="67"/>
    </row>
    <row r="941" ht="15.75" customHeight="1">
      <c r="A941" s="67"/>
      <c r="B941" s="67"/>
      <c r="C941" s="67"/>
      <c r="D941" s="67"/>
      <c r="E941" s="67"/>
      <c r="F941" s="67"/>
      <c r="G941" s="67"/>
      <c r="H941" s="67"/>
      <c r="I941" s="67"/>
      <c r="J941" s="67"/>
      <c r="K941" s="67"/>
      <c r="L941" s="67"/>
      <c r="M941" s="67"/>
      <c r="N941" s="67"/>
      <c r="O941" s="67"/>
      <c r="P941" s="67"/>
      <c r="Q941" s="67"/>
      <c r="R941" s="67"/>
      <c r="S941" s="67"/>
      <c r="T941" s="67"/>
      <c r="U941" s="67"/>
    </row>
    <row r="942" ht="15.75" customHeight="1">
      <c r="A942" s="67"/>
      <c r="B942" s="67"/>
      <c r="C942" s="67"/>
      <c r="D942" s="67"/>
      <c r="E942" s="67"/>
      <c r="F942" s="67"/>
      <c r="G942" s="67"/>
      <c r="H942" s="67"/>
      <c r="I942" s="67"/>
      <c r="J942" s="67"/>
      <c r="K942" s="67"/>
      <c r="L942" s="67"/>
      <c r="M942" s="67"/>
      <c r="N942" s="67"/>
      <c r="O942" s="67"/>
      <c r="P942" s="67"/>
      <c r="Q942" s="67"/>
      <c r="R942" s="67"/>
      <c r="S942" s="67"/>
      <c r="T942" s="67"/>
      <c r="U942" s="67"/>
    </row>
    <row r="943" ht="15.75" customHeight="1">
      <c r="A943" s="67"/>
      <c r="B943" s="67"/>
      <c r="C943" s="67"/>
      <c r="D943" s="67"/>
      <c r="E943" s="67"/>
      <c r="F943" s="67"/>
      <c r="G943" s="67"/>
      <c r="H943" s="67"/>
      <c r="I943" s="67"/>
      <c r="J943" s="67"/>
      <c r="K943" s="67"/>
      <c r="L943" s="67"/>
      <c r="M943" s="67"/>
      <c r="N943" s="67"/>
      <c r="O943" s="67"/>
      <c r="P943" s="67"/>
      <c r="Q943" s="67"/>
      <c r="R943" s="67"/>
      <c r="S943" s="67"/>
      <c r="T943" s="67"/>
      <c r="U943" s="67"/>
    </row>
    <row r="944" ht="15.75" customHeight="1">
      <c r="A944" s="67"/>
      <c r="B944" s="67"/>
      <c r="C944" s="67"/>
      <c r="D944" s="67"/>
      <c r="E944" s="67"/>
      <c r="F944" s="67"/>
      <c r="G944" s="67"/>
      <c r="H944" s="67"/>
      <c r="I944" s="67"/>
      <c r="J944" s="67"/>
      <c r="K944" s="67"/>
      <c r="L944" s="67"/>
      <c r="M944" s="67"/>
      <c r="N944" s="67"/>
      <c r="O944" s="67"/>
      <c r="P944" s="67"/>
      <c r="Q944" s="67"/>
      <c r="R944" s="67"/>
      <c r="S944" s="67"/>
      <c r="T944" s="67"/>
      <c r="U944" s="67"/>
    </row>
    <row r="945" ht="15.75" customHeight="1">
      <c r="A945" s="67"/>
      <c r="B945" s="67"/>
      <c r="C945" s="67"/>
      <c r="D945" s="67"/>
      <c r="E945" s="67"/>
      <c r="F945" s="67"/>
      <c r="G945" s="67"/>
      <c r="H945" s="67"/>
      <c r="I945" s="67"/>
      <c r="J945" s="67"/>
      <c r="K945" s="67"/>
      <c r="L945" s="67"/>
      <c r="M945" s="67"/>
      <c r="N945" s="67"/>
      <c r="O945" s="67"/>
      <c r="P945" s="67"/>
      <c r="Q945" s="67"/>
      <c r="R945" s="67"/>
      <c r="S945" s="67"/>
      <c r="T945" s="67"/>
      <c r="U945" s="67"/>
    </row>
    <row r="946" ht="15.75" customHeight="1">
      <c r="A946" s="67"/>
      <c r="B946" s="67"/>
      <c r="C946" s="67"/>
      <c r="D946" s="67"/>
      <c r="E946" s="67"/>
      <c r="F946" s="67"/>
      <c r="G946" s="67"/>
      <c r="H946" s="67"/>
      <c r="I946" s="67"/>
      <c r="J946" s="67"/>
      <c r="K946" s="67"/>
      <c r="L946" s="67"/>
      <c r="M946" s="67"/>
      <c r="N946" s="67"/>
      <c r="O946" s="67"/>
      <c r="P946" s="67"/>
      <c r="Q946" s="67"/>
      <c r="R946" s="67"/>
      <c r="S946" s="67"/>
      <c r="T946" s="67"/>
      <c r="U946" s="67"/>
    </row>
    <row r="947" ht="15.75" customHeight="1">
      <c r="A947" s="67"/>
      <c r="B947" s="67"/>
      <c r="C947" s="67"/>
      <c r="D947" s="67"/>
      <c r="E947" s="67"/>
      <c r="F947" s="67"/>
      <c r="G947" s="67"/>
      <c r="H947" s="67"/>
      <c r="I947" s="67"/>
      <c r="J947" s="67"/>
      <c r="K947" s="67"/>
      <c r="L947" s="67"/>
      <c r="M947" s="67"/>
      <c r="N947" s="67"/>
      <c r="O947" s="67"/>
      <c r="P947" s="67"/>
      <c r="Q947" s="67"/>
      <c r="R947" s="67"/>
      <c r="S947" s="67"/>
      <c r="T947" s="67"/>
      <c r="U947" s="67"/>
    </row>
    <row r="948" ht="15.75" customHeight="1">
      <c r="A948" s="67"/>
      <c r="B948" s="67"/>
      <c r="C948" s="67"/>
      <c r="D948" s="67"/>
      <c r="E948" s="67"/>
      <c r="F948" s="67"/>
      <c r="G948" s="67"/>
      <c r="H948" s="67"/>
      <c r="I948" s="67"/>
      <c r="J948" s="67"/>
      <c r="K948" s="67"/>
      <c r="L948" s="67"/>
      <c r="M948" s="67"/>
      <c r="N948" s="67"/>
      <c r="O948" s="67"/>
      <c r="P948" s="67"/>
      <c r="Q948" s="67"/>
      <c r="R948" s="67"/>
      <c r="S948" s="67"/>
      <c r="T948" s="67"/>
      <c r="U948" s="67"/>
    </row>
    <row r="949" ht="15.75" customHeight="1">
      <c r="A949" s="67"/>
      <c r="B949" s="67"/>
      <c r="C949" s="67"/>
      <c r="D949" s="67"/>
      <c r="E949" s="67"/>
      <c r="F949" s="67"/>
      <c r="G949" s="67"/>
      <c r="H949" s="67"/>
      <c r="I949" s="67"/>
      <c r="J949" s="67"/>
      <c r="K949" s="67"/>
      <c r="L949" s="67"/>
      <c r="M949" s="67"/>
      <c r="N949" s="67"/>
      <c r="O949" s="67"/>
      <c r="P949" s="67"/>
      <c r="Q949" s="67"/>
      <c r="R949" s="67"/>
      <c r="S949" s="67"/>
      <c r="T949" s="67"/>
      <c r="U949" s="67"/>
    </row>
    <row r="950" ht="15.75" customHeight="1">
      <c r="A950" s="67"/>
      <c r="B950" s="67"/>
      <c r="C950" s="67"/>
      <c r="D950" s="67"/>
      <c r="E950" s="67"/>
      <c r="F950" s="67"/>
      <c r="G950" s="67"/>
      <c r="H950" s="67"/>
      <c r="I950" s="67"/>
      <c r="J950" s="67"/>
      <c r="K950" s="67"/>
      <c r="L950" s="67"/>
      <c r="M950" s="67"/>
      <c r="N950" s="67"/>
      <c r="O950" s="67"/>
      <c r="P950" s="67"/>
      <c r="Q950" s="67"/>
      <c r="R950" s="67"/>
      <c r="S950" s="67"/>
      <c r="T950" s="67"/>
      <c r="U950" s="67"/>
    </row>
    <row r="951" ht="15.75" customHeight="1">
      <c r="A951" s="67"/>
      <c r="B951" s="67"/>
      <c r="C951" s="67"/>
      <c r="D951" s="67"/>
      <c r="E951" s="67"/>
      <c r="F951" s="67"/>
      <c r="G951" s="67"/>
      <c r="H951" s="67"/>
      <c r="I951" s="67"/>
      <c r="J951" s="67"/>
      <c r="K951" s="67"/>
      <c r="L951" s="67"/>
      <c r="M951" s="67"/>
      <c r="N951" s="67"/>
      <c r="O951" s="67"/>
      <c r="P951" s="67"/>
      <c r="Q951" s="67"/>
      <c r="R951" s="67"/>
      <c r="S951" s="67"/>
      <c r="T951" s="67"/>
      <c r="U951" s="67"/>
    </row>
    <row r="952" ht="15.75" customHeight="1">
      <c r="A952" s="67"/>
      <c r="B952" s="67"/>
      <c r="C952" s="67"/>
      <c r="D952" s="67"/>
      <c r="E952" s="67"/>
      <c r="F952" s="67"/>
      <c r="G952" s="67"/>
      <c r="H952" s="67"/>
      <c r="I952" s="67"/>
      <c r="J952" s="67"/>
      <c r="K952" s="67"/>
      <c r="L952" s="67"/>
      <c r="M952" s="67"/>
      <c r="N952" s="67"/>
      <c r="O952" s="67"/>
      <c r="P952" s="67"/>
      <c r="Q952" s="67"/>
      <c r="R952" s="67"/>
      <c r="S952" s="67"/>
      <c r="T952" s="67"/>
      <c r="U952" s="67"/>
    </row>
    <row r="953" ht="15.75" customHeight="1">
      <c r="A953" s="67"/>
      <c r="B953" s="67"/>
      <c r="C953" s="67"/>
      <c r="D953" s="67"/>
      <c r="E953" s="67"/>
      <c r="F953" s="67"/>
      <c r="G953" s="67"/>
      <c r="H953" s="67"/>
      <c r="I953" s="67"/>
      <c r="J953" s="67"/>
      <c r="K953" s="67"/>
      <c r="L953" s="67"/>
      <c r="M953" s="67"/>
      <c r="N953" s="67"/>
      <c r="O953" s="67"/>
      <c r="P953" s="67"/>
      <c r="Q953" s="67"/>
      <c r="R953" s="67"/>
      <c r="S953" s="67"/>
      <c r="T953" s="67"/>
      <c r="U953" s="67"/>
    </row>
    <row r="954" ht="15.75" customHeight="1">
      <c r="A954" s="67"/>
      <c r="B954" s="67"/>
      <c r="C954" s="67"/>
      <c r="D954" s="67"/>
      <c r="E954" s="67"/>
      <c r="F954" s="67"/>
      <c r="G954" s="67"/>
      <c r="H954" s="67"/>
      <c r="I954" s="67"/>
      <c r="J954" s="67"/>
      <c r="K954" s="67"/>
      <c r="L954" s="67"/>
      <c r="M954" s="67"/>
      <c r="N954" s="67"/>
      <c r="O954" s="67"/>
      <c r="P954" s="67"/>
      <c r="Q954" s="67"/>
      <c r="R954" s="67"/>
      <c r="S954" s="67"/>
      <c r="T954" s="67"/>
      <c r="U954" s="67"/>
    </row>
    <row r="955" ht="15.75" customHeight="1">
      <c r="A955" s="67"/>
      <c r="B955" s="67"/>
      <c r="C955" s="67"/>
      <c r="D955" s="67"/>
      <c r="E955" s="67"/>
      <c r="F955" s="67"/>
      <c r="G955" s="67"/>
      <c r="H955" s="67"/>
      <c r="I955" s="67"/>
      <c r="J955" s="67"/>
      <c r="K955" s="67"/>
      <c r="L955" s="67"/>
      <c r="M955" s="67"/>
      <c r="N955" s="67"/>
      <c r="O955" s="67"/>
      <c r="P955" s="67"/>
      <c r="Q955" s="67"/>
      <c r="R955" s="67"/>
      <c r="S955" s="67"/>
      <c r="T955" s="67"/>
      <c r="U955" s="67"/>
    </row>
    <row r="956" ht="15.75" customHeight="1">
      <c r="A956" s="67"/>
      <c r="B956" s="67"/>
      <c r="C956" s="67"/>
      <c r="D956" s="67"/>
      <c r="E956" s="67"/>
      <c r="F956" s="67"/>
      <c r="G956" s="67"/>
      <c r="H956" s="67"/>
      <c r="I956" s="67"/>
      <c r="J956" s="67"/>
      <c r="K956" s="67"/>
      <c r="L956" s="67"/>
      <c r="M956" s="67"/>
      <c r="N956" s="67"/>
      <c r="O956" s="67"/>
      <c r="P956" s="67"/>
      <c r="Q956" s="67"/>
      <c r="R956" s="67"/>
      <c r="S956" s="67"/>
      <c r="T956" s="67"/>
      <c r="U956" s="67"/>
    </row>
    <row r="957" ht="15.75" customHeight="1">
      <c r="A957" s="67"/>
      <c r="B957" s="67"/>
      <c r="C957" s="67"/>
      <c r="D957" s="67"/>
      <c r="E957" s="67"/>
      <c r="F957" s="67"/>
      <c r="G957" s="67"/>
      <c r="H957" s="67"/>
      <c r="I957" s="67"/>
      <c r="J957" s="67"/>
      <c r="K957" s="67"/>
      <c r="L957" s="67"/>
      <c r="M957" s="67"/>
      <c r="N957" s="67"/>
      <c r="O957" s="67"/>
      <c r="P957" s="67"/>
      <c r="Q957" s="67"/>
      <c r="R957" s="67"/>
      <c r="S957" s="67"/>
      <c r="T957" s="67"/>
      <c r="U957" s="67"/>
    </row>
    <row r="958" ht="15.75" customHeight="1">
      <c r="A958" s="67"/>
      <c r="B958" s="67"/>
      <c r="C958" s="67"/>
      <c r="D958" s="67"/>
      <c r="E958" s="67"/>
      <c r="F958" s="67"/>
      <c r="G958" s="67"/>
      <c r="H958" s="67"/>
      <c r="I958" s="67"/>
      <c r="J958" s="67"/>
      <c r="K958" s="67"/>
      <c r="L958" s="67"/>
      <c r="M958" s="67"/>
      <c r="N958" s="67"/>
      <c r="O958" s="67"/>
      <c r="P958" s="67"/>
      <c r="Q958" s="67"/>
      <c r="R958" s="67"/>
      <c r="S958" s="67"/>
      <c r="T958" s="67"/>
      <c r="U958" s="67"/>
    </row>
    <row r="959" ht="15.75" customHeight="1">
      <c r="A959" s="67"/>
      <c r="B959" s="67"/>
      <c r="C959" s="67"/>
      <c r="D959" s="67"/>
      <c r="E959" s="67"/>
      <c r="F959" s="67"/>
      <c r="G959" s="67"/>
      <c r="H959" s="67"/>
      <c r="I959" s="67"/>
      <c r="J959" s="67"/>
      <c r="K959" s="67"/>
      <c r="L959" s="67"/>
      <c r="M959" s="67"/>
      <c r="N959" s="67"/>
      <c r="O959" s="67"/>
      <c r="P959" s="67"/>
      <c r="Q959" s="67"/>
      <c r="R959" s="67"/>
      <c r="S959" s="67"/>
      <c r="T959" s="67"/>
      <c r="U959" s="67"/>
    </row>
    <row r="960" ht="15.75" customHeight="1">
      <c r="A960" s="67"/>
      <c r="B960" s="67"/>
      <c r="C960" s="67"/>
      <c r="D960" s="67"/>
      <c r="E960" s="67"/>
      <c r="F960" s="67"/>
      <c r="G960" s="67"/>
      <c r="H960" s="67"/>
      <c r="I960" s="67"/>
      <c r="J960" s="67"/>
      <c r="K960" s="67"/>
      <c r="L960" s="67"/>
      <c r="M960" s="67"/>
      <c r="N960" s="67"/>
      <c r="O960" s="67"/>
      <c r="P960" s="67"/>
      <c r="Q960" s="67"/>
      <c r="R960" s="67"/>
      <c r="S960" s="67"/>
      <c r="T960" s="67"/>
      <c r="U960" s="67"/>
    </row>
    <row r="961" ht="15.75" customHeight="1">
      <c r="A961" s="67"/>
      <c r="B961" s="67"/>
      <c r="C961" s="67"/>
      <c r="D961" s="67"/>
      <c r="E961" s="67"/>
      <c r="F961" s="67"/>
      <c r="G961" s="67"/>
      <c r="H961" s="67"/>
      <c r="I961" s="67"/>
      <c r="J961" s="67"/>
      <c r="K961" s="67"/>
      <c r="L961" s="67"/>
      <c r="M961" s="67"/>
      <c r="N961" s="67"/>
      <c r="O961" s="67"/>
      <c r="P961" s="67"/>
      <c r="Q961" s="67"/>
      <c r="R961" s="67"/>
      <c r="S961" s="67"/>
      <c r="T961" s="67"/>
      <c r="U961" s="67"/>
    </row>
    <row r="962" ht="15.75" customHeight="1">
      <c r="A962" s="67"/>
      <c r="B962" s="67"/>
      <c r="C962" s="67"/>
      <c r="D962" s="67"/>
      <c r="E962" s="67"/>
      <c r="F962" s="67"/>
      <c r="G962" s="67"/>
      <c r="H962" s="67"/>
      <c r="I962" s="67"/>
      <c r="J962" s="67"/>
      <c r="K962" s="67"/>
      <c r="L962" s="67"/>
      <c r="M962" s="67"/>
      <c r="N962" s="67"/>
      <c r="O962" s="67"/>
      <c r="P962" s="67"/>
      <c r="Q962" s="67"/>
      <c r="R962" s="67"/>
      <c r="S962" s="67"/>
      <c r="T962" s="67"/>
      <c r="U962" s="67"/>
    </row>
    <row r="963" ht="15.75" customHeight="1">
      <c r="A963" s="67"/>
      <c r="B963" s="67"/>
      <c r="C963" s="67"/>
      <c r="D963" s="67"/>
      <c r="E963" s="67"/>
      <c r="F963" s="67"/>
      <c r="G963" s="67"/>
      <c r="H963" s="67"/>
      <c r="I963" s="67"/>
      <c r="J963" s="67"/>
      <c r="K963" s="67"/>
      <c r="L963" s="67"/>
      <c r="M963" s="67"/>
      <c r="N963" s="67"/>
      <c r="O963" s="67"/>
      <c r="P963" s="67"/>
      <c r="Q963" s="67"/>
      <c r="R963" s="67"/>
      <c r="S963" s="67"/>
      <c r="T963" s="67"/>
      <c r="U963" s="67"/>
    </row>
    <row r="964" ht="15.75" customHeight="1">
      <c r="A964" s="67"/>
      <c r="B964" s="67"/>
      <c r="C964" s="67"/>
      <c r="D964" s="67"/>
      <c r="E964" s="67"/>
      <c r="F964" s="67"/>
      <c r="G964" s="67"/>
      <c r="H964" s="67"/>
      <c r="I964" s="67"/>
      <c r="J964" s="67"/>
      <c r="K964" s="67"/>
      <c r="L964" s="67"/>
      <c r="M964" s="67"/>
      <c r="N964" s="67"/>
      <c r="O964" s="67"/>
      <c r="P964" s="67"/>
      <c r="Q964" s="67"/>
      <c r="R964" s="67"/>
      <c r="S964" s="67"/>
      <c r="T964" s="67"/>
      <c r="U964" s="67"/>
    </row>
    <row r="965" ht="15.75" customHeight="1">
      <c r="A965" s="67"/>
      <c r="B965" s="67"/>
      <c r="C965" s="67"/>
      <c r="D965" s="67"/>
      <c r="E965" s="67"/>
      <c r="F965" s="67"/>
      <c r="G965" s="67"/>
      <c r="H965" s="67"/>
      <c r="I965" s="67"/>
      <c r="J965" s="67"/>
      <c r="K965" s="67"/>
      <c r="L965" s="67"/>
      <c r="M965" s="67"/>
      <c r="N965" s="67"/>
      <c r="O965" s="67"/>
      <c r="P965" s="67"/>
      <c r="Q965" s="67"/>
      <c r="R965" s="67"/>
      <c r="S965" s="67"/>
      <c r="T965" s="67"/>
      <c r="U965" s="67"/>
    </row>
    <row r="966" ht="15.75" customHeight="1">
      <c r="A966" s="67"/>
      <c r="B966" s="67"/>
      <c r="C966" s="67"/>
      <c r="D966" s="67"/>
      <c r="E966" s="67"/>
      <c r="F966" s="67"/>
      <c r="G966" s="67"/>
      <c r="H966" s="67"/>
      <c r="I966" s="67"/>
      <c r="J966" s="67"/>
      <c r="K966" s="67"/>
      <c r="L966" s="67"/>
      <c r="M966" s="67"/>
      <c r="N966" s="67"/>
      <c r="O966" s="67"/>
      <c r="P966" s="67"/>
      <c r="Q966" s="67"/>
      <c r="R966" s="67"/>
      <c r="S966" s="67"/>
      <c r="T966" s="67"/>
      <c r="U966" s="67"/>
    </row>
    <row r="967" ht="15.75" customHeight="1">
      <c r="A967" s="67"/>
      <c r="B967" s="67"/>
      <c r="C967" s="67"/>
      <c r="D967" s="67"/>
      <c r="E967" s="67"/>
      <c r="F967" s="67"/>
      <c r="G967" s="67"/>
      <c r="H967" s="67"/>
      <c r="I967" s="67"/>
      <c r="J967" s="67"/>
      <c r="K967" s="67"/>
      <c r="L967" s="67"/>
      <c r="M967" s="67"/>
      <c r="N967" s="67"/>
      <c r="O967" s="67"/>
      <c r="P967" s="67"/>
      <c r="Q967" s="67"/>
      <c r="R967" s="67"/>
      <c r="S967" s="67"/>
      <c r="T967" s="67"/>
      <c r="U967" s="67"/>
    </row>
    <row r="968" ht="15.75" customHeight="1">
      <c r="A968" s="67"/>
      <c r="B968" s="67"/>
      <c r="C968" s="67"/>
      <c r="D968" s="67"/>
      <c r="E968" s="67"/>
      <c r="F968" s="67"/>
      <c r="G968" s="67"/>
      <c r="H968" s="67"/>
      <c r="I968" s="67"/>
      <c r="J968" s="67"/>
      <c r="K968" s="67"/>
      <c r="L968" s="67"/>
      <c r="M968" s="67"/>
      <c r="N968" s="67"/>
      <c r="O968" s="67"/>
      <c r="P968" s="67"/>
      <c r="Q968" s="67"/>
      <c r="R968" s="67"/>
      <c r="S968" s="67"/>
      <c r="T968" s="67"/>
      <c r="U968" s="67"/>
    </row>
    <row r="969" ht="15.75" customHeight="1">
      <c r="A969" s="67"/>
      <c r="B969" s="67"/>
      <c r="C969" s="67"/>
      <c r="D969" s="67"/>
      <c r="E969" s="67"/>
      <c r="F969" s="67"/>
      <c r="G969" s="67"/>
      <c r="H969" s="67"/>
      <c r="I969" s="67"/>
      <c r="J969" s="67"/>
      <c r="K969" s="67"/>
      <c r="L969" s="67"/>
      <c r="M969" s="67"/>
      <c r="N969" s="67"/>
      <c r="O969" s="67"/>
      <c r="P969" s="67"/>
      <c r="Q969" s="67"/>
      <c r="R969" s="67"/>
      <c r="S969" s="67"/>
      <c r="T969" s="67"/>
      <c r="U969" s="67"/>
    </row>
    <row r="970" ht="15.75" customHeight="1">
      <c r="A970" s="67"/>
      <c r="B970" s="67"/>
      <c r="C970" s="67"/>
      <c r="D970" s="67"/>
      <c r="E970" s="67"/>
      <c r="F970" s="67"/>
      <c r="G970" s="67"/>
      <c r="H970" s="67"/>
      <c r="I970" s="67"/>
      <c r="J970" s="67"/>
      <c r="K970" s="67"/>
      <c r="L970" s="67"/>
      <c r="M970" s="67"/>
      <c r="N970" s="67"/>
      <c r="O970" s="67"/>
      <c r="P970" s="67"/>
      <c r="Q970" s="67"/>
      <c r="R970" s="67"/>
      <c r="S970" s="67"/>
      <c r="T970" s="67"/>
      <c r="U970" s="67"/>
    </row>
    <row r="971" ht="15.75" customHeight="1">
      <c r="A971" s="67"/>
      <c r="B971" s="67"/>
      <c r="C971" s="67"/>
      <c r="D971" s="67"/>
      <c r="E971" s="67"/>
      <c r="F971" s="67"/>
      <c r="G971" s="67"/>
      <c r="H971" s="67"/>
      <c r="I971" s="67"/>
      <c r="J971" s="67"/>
      <c r="K971" s="67"/>
      <c r="L971" s="67"/>
      <c r="M971" s="67"/>
      <c r="N971" s="67"/>
      <c r="O971" s="67"/>
      <c r="P971" s="67"/>
      <c r="Q971" s="67"/>
      <c r="R971" s="67"/>
      <c r="S971" s="67"/>
      <c r="T971" s="67"/>
      <c r="U971" s="67"/>
    </row>
    <row r="972" ht="15.75" customHeight="1">
      <c r="A972" s="67"/>
      <c r="B972" s="67"/>
      <c r="C972" s="67"/>
      <c r="D972" s="67"/>
      <c r="E972" s="67"/>
      <c r="F972" s="67"/>
      <c r="G972" s="67"/>
      <c r="H972" s="67"/>
      <c r="I972" s="67"/>
      <c r="J972" s="67"/>
      <c r="K972" s="67"/>
      <c r="L972" s="67"/>
      <c r="M972" s="67"/>
      <c r="N972" s="67"/>
      <c r="O972" s="67"/>
      <c r="P972" s="67"/>
      <c r="Q972" s="67"/>
      <c r="R972" s="67"/>
      <c r="S972" s="67"/>
      <c r="T972" s="67"/>
      <c r="U972" s="67"/>
    </row>
    <row r="973" ht="15.75" customHeight="1">
      <c r="A973" s="67"/>
      <c r="B973" s="67"/>
      <c r="C973" s="67"/>
      <c r="D973" s="67"/>
      <c r="E973" s="67"/>
      <c r="F973" s="67"/>
      <c r="G973" s="67"/>
      <c r="H973" s="67"/>
      <c r="I973" s="67"/>
      <c r="J973" s="67"/>
      <c r="K973" s="67"/>
      <c r="L973" s="67"/>
      <c r="M973" s="67"/>
      <c r="N973" s="67"/>
      <c r="O973" s="67"/>
      <c r="P973" s="67"/>
      <c r="Q973" s="67"/>
      <c r="R973" s="67"/>
      <c r="S973" s="67"/>
      <c r="T973" s="67"/>
      <c r="U973" s="67"/>
    </row>
    <row r="974" ht="15.75" customHeight="1">
      <c r="A974" s="67"/>
      <c r="B974" s="67"/>
      <c r="C974" s="67"/>
      <c r="D974" s="67"/>
      <c r="E974" s="67"/>
      <c r="F974" s="67"/>
      <c r="G974" s="67"/>
      <c r="H974" s="67"/>
      <c r="I974" s="67"/>
      <c r="J974" s="67"/>
      <c r="K974" s="67"/>
      <c r="L974" s="67"/>
      <c r="M974" s="67"/>
      <c r="N974" s="67"/>
      <c r="O974" s="67"/>
      <c r="P974" s="67"/>
      <c r="Q974" s="67"/>
      <c r="R974" s="67"/>
      <c r="S974" s="67"/>
      <c r="T974" s="67"/>
      <c r="U974" s="67"/>
    </row>
    <row r="975" ht="15.75" customHeight="1">
      <c r="A975" s="67"/>
      <c r="B975" s="67"/>
      <c r="C975" s="67"/>
      <c r="D975" s="67"/>
      <c r="E975" s="67"/>
      <c r="F975" s="67"/>
      <c r="G975" s="67"/>
      <c r="H975" s="67"/>
      <c r="I975" s="67"/>
      <c r="J975" s="67"/>
      <c r="K975" s="67"/>
      <c r="L975" s="67"/>
      <c r="M975" s="67"/>
      <c r="N975" s="67"/>
      <c r="O975" s="67"/>
      <c r="P975" s="67"/>
      <c r="Q975" s="67"/>
      <c r="R975" s="67"/>
      <c r="S975" s="67"/>
      <c r="T975" s="67"/>
      <c r="U975" s="67"/>
    </row>
    <row r="976" ht="15.75" customHeight="1">
      <c r="A976" s="67"/>
      <c r="B976" s="67"/>
      <c r="C976" s="67"/>
      <c r="D976" s="67"/>
      <c r="E976" s="67"/>
      <c r="F976" s="67"/>
      <c r="G976" s="67"/>
      <c r="H976" s="67"/>
      <c r="I976" s="67"/>
      <c r="J976" s="67"/>
      <c r="K976" s="67"/>
      <c r="L976" s="67"/>
      <c r="M976" s="67"/>
      <c r="N976" s="67"/>
      <c r="O976" s="67"/>
      <c r="P976" s="67"/>
      <c r="Q976" s="67"/>
      <c r="R976" s="67"/>
      <c r="S976" s="67"/>
      <c r="T976" s="67"/>
      <c r="U976" s="67"/>
    </row>
    <row r="977" ht="15.75" customHeight="1">
      <c r="A977" s="67"/>
      <c r="B977" s="67"/>
      <c r="C977" s="67"/>
      <c r="D977" s="67"/>
      <c r="E977" s="67"/>
      <c r="F977" s="67"/>
      <c r="G977" s="67"/>
      <c r="H977" s="67"/>
      <c r="I977" s="67"/>
      <c r="J977" s="67"/>
      <c r="K977" s="67"/>
      <c r="L977" s="67"/>
      <c r="M977" s="67"/>
      <c r="N977" s="67"/>
      <c r="O977" s="67"/>
      <c r="P977" s="67"/>
      <c r="Q977" s="67"/>
      <c r="R977" s="67"/>
      <c r="S977" s="67"/>
      <c r="T977" s="67"/>
      <c r="U977" s="67"/>
    </row>
    <row r="978" ht="15.75" customHeight="1">
      <c r="A978" s="67"/>
      <c r="B978" s="67"/>
      <c r="C978" s="67"/>
      <c r="D978" s="67"/>
      <c r="E978" s="67"/>
      <c r="F978" s="67"/>
      <c r="G978" s="67"/>
      <c r="H978" s="67"/>
      <c r="I978" s="67"/>
      <c r="J978" s="67"/>
      <c r="K978" s="67"/>
      <c r="L978" s="67"/>
      <c r="M978" s="67"/>
      <c r="N978" s="67"/>
      <c r="O978" s="67"/>
      <c r="P978" s="67"/>
      <c r="Q978" s="67"/>
      <c r="R978" s="67"/>
      <c r="S978" s="67"/>
      <c r="T978" s="67"/>
      <c r="U978" s="67"/>
    </row>
    <row r="979" ht="15.75" customHeight="1">
      <c r="A979" s="67"/>
      <c r="B979" s="67"/>
      <c r="C979" s="67"/>
      <c r="D979" s="67"/>
      <c r="E979" s="67"/>
      <c r="F979" s="67"/>
      <c r="G979" s="67"/>
      <c r="H979" s="67"/>
      <c r="I979" s="67"/>
      <c r="J979" s="67"/>
      <c r="K979" s="67"/>
      <c r="L979" s="67"/>
      <c r="M979" s="67"/>
      <c r="N979" s="67"/>
      <c r="O979" s="67"/>
      <c r="P979" s="67"/>
      <c r="Q979" s="67"/>
      <c r="R979" s="67"/>
      <c r="S979" s="67"/>
      <c r="T979" s="67"/>
      <c r="U979" s="67"/>
    </row>
    <row r="980" ht="15.75" customHeight="1">
      <c r="A980" s="67"/>
      <c r="B980" s="67"/>
      <c r="C980" s="67"/>
      <c r="D980" s="67"/>
      <c r="E980" s="67"/>
      <c r="F980" s="67"/>
      <c r="G980" s="67"/>
      <c r="H980" s="67"/>
      <c r="I980" s="67"/>
      <c r="J980" s="67"/>
      <c r="K980" s="67"/>
      <c r="L980" s="67"/>
      <c r="M980" s="67"/>
      <c r="N980" s="67"/>
      <c r="O980" s="67"/>
      <c r="P980" s="67"/>
      <c r="Q980" s="67"/>
      <c r="R980" s="67"/>
      <c r="S980" s="67"/>
      <c r="T980" s="67"/>
      <c r="U980" s="67"/>
    </row>
    <row r="981" ht="15.75" customHeight="1">
      <c r="A981" s="67"/>
      <c r="B981" s="67"/>
      <c r="C981" s="67"/>
      <c r="D981" s="67"/>
      <c r="E981" s="67"/>
      <c r="F981" s="67"/>
      <c r="G981" s="67"/>
      <c r="H981" s="67"/>
      <c r="I981" s="67"/>
      <c r="J981" s="67"/>
      <c r="K981" s="67"/>
      <c r="L981" s="67"/>
      <c r="M981" s="67"/>
      <c r="N981" s="67"/>
      <c r="O981" s="67"/>
      <c r="P981" s="67"/>
      <c r="Q981" s="67"/>
      <c r="R981" s="67"/>
      <c r="S981" s="67"/>
      <c r="T981" s="67"/>
      <c r="U981" s="67"/>
    </row>
    <row r="982" ht="15.75" customHeight="1">
      <c r="A982" s="67"/>
      <c r="B982" s="67"/>
      <c r="C982" s="67"/>
      <c r="D982" s="67"/>
      <c r="E982" s="67"/>
      <c r="F982" s="67"/>
      <c r="G982" s="67"/>
      <c r="H982" s="67"/>
      <c r="I982" s="67"/>
      <c r="J982" s="67"/>
      <c r="K982" s="67"/>
      <c r="L982" s="67"/>
      <c r="M982" s="67"/>
      <c r="N982" s="67"/>
      <c r="O982" s="67"/>
      <c r="P982" s="67"/>
      <c r="Q982" s="67"/>
      <c r="R982" s="67"/>
      <c r="S982" s="67"/>
      <c r="T982" s="67"/>
      <c r="U982" s="67"/>
    </row>
    <row r="983" ht="15.75" customHeight="1">
      <c r="A983" s="67"/>
      <c r="B983" s="67"/>
      <c r="C983" s="67"/>
      <c r="D983" s="67"/>
      <c r="E983" s="67"/>
      <c r="F983" s="67"/>
      <c r="G983" s="67"/>
      <c r="H983" s="67"/>
      <c r="I983" s="67"/>
      <c r="J983" s="67"/>
      <c r="K983" s="67"/>
      <c r="L983" s="67"/>
      <c r="M983" s="67"/>
      <c r="N983" s="67"/>
      <c r="O983" s="67"/>
      <c r="P983" s="67"/>
      <c r="Q983" s="67"/>
      <c r="R983" s="67"/>
      <c r="S983" s="67"/>
      <c r="T983" s="67"/>
      <c r="U983" s="67"/>
    </row>
    <row r="984" ht="15.75" customHeight="1">
      <c r="A984" s="67"/>
      <c r="B984" s="67"/>
      <c r="C984" s="67"/>
      <c r="D984" s="67"/>
      <c r="E984" s="67"/>
      <c r="F984" s="67"/>
      <c r="G984" s="67"/>
      <c r="H984" s="67"/>
      <c r="I984" s="67"/>
      <c r="J984" s="67"/>
      <c r="K984" s="67"/>
      <c r="L984" s="67"/>
      <c r="M984" s="67"/>
      <c r="N984" s="67"/>
      <c r="O984" s="67"/>
      <c r="P984" s="67"/>
      <c r="Q984" s="67"/>
      <c r="R984" s="67"/>
      <c r="S984" s="67"/>
      <c r="T984" s="67"/>
      <c r="U984" s="67"/>
    </row>
    <row r="985" ht="15.75" customHeight="1">
      <c r="A985" s="67"/>
      <c r="B985" s="67"/>
      <c r="C985" s="67"/>
      <c r="D985" s="67"/>
      <c r="E985" s="67"/>
      <c r="F985" s="67"/>
      <c r="G985" s="67"/>
      <c r="H985" s="67"/>
      <c r="I985" s="67"/>
      <c r="J985" s="67"/>
      <c r="K985" s="67"/>
      <c r="L985" s="67"/>
      <c r="M985" s="67"/>
      <c r="N985" s="67"/>
      <c r="O985" s="67"/>
      <c r="P985" s="67"/>
      <c r="Q985" s="67"/>
      <c r="R985" s="67"/>
      <c r="S985" s="67"/>
      <c r="T985" s="67"/>
      <c r="U985" s="67"/>
    </row>
    <row r="986" ht="15.75" customHeight="1">
      <c r="A986" s="67"/>
      <c r="B986" s="67"/>
      <c r="C986" s="67"/>
      <c r="D986" s="67"/>
      <c r="E986" s="67"/>
      <c r="F986" s="67"/>
      <c r="G986" s="67"/>
      <c r="H986" s="67"/>
      <c r="I986" s="67"/>
      <c r="J986" s="67"/>
      <c r="K986" s="67"/>
      <c r="L986" s="67"/>
      <c r="M986" s="67"/>
      <c r="N986" s="67"/>
      <c r="O986" s="67"/>
      <c r="P986" s="67"/>
      <c r="Q986" s="67"/>
      <c r="R986" s="67"/>
      <c r="S986" s="67"/>
      <c r="T986" s="67"/>
      <c r="U986" s="67"/>
    </row>
    <row r="987" ht="15.75" customHeight="1">
      <c r="A987" s="67"/>
      <c r="B987" s="67"/>
      <c r="C987" s="67"/>
      <c r="D987" s="67"/>
      <c r="E987" s="67"/>
      <c r="F987" s="67"/>
      <c r="G987" s="67"/>
      <c r="H987" s="67"/>
      <c r="I987" s="67"/>
      <c r="J987" s="67"/>
      <c r="K987" s="67"/>
      <c r="L987" s="67"/>
      <c r="M987" s="67"/>
      <c r="N987" s="67"/>
      <c r="O987" s="67"/>
      <c r="P987" s="67"/>
      <c r="Q987" s="67"/>
      <c r="R987" s="67"/>
      <c r="S987" s="67"/>
      <c r="T987" s="67"/>
      <c r="U987" s="67"/>
    </row>
    <row r="988" ht="15.75" customHeight="1">
      <c r="A988" s="67"/>
      <c r="B988" s="67"/>
      <c r="C988" s="67"/>
      <c r="D988" s="67"/>
      <c r="E988" s="67"/>
      <c r="F988" s="67"/>
      <c r="G988" s="67"/>
      <c r="H988" s="67"/>
      <c r="I988" s="67"/>
      <c r="J988" s="67"/>
      <c r="K988" s="67"/>
      <c r="L988" s="67"/>
      <c r="M988" s="67"/>
      <c r="N988" s="67"/>
      <c r="O988" s="67"/>
      <c r="P988" s="67"/>
      <c r="Q988" s="67"/>
      <c r="R988" s="67"/>
      <c r="S988" s="67"/>
      <c r="T988" s="67"/>
      <c r="U988" s="67"/>
    </row>
    <row r="989" ht="15.75" customHeight="1">
      <c r="A989" s="67"/>
      <c r="B989" s="67"/>
      <c r="C989" s="67"/>
      <c r="D989" s="67"/>
      <c r="E989" s="67"/>
      <c r="F989" s="67"/>
      <c r="G989" s="67"/>
      <c r="H989" s="67"/>
      <c r="I989" s="67"/>
      <c r="J989" s="67"/>
      <c r="K989" s="67"/>
      <c r="L989" s="67"/>
      <c r="M989" s="67"/>
      <c r="N989" s="67"/>
      <c r="O989" s="67"/>
      <c r="P989" s="67"/>
      <c r="Q989" s="67"/>
      <c r="R989" s="67"/>
      <c r="S989" s="67"/>
      <c r="T989" s="67"/>
      <c r="U989" s="67"/>
    </row>
    <row r="990" ht="15.75" customHeight="1">
      <c r="A990" s="67"/>
      <c r="B990" s="67"/>
      <c r="C990" s="67"/>
      <c r="D990" s="67"/>
      <c r="E990" s="67"/>
      <c r="F990" s="67"/>
      <c r="G990" s="67"/>
      <c r="H990" s="67"/>
      <c r="I990" s="67"/>
      <c r="J990" s="67"/>
      <c r="K990" s="67"/>
      <c r="L990" s="67"/>
      <c r="M990" s="67"/>
      <c r="N990" s="67"/>
      <c r="O990" s="67"/>
      <c r="P990" s="67"/>
      <c r="Q990" s="67"/>
      <c r="R990" s="67"/>
      <c r="S990" s="67"/>
      <c r="T990" s="67"/>
      <c r="U990" s="67"/>
    </row>
    <row r="991" ht="15.75" customHeight="1">
      <c r="A991" s="67"/>
      <c r="B991" s="67"/>
      <c r="C991" s="67"/>
      <c r="D991" s="67"/>
      <c r="E991" s="67"/>
      <c r="F991" s="67"/>
      <c r="G991" s="67"/>
      <c r="H991" s="67"/>
      <c r="I991" s="67"/>
      <c r="J991" s="67"/>
      <c r="K991" s="67"/>
      <c r="L991" s="67"/>
      <c r="M991" s="67"/>
      <c r="N991" s="67"/>
      <c r="O991" s="67"/>
      <c r="P991" s="67"/>
      <c r="Q991" s="67"/>
      <c r="R991" s="67"/>
      <c r="S991" s="67"/>
      <c r="T991" s="67"/>
      <c r="U991" s="67"/>
    </row>
    <row r="992" ht="15.75" customHeight="1">
      <c r="A992" s="67"/>
      <c r="B992" s="67"/>
      <c r="C992" s="67"/>
      <c r="D992" s="67"/>
      <c r="E992" s="67"/>
      <c r="F992" s="67"/>
      <c r="G992" s="67"/>
      <c r="H992" s="67"/>
      <c r="I992" s="67"/>
      <c r="J992" s="67"/>
      <c r="K992" s="67"/>
      <c r="L992" s="67"/>
      <c r="M992" s="67"/>
      <c r="N992" s="67"/>
      <c r="O992" s="67"/>
      <c r="P992" s="67"/>
      <c r="Q992" s="67"/>
      <c r="R992" s="67"/>
      <c r="S992" s="67"/>
      <c r="T992" s="67"/>
      <c r="U992" s="67"/>
    </row>
    <row r="993" ht="15.75" customHeight="1">
      <c r="A993" s="67"/>
      <c r="B993" s="67"/>
      <c r="C993" s="67"/>
      <c r="D993" s="67"/>
      <c r="E993" s="67"/>
      <c r="F993" s="67"/>
      <c r="G993" s="67"/>
      <c r="H993" s="67"/>
      <c r="I993" s="67"/>
      <c r="J993" s="67"/>
      <c r="K993" s="67"/>
      <c r="L993" s="67"/>
      <c r="M993" s="67"/>
      <c r="N993" s="67"/>
      <c r="O993" s="67"/>
      <c r="P993" s="67"/>
      <c r="Q993" s="67"/>
      <c r="R993" s="67"/>
      <c r="S993" s="67"/>
      <c r="T993" s="67"/>
      <c r="U993" s="67"/>
    </row>
    <row r="994" ht="15.75" customHeight="1">
      <c r="A994" s="67"/>
      <c r="B994" s="67"/>
      <c r="C994" s="67"/>
      <c r="D994" s="67"/>
      <c r="E994" s="67"/>
      <c r="F994" s="67"/>
      <c r="G994" s="67"/>
      <c r="H994" s="67"/>
      <c r="I994" s="67"/>
      <c r="J994" s="67"/>
      <c r="K994" s="67"/>
      <c r="L994" s="67"/>
      <c r="M994" s="67"/>
      <c r="N994" s="67"/>
      <c r="O994" s="67"/>
      <c r="P994" s="67"/>
      <c r="Q994" s="67"/>
      <c r="R994" s="67"/>
      <c r="S994" s="67"/>
      <c r="T994" s="67"/>
      <c r="U994" s="67"/>
    </row>
    <row r="995" ht="15.75" customHeight="1">
      <c r="A995" s="67"/>
      <c r="B995" s="67"/>
      <c r="C995" s="67"/>
      <c r="D995" s="67"/>
      <c r="E995" s="67"/>
      <c r="F995" s="67"/>
      <c r="G995" s="67"/>
      <c r="H995" s="67"/>
      <c r="I995" s="67"/>
      <c r="J995" s="67"/>
      <c r="K995" s="67"/>
      <c r="L995" s="67"/>
      <c r="M995" s="67"/>
      <c r="N995" s="67"/>
      <c r="O995" s="67"/>
      <c r="P995" s="67"/>
      <c r="Q995" s="67"/>
      <c r="R995" s="67"/>
      <c r="S995" s="67"/>
      <c r="T995" s="67"/>
      <c r="U995" s="67"/>
    </row>
    <row r="996" ht="15.75" customHeight="1">
      <c r="A996" s="67"/>
      <c r="B996" s="67"/>
      <c r="C996" s="67"/>
      <c r="D996" s="67"/>
      <c r="E996" s="67"/>
      <c r="F996" s="67"/>
      <c r="G996" s="67"/>
      <c r="H996" s="67"/>
      <c r="I996" s="67"/>
      <c r="J996" s="67"/>
      <c r="K996" s="67"/>
      <c r="L996" s="67"/>
      <c r="M996" s="67"/>
      <c r="N996" s="67"/>
      <c r="O996" s="67"/>
      <c r="P996" s="67"/>
      <c r="Q996" s="67"/>
      <c r="R996" s="67"/>
      <c r="S996" s="67"/>
      <c r="T996" s="67"/>
      <c r="U996" s="67"/>
    </row>
    <row r="997" ht="15.75" customHeight="1">
      <c r="A997" s="67"/>
      <c r="B997" s="67"/>
      <c r="C997" s="67"/>
      <c r="D997" s="67"/>
      <c r="E997" s="67"/>
      <c r="F997" s="67"/>
      <c r="G997" s="67"/>
      <c r="H997" s="67"/>
      <c r="I997" s="67"/>
      <c r="J997" s="67"/>
      <c r="K997" s="67"/>
      <c r="L997" s="67"/>
      <c r="M997" s="67"/>
      <c r="N997" s="67"/>
      <c r="O997" s="67"/>
      <c r="P997" s="67"/>
      <c r="Q997" s="67"/>
      <c r="R997" s="67"/>
      <c r="S997" s="67"/>
      <c r="T997" s="67"/>
      <c r="U997" s="67"/>
    </row>
    <row r="998" ht="15.75" customHeight="1">
      <c r="A998" s="67"/>
      <c r="B998" s="67"/>
      <c r="C998" s="67"/>
      <c r="D998" s="67"/>
      <c r="E998" s="67"/>
      <c r="F998" s="67"/>
      <c r="G998" s="67"/>
      <c r="H998" s="67"/>
      <c r="I998" s="67"/>
      <c r="J998" s="67"/>
      <c r="K998" s="67"/>
      <c r="L998" s="67"/>
      <c r="M998" s="67"/>
      <c r="N998" s="67"/>
      <c r="O998" s="67"/>
      <c r="P998" s="67"/>
      <c r="Q998" s="67"/>
      <c r="R998" s="67"/>
      <c r="S998" s="67"/>
      <c r="T998" s="67"/>
      <c r="U998" s="67"/>
    </row>
    <row r="999" ht="15.75" customHeight="1">
      <c r="A999" s="67"/>
      <c r="B999" s="67"/>
      <c r="C999" s="67"/>
      <c r="D999" s="67"/>
      <c r="E999" s="67"/>
      <c r="F999" s="67"/>
      <c r="G999" s="67"/>
      <c r="H999" s="67"/>
      <c r="I999" s="67"/>
      <c r="J999" s="67"/>
      <c r="K999" s="67"/>
      <c r="L999" s="67"/>
      <c r="M999" s="67"/>
      <c r="N999" s="67"/>
      <c r="O999" s="67"/>
      <c r="P999" s="67"/>
      <c r="Q999" s="67"/>
      <c r="R999" s="67"/>
      <c r="S999" s="67"/>
      <c r="T999" s="67"/>
      <c r="U999" s="67"/>
    </row>
    <row r="1000" ht="15.75" customHeight="1">
      <c r="A1000" s="67"/>
      <c r="B1000" s="67"/>
      <c r="C1000" s="67"/>
      <c r="D1000" s="67"/>
      <c r="E1000" s="67"/>
      <c r="F1000" s="67"/>
      <c r="G1000" s="67"/>
      <c r="H1000" s="67"/>
      <c r="I1000" s="67"/>
      <c r="J1000" s="67"/>
      <c r="K1000" s="67"/>
      <c r="L1000" s="67"/>
      <c r="M1000" s="67"/>
      <c r="N1000" s="67"/>
      <c r="O1000" s="67"/>
      <c r="P1000" s="67"/>
      <c r="Q1000" s="67"/>
      <c r="R1000" s="67"/>
      <c r="S1000" s="67"/>
      <c r="T1000" s="67"/>
      <c r="U1000" s="67"/>
    </row>
    <row r="1001" ht="15.75" customHeight="1">
      <c r="A1001" s="67"/>
      <c r="B1001" s="67"/>
      <c r="C1001" s="67"/>
      <c r="D1001" s="67"/>
      <c r="E1001" s="67"/>
      <c r="F1001" s="67"/>
      <c r="G1001" s="67"/>
      <c r="H1001" s="67"/>
      <c r="I1001" s="67"/>
      <c r="J1001" s="67"/>
      <c r="K1001" s="67"/>
      <c r="L1001" s="67"/>
      <c r="M1001" s="67"/>
      <c r="N1001" s="67"/>
      <c r="O1001" s="67"/>
      <c r="P1001" s="67"/>
      <c r="Q1001" s="67"/>
      <c r="R1001" s="67"/>
      <c r="S1001" s="67"/>
      <c r="T1001" s="67"/>
      <c r="U1001" s="67"/>
    </row>
    <row r="1002" ht="15.75" customHeight="1">
      <c r="A1002" s="67"/>
      <c r="B1002" s="67"/>
      <c r="C1002" s="67"/>
      <c r="D1002" s="67"/>
      <c r="E1002" s="67"/>
      <c r="F1002" s="67"/>
      <c r="G1002" s="67"/>
      <c r="H1002" s="67"/>
      <c r="I1002" s="67"/>
      <c r="J1002" s="67"/>
      <c r="K1002" s="67"/>
      <c r="L1002" s="67"/>
      <c r="M1002" s="67"/>
      <c r="N1002" s="67"/>
      <c r="O1002" s="67"/>
      <c r="P1002" s="67"/>
      <c r="Q1002" s="67"/>
      <c r="R1002" s="67"/>
      <c r="S1002" s="67"/>
      <c r="T1002" s="67"/>
      <c r="U1002" s="67"/>
    </row>
    <row r="1003" ht="15.75" customHeight="1">
      <c r="A1003" s="67"/>
      <c r="B1003" s="67"/>
      <c r="C1003" s="67"/>
      <c r="D1003" s="67"/>
      <c r="E1003" s="67"/>
      <c r="F1003" s="67"/>
      <c r="G1003" s="67"/>
      <c r="H1003" s="67"/>
      <c r="I1003" s="67"/>
      <c r="J1003" s="67"/>
      <c r="K1003" s="67"/>
      <c r="L1003" s="67"/>
      <c r="M1003" s="67"/>
      <c r="N1003" s="67"/>
      <c r="O1003" s="67"/>
      <c r="P1003" s="67"/>
      <c r="Q1003" s="67"/>
      <c r="R1003" s="67"/>
      <c r="S1003" s="67"/>
      <c r="T1003" s="67"/>
      <c r="U1003" s="67"/>
    </row>
    <row r="1004" ht="15.75" customHeight="1">
      <c r="A1004" s="67"/>
      <c r="B1004" s="67"/>
      <c r="C1004" s="67"/>
      <c r="D1004" s="67"/>
      <c r="E1004" s="67"/>
      <c r="F1004" s="67"/>
      <c r="G1004" s="67"/>
      <c r="H1004" s="67"/>
      <c r="I1004" s="67"/>
      <c r="J1004" s="67"/>
      <c r="K1004" s="67"/>
      <c r="L1004" s="67"/>
      <c r="M1004" s="67"/>
      <c r="N1004" s="67"/>
      <c r="O1004" s="67"/>
      <c r="P1004" s="67"/>
      <c r="Q1004" s="67"/>
      <c r="R1004" s="67"/>
      <c r="S1004" s="67"/>
      <c r="T1004" s="67"/>
      <c r="U1004" s="67"/>
    </row>
    <row r="1005" ht="15.75" customHeight="1">
      <c r="A1005" s="67"/>
      <c r="B1005" s="67"/>
      <c r="C1005" s="67"/>
      <c r="D1005" s="67"/>
      <c r="E1005" s="67"/>
      <c r="F1005" s="67"/>
      <c r="G1005" s="67"/>
      <c r="H1005" s="67"/>
      <c r="I1005" s="67"/>
      <c r="J1005" s="67"/>
      <c r="K1005" s="67"/>
      <c r="L1005" s="67"/>
      <c r="M1005" s="67"/>
      <c r="N1005" s="67"/>
      <c r="O1005" s="67"/>
      <c r="P1005" s="67"/>
      <c r="Q1005" s="67"/>
      <c r="R1005" s="67"/>
      <c r="S1005" s="67"/>
      <c r="T1005" s="67"/>
      <c r="U1005" s="67"/>
    </row>
    <row r="1006" ht="15.75" customHeight="1">
      <c r="A1006" s="67"/>
      <c r="B1006" s="67"/>
      <c r="C1006" s="67"/>
      <c r="D1006" s="67"/>
      <c r="E1006" s="67"/>
      <c r="F1006" s="67"/>
      <c r="G1006" s="67"/>
      <c r="H1006" s="67"/>
      <c r="I1006" s="67"/>
      <c r="J1006" s="67"/>
      <c r="K1006" s="67"/>
      <c r="L1006" s="67"/>
      <c r="M1006" s="67"/>
      <c r="N1006" s="67"/>
      <c r="O1006" s="67"/>
      <c r="P1006" s="67"/>
      <c r="Q1006" s="67"/>
      <c r="R1006" s="67"/>
      <c r="S1006" s="67"/>
      <c r="T1006" s="67"/>
      <c r="U1006" s="67"/>
    </row>
    <row r="1007" ht="15.75" customHeight="1">
      <c r="A1007" s="67"/>
      <c r="B1007" s="67"/>
      <c r="C1007" s="67"/>
      <c r="D1007" s="67"/>
      <c r="E1007" s="67"/>
      <c r="F1007" s="67"/>
      <c r="G1007" s="67"/>
      <c r="H1007" s="67"/>
      <c r="I1007" s="67"/>
      <c r="J1007" s="67"/>
      <c r="K1007" s="67"/>
      <c r="L1007" s="67"/>
      <c r="M1007" s="67"/>
      <c r="N1007" s="67"/>
      <c r="O1007" s="67"/>
      <c r="P1007" s="67"/>
      <c r="Q1007" s="67"/>
      <c r="R1007" s="67"/>
      <c r="S1007" s="67"/>
      <c r="T1007" s="67"/>
      <c r="U1007" s="67"/>
    </row>
    <row r="1008" ht="15.75" customHeight="1">
      <c r="A1008" s="67"/>
      <c r="B1008" s="67"/>
      <c r="C1008" s="67"/>
      <c r="D1008" s="67"/>
      <c r="E1008" s="67"/>
      <c r="F1008" s="67"/>
      <c r="G1008" s="67"/>
      <c r="H1008" s="67"/>
      <c r="I1008" s="67"/>
      <c r="J1008" s="67"/>
      <c r="K1008" s="67"/>
      <c r="L1008" s="67"/>
      <c r="M1008" s="67"/>
      <c r="N1008" s="67"/>
      <c r="O1008" s="67"/>
      <c r="P1008" s="67"/>
      <c r="Q1008" s="67"/>
      <c r="R1008" s="67"/>
      <c r="S1008" s="67"/>
      <c r="T1008" s="67"/>
      <c r="U1008" s="67"/>
    </row>
    <row r="1009" ht="15.75" customHeight="1">
      <c r="A1009" s="67"/>
      <c r="B1009" s="67"/>
      <c r="C1009" s="67"/>
      <c r="D1009" s="67"/>
      <c r="E1009" s="67"/>
      <c r="F1009" s="67"/>
      <c r="G1009" s="67"/>
      <c r="H1009" s="67"/>
      <c r="I1009" s="67"/>
      <c r="J1009" s="67"/>
      <c r="K1009" s="67"/>
      <c r="L1009" s="67"/>
      <c r="M1009" s="67"/>
      <c r="N1009" s="67"/>
      <c r="O1009" s="67"/>
      <c r="P1009" s="67"/>
      <c r="Q1009" s="67"/>
      <c r="R1009" s="67"/>
      <c r="S1009" s="67"/>
      <c r="T1009" s="67"/>
      <c r="U1009" s="67"/>
    </row>
    <row r="1010" ht="15.75" customHeight="1">
      <c r="A1010" s="67"/>
      <c r="B1010" s="67"/>
      <c r="C1010" s="67"/>
      <c r="D1010" s="67"/>
      <c r="E1010" s="67"/>
      <c r="F1010" s="67"/>
      <c r="G1010" s="67"/>
      <c r="H1010" s="67"/>
      <c r="I1010" s="67"/>
      <c r="J1010" s="67"/>
      <c r="K1010" s="67"/>
      <c r="L1010" s="67"/>
      <c r="M1010" s="67"/>
      <c r="N1010" s="67"/>
      <c r="O1010" s="67"/>
      <c r="P1010" s="67"/>
      <c r="Q1010" s="67"/>
      <c r="R1010" s="67"/>
      <c r="S1010" s="67"/>
      <c r="T1010" s="67"/>
      <c r="U1010" s="67"/>
    </row>
    <row r="1011" ht="15.75" customHeight="1">
      <c r="A1011" s="67"/>
      <c r="B1011" s="67"/>
      <c r="C1011" s="67"/>
      <c r="D1011" s="67"/>
      <c r="E1011" s="67"/>
      <c r="F1011" s="67"/>
      <c r="G1011" s="67"/>
      <c r="H1011" s="67"/>
      <c r="I1011" s="67"/>
      <c r="J1011" s="67"/>
      <c r="K1011" s="67"/>
      <c r="L1011" s="67"/>
      <c r="M1011" s="67"/>
      <c r="N1011" s="67"/>
      <c r="O1011" s="67"/>
      <c r="P1011" s="67"/>
      <c r="Q1011" s="67"/>
      <c r="R1011" s="67"/>
      <c r="S1011" s="67"/>
      <c r="T1011" s="67"/>
      <c r="U1011" s="67"/>
    </row>
    <row r="1012" ht="15.75" customHeight="1">
      <c r="A1012" s="67"/>
      <c r="B1012" s="67"/>
      <c r="C1012" s="67"/>
      <c r="D1012" s="67"/>
      <c r="E1012" s="67"/>
      <c r="F1012" s="67"/>
      <c r="G1012" s="67"/>
      <c r="H1012" s="67"/>
      <c r="I1012" s="67"/>
      <c r="J1012" s="67"/>
      <c r="K1012" s="67"/>
      <c r="L1012" s="67"/>
      <c r="M1012" s="67"/>
      <c r="N1012" s="67"/>
      <c r="O1012" s="67"/>
      <c r="P1012" s="67"/>
      <c r="Q1012" s="67"/>
      <c r="R1012" s="67"/>
      <c r="S1012" s="67"/>
      <c r="T1012" s="67"/>
      <c r="U1012" s="67"/>
    </row>
    <row r="1013" ht="15.75" customHeight="1">
      <c r="A1013" s="67"/>
      <c r="B1013" s="67"/>
      <c r="C1013" s="67"/>
      <c r="D1013" s="67"/>
      <c r="E1013" s="67"/>
      <c r="F1013" s="67"/>
      <c r="G1013" s="67"/>
      <c r="H1013" s="67"/>
      <c r="I1013" s="67"/>
      <c r="J1013" s="67"/>
      <c r="K1013" s="67"/>
      <c r="L1013" s="67"/>
      <c r="M1013" s="67"/>
      <c r="N1013" s="67"/>
      <c r="O1013" s="67"/>
      <c r="P1013" s="67"/>
      <c r="Q1013" s="67"/>
      <c r="R1013" s="67"/>
      <c r="S1013" s="67"/>
      <c r="T1013" s="67"/>
      <c r="U1013" s="67"/>
    </row>
    <row r="1014" ht="15.75" customHeight="1">
      <c r="A1014" s="67"/>
      <c r="B1014" s="67"/>
      <c r="C1014" s="67"/>
      <c r="D1014" s="67"/>
      <c r="E1014" s="67"/>
      <c r="F1014" s="67"/>
      <c r="G1014" s="67"/>
      <c r="H1014" s="67"/>
      <c r="I1014" s="67"/>
      <c r="J1014" s="67"/>
      <c r="K1014" s="67"/>
      <c r="L1014" s="67"/>
      <c r="M1014" s="67"/>
      <c r="N1014" s="67"/>
      <c r="O1014" s="67"/>
      <c r="P1014" s="67"/>
      <c r="Q1014" s="67"/>
      <c r="R1014" s="67"/>
      <c r="S1014" s="67"/>
      <c r="T1014" s="67"/>
      <c r="U1014" s="67"/>
    </row>
    <row r="1015" ht="15.75" customHeight="1">
      <c r="A1015" s="67"/>
      <c r="B1015" s="67"/>
      <c r="C1015" s="67"/>
      <c r="D1015" s="67"/>
      <c r="E1015" s="67"/>
      <c r="F1015" s="67"/>
      <c r="G1015" s="67"/>
      <c r="H1015" s="67"/>
      <c r="I1015" s="67"/>
      <c r="J1015" s="67"/>
      <c r="K1015" s="67"/>
      <c r="L1015" s="67"/>
      <c r="M1015" s="67"/>
      <c r="N1015" s="67"/>
      <c r="O1015" s="67"/>
      <c r="P1015" s="67"/>
      <c r="Q1015" s="67"/>
      <c r="R1015" s="67"/>
      <c r="S1015" s="67"/>
      <c r="T1015" s="67"/>
      <c r="U1015" s="67"/>
    </row>
    <row r="1016" ht="15.75" customHeight="1">
      <c r="A1016" s="67"/>
      <c r="B1016" s="67"/>
      <c r="C1016" s="67"/>
      <c r="D1016" s="67"/>
      <c r="E1016" s="67"/>
      <c r="F1016" s="67"/>
      <c r="G1016" s="67"/>
      <c r="H1016" s="67"/>
      <c r="I1016" s="67"/>
      <c r="J1016" s="67"/>
      <c r="K1016" s="67"/>
      <c r="L1016" s="67"/>
      <c r="M1016" s="67"/>
      <c r="N1016" s="67"/>
      <c r="O1016" s="67"/>
      <c r="P1016" s="67"/>
      <c r="Q1016" s="67"/>
      <c r="R1016" s="67"/>
      <c r="S1016" s="67"/>
      <c r="T1016" s="67"/>
      <c r="U1016" s="67"/>
    </row>
    <row r="1017" ht="15.75" customHeight="1">
      <c r="A1017" s="67"/>
      <c r="B1017" s="67"/>
      <c r="C1017" s="67"/>
      <c r="D1017" s="67"/>
      <c r="E1017" s="67"/>
      <c r="F1017" s="67"/>
      <c r="G1017" s="67"/>
      <c r="H1017" s="67"/>
      <c r="I1017" s="67"/>
      <c r="J1017" s="67"/>
      <c r="K1017" s="67"/>
      <c r="L1017" s="67"/>
      <c r="M1017" s="67"/>
      <c r="N1017" s="67"/>
      <c r="O1017" s="67"/>
      <c r="P1017" s="67"/>
      <c r="Q1017" s="67"/>
      <c r="R1017" s="67"/>
      <c r="S1017" s="67"/>
      <c r="T1017" s="67"/>
      <c r="U1017" s="67"/>
    </row>
    <row r="1018" ht="15.75" customHeight="1">
      <c r="A1018" s="67"/>
      <c r="B1018" s="67"/>
      <c r="C1018" s="67"/>
      <c r="D1018" s="67"/>
      <c r="E1018" s="67"/>
      <c r="F1018" s="67"/>
      <c r="G1018" s="67"/>
      <c r="H1018" s="67"/>
      <c r="I1018" s="67"/>
      <c r="J1018" s="67"/>
      <c r="K1018" s="67"/>
      <c r="L1018" s="67"/>
      <c r="M1018" s="67"/>
      <c r="N1018" s="67"/>
      <c r="O1018" s="67"/>
      <c r="P1018" s="67"/>
      <c r="Q1018" s="67"/>
      <c r="R1018" s="67"/>
      <c r="S1018" s="67"/>
      <c r="T1018" s="67"/>
      <c r="U1018" s="67"/>
    </row>
    <row r="1019" ht="15.75" customHeight="1">
      <c r="A1019" s="67"/>
      <c r="B1019" s="67"/>
      <c r="C1019" s="67"/>
      <c r="D1019" s="67"/>
      <c r="E1019" s="67"/>
      <c r="F1019" s="67"/>
      <c r="G1019" s="67"/>
      <c r="H1019" s="67"/>
      <c r="I1019" s="67"/>
      <c r="J1019" s="67"/>
      <c r="K1019" s="67"/>
      <c r="L1019" s="67"/>
      <c r="M1019" s="67"/>
      <c r="N1019" s="67"/>
      <c r="O1019" s="67"/>
      <c r="P1019" s="67"/>
      <c r="Q1019" s="67"/>
      <c r="R1019" s="67"/>
      <c r="S1019" s="67"/>
      <c r="T1019" s="67"/>
      <c r="U1019" s="67"/>
    </row>
  </sheetData>
  <autoFilter ref="$A$1:$R$919"/>
  <hyperlinks>
    <hyperlink r:id="rId1" ref="A102"/>
    <hyperlink r:id="rId2" ref="A103"/>
    <hyperlink r:id="rId3" ref="A104"/>
    <hyperlink r:id="rId4" ref="A105"/>
    <hyperlink r:id="rId5" ref="A106"/>
    <hyperlink r:id="rId6" ref="A108"/>
    <hyperlink r:id="rId7" ref="A110"/>
    <hyperlink r:id="rId8" ref="A111"/>
    <hyperlink r:id="rId9" ref="A112"/>
    <hyperlink r:id="rId10" ref="A113"/>
    <hyperlink r:id="rId11" ref="A114"/>
    <hyperlink r:id="rId12" ref="A115"/>
    <hyperlink r:id="rId13" ref="A117"/>
    <hyperlink r:id="rId14" ref="A118"/>
    <hyperlink r:id="rId15" ref="A119"/>
    <hyperlink r:id="rId16" ref="A120"/>
    <hyperlink r:id="rId17" ref="A121"/>
    <hyperlink r:id="rId18" ref="A122"/>
    <hyperlink r:id="rId19" ref="A124"/>
    <hyperlink r:id="rId20" ref="A125"/>
    <hyperlink r:id="rId21" ref="A126"/>
    <hyperlink r:id="rId22" ref="A128"/>
    <hyperlink r:id="rId23" ref="A129"/>
  </hyperlinks>
  <printOptions/>
  <pageMargins bottom="0.0" footer="0.0" header="0.0" left="0.0" right="0.0" top="0.0"/>
  <pageSetup orientation="landscape"/>
  <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2" max="2" width="20.43"/>
    <col customWidth="1" min="3" max="3" width="25.86"/>
    <col customWidth="1" min="6" max="6" width="42.14"/>
    <col customWidth="1" min="7" max="7" width="44.0"/>
    <col customWidth="1" min="8" max="8" width="51.86"/>
    <col customWidth="1" min="9" max="9" width="41.71"/>
    <col customWidth="1" min="13" max="13" width="52.57"/>
  </cols>
  <sheetData>
    <row r="1">
      <c r="A1" s="154" t="s">
        <v>469</v>
      </c>
      <c r="B1" s="154" t="s">
        <v>470</v>
      </c>
      <c r="C1" s="154" t="s">
        <v>471</v>
      </c>
      <c r="D1" s="155" t="s">
        <v>472</v>
      </c>
      <c r="E1" s="154" t="s">
        <v>473</v>
      </c>
      <c r="F1" s="154" t="s">
        <v>474</v>
      </c>
      <c r="G1" s="154" t="s">
        <v>475</v>
      </c>
      <c r="H1" s="155" t="s">
        <v>476</v>
      </c>
      <c r="I1" s="155" t="s">
        <v>477</v>
      </c>
      <c r="J1" s="156" t="s">
        <v>478</v>
      </c>
      <c r="K1" s="157" t="s">
        <v>479</v>
      </c>
      <c r="L1" s="157" t="s">
        <v>480</v>
      </c>
      <c r="M1" s="157" t="s">
        <v>481</v>
      </c>
      <c r="N1" s="158" t="s">
        <v>482</v>
      </c>
      <c r="O1" s="159" t="s">
        <v>483</v>
      </c>
      <c r="P1" s="160"/>
    </row>
    <row r="2">
      <c r="A2" s="161" t="s">
        <v>484</v>
      </c>
      <c r="B2" s="162"/>
      <c r="C2" s="163" t="s">
        <v>485</v>
      </c>
      <c r="D2" s="161" t="s">
        <v>486</v>
      </c>
      <c r="E2" s="161" t="s">
        <v>487</v>
      </c>
      <c r="F2" s="164" t="s">
        <v>488</v>
      </c>
      <c r="G2" s="165" t="s">
        <v>489</v>
      </c>
      <c r="H2" s="166" t="s">
        <v>490</v>
      </c>
      <c r="I2" s="166" t="s">
        <v>491</v>
      </c>
      <c r="J2" s="167" t="s">
        <v>492</v>
      </c>
      <c r="K2" s="161" t="s">
        <v>493</v>
      </c>
      <c r="L2" s="168"/>
      <c r="M2" s="168"/>
      <c r="N2" s="168"/>
      <c r="O2" s="168"/>
    </row>
    <row r="3">
      <c r="A3" s="161" t="s">
        <v>484</v>
      </c>
      <c r="B3" s="169"/>
      <c r="C3" s="169"/>
      <c r="D3" s="161" t="s">
        <v>494</v>
      </c>
      <c r="E3" s="161" t="s">
        <v>487</v>
      </c>
      <c r="F3" s="169"/>
      <c r="G3" s="165" t="s">
        <v>495</v>
      </c>
      <c r="H3" s="166" t="s">
        <v>496</v>
      </c>
      <c r="I3" s="166" t="s">
        <v>497</v>
      </c>
      <c r="J3" s="167" t="s">
        <v>492</v>
      </c>
      <c r="K3" s="161" t="s">
        <v>493</v>
      </c>
      <c r="L3" s="168"/>
      <c r="M3" s="168"/>
      <c r="N3" s="168"/>
      <c r="O3" s="168"/>
    </row>
    <row r="4">
      <c r="A4" s="161" t="s">
        <v>484</v>
      </c>
      <c r="B4" s="169"/>
      <c r="C4" s="169"/>
      <c r="D4" s="161" t="s">
        <v>498</v>
      </c>
      <c r="E4" s="161" t="s">
        <v>487</v>
      </c>
      <c r="F4" s="169"/>
      <c r="G4" s="165" t="s">
        <v>499</v>
      </c>
      <c r="H4" s="166" t="s">
        <v>500</v>
      </c>
      <c r="I4" s="166" t="s">
        <v>501</v>
      </c>
      <c r="J4" s="167" t="s">
        <v>492</v>
      </c>
      <c r="K4" s="161" t="s">
        <v>493</v>
      </c>
      <c r="L4" s="168"/>
      <c r="M4" s="168"/>
      <c r="N4" s="168"/>
      <c r="O4" s="168"/>
    </row>
    <row r="5">
      <c r="A5" s="161" t="s">
        <v>484</v>
      </c>
      <c r="B5" s="12"/>
      <c r="C5" s="12"/>
      <c r="D5" s="161" t="s">
        <v>502</v>
      </c>
      <c r="E5" s="161" t="s">
        <v>487</v>
      </c>
      <c r="F5" s="12"/>
      <c r="G5" s="165" t="s">
        <v>503</v>
      </c>
      <c r="H5" s="166" t="s">
        <v>504</v>
      </c>
      <c r="I5" s="166" t="s">
        <v>505</v>
      </c>
      <c r="J5" s="167" t="s">
        <v>492</v>
      </c>
      <c r="K5" s="161" t="s">
        <v>493</v>
      </c>
      <c r="L5" s="168"/>
      <c r="M5" s="168"/>
      <c r="N5" s="168"/>
      <c r="O5" s="168"/>
    </row>
    <row r="6">
      <c r="A6" s="161" t="s">
        <v>506</v>
      </c>
      <c r="B6" s="162"/>
      <c r="C6" s="170" t="s">
        <v>507</v>
      </c>
      <c r="D6" s="161" t="s">
        <v>508</v>
      </c>
      <c r="E6" s="161" t="s">
        <v>487</v>
      </c>
      <c r="F6" s="161" t="s">
        <v>509</v>
      </c>
      <c r="G6" s="165" t="s">
        <v>510</v>
      </c>
      <c r="H6" s="166" t="s">
        <v>511</v>
      </c>
      <c r="I6" s="166" t="s">
        <v>512</v>
      </c>
      <c r="J6" s="167" t="s">
        <v>492</v>
      </c>
      <c r="K6" s="161" t="s">
        <v>493</v>
      </c>
      <c r="L6" s="168"/>
      <c r="M6" s="168"/>
      <c r="N6" s="168"/>
      <c r="O6" s="168"/>
    </row>
    <row r="7">
      <c r="A7" s="161" t="s">
        <v>506</v>
      </c>
      <c r="B7" s="169"/>
      <c r="C7" s="169"/>
      <c r="D7" s="161" t="s">
        <v>513</v>
      </c>
      <c r="E7" s="161" t="s">
        <v>487</v>
      </c>
      <c r="F7" s="164" t="s">
        <v>514</v>
      </c>
      <c r="G7" s="165" t="s">
        <v>515</v>
      </c>
      <c r="H7" s="166" t="s">
        <v>516</v>
      </c>
      <c r="I7" s="166" t="s">
        <v>517</v>
      </c>
      <c r="J7" s="167" t="s">
        <v>492</v>
      </c>
      <c r="K7" s="161" t="s">
        <v>518</v>
      </c>
      <c r="L7" s="161" t="s">
        <v>519</v>
      </c>
      <c r="M7" s="168"/>
      <c r="N7" s="168"/>
      <c r="O7" s="168"/>
    </row>
    <row r="8">
      <c r="A8" s="161" t="s">
        <v>506</v>
      </c>
      <c r="B8" s="169"/>
      <c r="C8" s="169"/>
      <c r="D8" s="161" t="s">
        <v>520</v>
      </c>
      <c r="E8" s="161" t="s">
        <v>487</v>
      </c>
      <c r="F8" s="169"/>
      <c r="G8" s="165" t="s">
        <v>521</v>
      </c>
      <c r="H8" s="166" t="s">
        <v>522</v>
      </c>
      <c r="I8" s="166" t="s">
        <v>523</v>
      </c>
      <c r="J8" s="167" t="s">
        <v>492</v>
      </c>
      <c r="K8" s="161" t="s">
        <v>518</v>
      </c>
      <c r="L8" s="161" t="s">
        <v>519</v>
      </c>
      <c r="M8" s="168"/>
      <c r="N8" s="168"/>
      <c r="O8" s="168"/>
    </row>
    <row r="9">
      <c r="A9" s="161" t="s">
        <v>506</v>
      </c>
      <c r="B9" s="169"/>
      <c r="C9" s="169"/>
      <c r="D9" s="161" t="s">
        <v>524</v>
      </c>
      <c r="E9" s="161" t="s">
        <v>487</v>
      </c>
      <c r="F9" s="12"/>
      <c r="G9" s="165" t="s">
        <v>525</v>
      </c>
      <c r="H9" s="166" t="s">
        <v>526</v>
      </c>
      <c r="I9" s="166" t="s">
        <v>527</v>
      </c>
      <c r="J9" s="167" t="s">
        <v>492</v>
      </c>
      <c r="K9" s="161" t="s">
        <v>518</v>
      </c>
      <c r="L9" s="161" t="s">
        <v>519</v>
      </c>
      <c r="M9" s="168"/>
      <c r="N9" s="168"/>
      <c r="O9" s="168"/>
    </row>
    <row r="10">
      <c r="A10" s="161" t="s">
        <v>506</v>
      </c>
      <c r="B10" s="169"/>
      <c r="C10" s="169"/>
      <c r="D10" s="161" t="s">
        <v>528</v>
      </c>
      <c r="E10" s="161" t="s">
        <v>487</v>
      </c>
      <c r="F10" s="164" t="s">
        <v>529</v>
      </c>
      <c r="G10" s="165" t="s">
        <v>530</v>
      </c>
      <c r="H10" s="166" t="s">
        <v>531</v>
      </c>
      <c r="I10" s="166" t="s">
        <v>532</v>
      </c>
      <c r="J10" s="167" t="s">
        <v>492</v>
      </c>
      <c r="K10" s="161" t="s">
        <v>518</v>
      </c>
      <c r="L10" s="161" t="s">
        <v>519</v>
      </c>
      <c r="M10" s="168"/>
      <c r="N10" s="168"/>
      <c r="O10" s="168"/>
    </row>
    <row r="11">
      <c r="A11" s="161" t="s">
        <v>506</v>
      </c>
      <c r="B11" s="169"/>
      <c r="C11" s="169"/>
      <c r="D11" s="161" t="s">
        <v>533</v>
      </c>
      <c r="E11" s="161" t="s">
        <v>487</v>
      </c>
      <c r="F11" s="169"/>
      <c r="G11" s="165" t="s">
        <v>534</v>
      </c>
      <c r="H11" s="166" t="s">
        <v>535</v>
      </c>
      <c r="I11" s="166" t="s">
        <v>536</v>
      </c>
      <c r="J11" s="167" t="s">
        <v>492</v>
      </c>
      <c r="K11" s="161" t="s">
        <v>518</v>
      </c>
      <c r="L11" s="161" t="s">
        <v>519</v>
      </c>
      <c r="M11" s="168"/>
      <c r="N11" s="168"/>
      <c r="O11" s="168"/>
    </row>
    <row r="12">
      <c r="A12" s="161" t="s">
        <v>506</v>
      </c>
      <c r="B12" s="169"/>
      <c r="C12" s="169"/>
      <c r="D12" s="161" t="s">
        <v>537</v>
      </c>
      <c r="E12" s="161" t="s">
        <v>487</v>
      </c>
      <c r="F12" s="169"/>
      <c r="G12" s="165" t="s">
        <v>538</v>
      </c>
      <c r="H12" s="166" t="s">
        <v>531</v>
      </c>
      <c r="I12" s="165" t="s">
        <v>539</v>
      </c>
      <c r="J12" s="167" t="s">
        <v>492</v>
      </c>
      <c r="K12" s="161" t="s">
        <v>493</v>
      </c>
      <c r="L12" s="168"/>
      <c r="M12" s="168"/>
      <c r="N12" s="168"/>
      <c r="O12" s="168"/>
    </row>
    <row r="13">
      <c r="A13" s="161" t="s">
        <v>506</v>
      </c>
      <c r="B13" s="169"/>
      <c r="C13" s="169"/>
      <c r="D13" s="161" t="s">
        <v>540</v>
      </c>
      <c r="E13" s="161" t="s">
        <v>487</v>
      </c>
      <c r="F13" s="169"/>
      <c r="G13" s="165" t="s">
        <v>541</v>
      </c>
      <c r="H13" s="166" t="s">
        <v>542</v>
      </c>
      <c r="I13" s="166" t="s">
        <v>543</v>
      </c>
      <c r="J13" s="167" t="s">
        <v>492</v>
      </c>
      <c r="K13" s="161" t="s">
        <v>518</v>
      </c>
      <c r="L13" s="161" t="s">
        <v>519</v>
      </c>
      <c r="M13" s="168"/>
      <c r="N13" s="168"/>
      <c r="O13" s="168"/>
    </row>
    <row r="14">
      <c r="A14" s="161" t="s">
        <v>506</v>
      </c>
      <c r="B14" s="169"/>
      <c r="C14" s="169"/>
      <c r="D14" s="161" t="s">
        <v>544</v>
      </c>
      <c r="E14" s="161" t="s">
        <v>487</v>
      </c>
      <c r="F14" s="12"/>
      <c r="G14" s="165" t="s">
        <v>545</v>
      </c>
      <c r="H14" s="166" t="s">
        <v>546</v>
      </c>
      <c r="I14" s="166" t="s">
        <v>547</v>
      </c>
      <c r="J14" s="167" t="s">
        <v>492</v>
      </c>
      <c r="K14" s="161" t="s">
        <v>518</v>
      </c>
      <c r="L14" s="161" t="s">
        <v>519</v>
      </c>
      <c r="M14" s="168"/>
      <c r="N14" s="168"/>
      <c r="O14" s="168"/>
    </row>
    <row r="15">
      <c r="A15" s="161" t="s">
        <v>506</v>
      </c>
      <c r="B15" s="169"/>
      <c r="C15" s="169"/>
      <c r="D15" s="161" t="s">
        <v>548</v>
      </c>
      <c r="E15" s="161" t="s">
        <v>487</v>
      </c>
      <c r="F15" s="168"/>
      <c r="G15" s="165" t="s">
        <v>549</v>
      </c>
      <c r="H15" s="166" t="s">
        <v>542</v>
      </c>
      <c r="I15" s="166" t="s">
        <v>550</v>
      </c>
      <c r="J15" s="167" t="s">
        <v>492</v>
      </c>
      <c r="K15" s="161" t="s">
        <v>518</v>
      </c>
      <c r="L15" s="161" t="s">
        <v>519</v>
      </c>
      <c r="M15" s="168"/>
      <c r="N15" s="168"/>
      <c r="O15" s="168"/>
    </row>
    <row r="16">
      <c r="A16" s="161" t="s">
        <v>506</v>
      </c>
      <c r="B16" s="169"/>
      <c r="C16" s="169"/>
      <c r="D16" s="161" t="s">
        <v>551</v>
      </c>
      <c r="E16" s="161" t="s">
        <v>487</v>
      </c>
      <c r="F16" s="168"/>
      <c r="G16" s="165" t="s">
        <v>552</v>
      </c>
      <c r="H16" s="166" t="s">
        <v>553</v>
      </c>
      <c r="I16" s="166" t="s">
        <v>554</v>
      </c>
      <c r="J16" s="167" t="s">
        <v>492</v>
      </c>
      <c r="K16" s="161" t="s">
        <v>518</v>
      </c>
      <c r="L16" s="161" t="s">
        <v>519</v>
      </c>
      <c r="M16" s="168"/>
      <c r="N16" s="168"/>
      <c r="O16" s="168"/>
    </row>
    <row r="17">
      <c r="A17" s="161" t="s">
        <v>506</v>
      </c>
      <c r="B17" s="12"/>
      <c r="C17" s="12"/>
      <c r="D17" s="161" t="s">
        <v>555</v>
      </c>
      <c r="E17" s="161" t="s">
        <v>487</v>
      </c>
      <c r="F17" s="168"/>
      <c r="G17" s="165" t="s">
        <v>556</v>
      </c>
      <c r="H17" s="166" t="s">
        <v>557</v>
      </c>
      <c r="I17" s="166" t="s">
        <v>558</v>
      </c>
      <c r="J17" s="167" t="s">
        <v>492</v>
      </c>
      <c r="K17" s="161" t="s">
        <v>518</v>
      </c>
      <c r="L17" s="161" t="s">
        <v>519</v>
      </c>
      <c r="M17" s="168"/>
      <c r="N17" s="168"/>
      <c r="O17" s="168"/>
    </row>
    <row r="18">
      <c r="A18" s="161" t="s">
        <v>559</v>
      </c>
      <c r="B18" s="162"/>
      <c r="C18" s="171" t="s">
        <v>560</v>
      </c>
      <c r="D18" s="161" t="s">
        <v>561</v>
      </c>
      <c r="E18" s="161" t="s">
        <v>487</v>
      </c>
      <c r="F18" s="161" t="s">
        <v>562</v>
      </c>
      <c r="G18" s="165" t="s">
        <v>563</v>
      </c>
      <c r="H18" s="166" t="s">
        <v>564</v>
      </c>
      <c r="I18" s="166" t="s">
        <v>565</v>
      </c>
      <c r="J18" s="167" t="s">
        <v>492</v>
      </c>
      <c r="K18" s="161" t="s">
        <v>518</v>
      </c>
      <c r="L18" s="161" t="s">
        <v>519</v>
      </c>
      <c r="M18" s="168"/>
      <c r="N18" s="168"/>
      <c r="O18" s="168"/>
    </row>
    <row r="19">
      <c r="A19" s="161" t="s">
        <v>559</v>
      </c>
      <c r="B19" s="169"/>
      <c r="C19" s="169"/>
      <c r="D19" s="161" t="s">
        <v>566</v>
      </c>
      <c r="E19" s="161" t="s">
        <v>487</v>
      </c>
      <c r="F19" s="168"/>
      <c r="G19" s="165" t="s">
        <v>567</v>
      </c>
      <c r="H19" s="166" t="s">
        <v>568</v>
      </c>
      <c r="I19" s="166" t="s">
        <v>569</v>
      </c>
      <c r="J19" s="167" t="s">
        <v>492</v>
      </c>
      <c r="K19" s="161" t="s">
        <v>518</v>
      </c>
      <c r="L19" s="161" t="s">
        <v>519</v>
      </c>
      <c r="M19" s="168"/>
      <c r="N19" s="168"/>
      <c r="O19" s="168"/>
    </row>
    <row r="20">
      <c r="A20" s="161" t="s">
        <v>559</v>
      </c>
      <c r="B20" s="169"/>
      <c r="C20" s="169"/>
      <c r="D20" s="161" t="s">
        <v>570</v>
      </c>
      <c r="E20" s="161" t="s">
        <v>487</v>
      </c>
      <c r="F20" s="161" t="s">
        <v>571</v>
      </c>
      <c r="G20" s="165" t="s">
        <v>572</v>
      </c>
      <c r="H20" s="166" t="s">
        <v>573</v>
      </c>
      <c r="I20" s="166" t="s">
        <v>574</v>
      </c>
      <c r="J20" s="167" t="s">
        <v>492</v>
      </c>
      <c r="K20" s="161" t="s">
        <v>518</v>
      </c>
      <c r="L20" s="161" t="s">
        <v>519</v>
      </c>
      <c r="M20" s="168"/>
      <c r="N20" s="168"/>
      <c r="O20" s="168"/>
    </row>
    <row r="21">
      <c r="A21" s="161" t="s">
        <v>559</v>
      </c>
      <c r="B21" s="169"/>
      <c r="C21" s="169"/>
      <c r="D21" s="161" t="s">
        <v>575</v>
      </c>
      <c r="E21" s="161" t="s">
        <v>487</v>
      </c>
      <c r="F21" s="168"/>
      <c r="G21" s="165" t="s">
        <v>576</v>
      </c>
      <c r="H21" s="166" t="s">
        <v>577</v>
      </c>
      <c r="I21" s="166" t="s">
        <v>578</v>
      </c>
      <c r="J21" s="167" t="s">
        <v>492</v>
      </c>
      <c r="K21" s="161" t="s">
        <v>518</v>
      </c>
      <c r="L21" s="161" t="s">
        <v>519</v>
      </c>
      <c r="M21" s="168"/>
      <c r="N21" s="168"/>
      <c r="O21" s="168"/>
    </row>
    <row r="22">
      <c r="A22" s="161" t="s">
        <v>559</v>
      </c>
      <c r="B22" s="169"/>
      <c r="C22" s="169"/>
      <c r="D22" s="161" t="s">
        <v>579</v>
      </c>
      <c r="E22" s="161" t="s">
        <v>487</v>
      </c>
      <c r="F22" s="168"/>
      <c r="G22" s="165" t="s">
        <v>580</v>
      </c>
      <c r="H22" s="166" t="s">
        <v>581</v>
      </c>
      <c r="I22" s="166" t="s">
        <v>582</v>
      </c>
      <c r="J22" s="167" t="s">
        <v>492</v>
      </c>
      <c r="K22" s="161" t="s">
        <v>518</v>
      </c>
      <c r="L22" s="161" t="s">
        <v>519</v>
      </c>
      <c r="M22" s="168"/>
      <c r="N22" s="168"/>
      <c r="O22" s="168"/>
    </row>
    <row r="23">
      <c r="A23" s="161" t="s">
        <v>559</v>
      </c>
      <c r="B23" s="169"/>
      <c r="C23" s="169"/>
      <c r="D23" s="161" t="s">
        <v>583</v>
      </c>
      <c r="E23" s="161" t="s">
        <v>487</v>
      </c>
      <c r="F23" s="168"/>
      <c r="G23" s="165" t="s">
        <v>584</v>
      </c>
      <c r="H23" s="166" t="s">
        <v>581</v>
      </c>
      <c r="I23" s="166" t="s">
        <v>585</v>
      </c>
      <c r="J23" s="167" t="s">
        <v>492</v>
      </c>
      <c r="K23" s="161" t="s">
        <v>518</v>
      </c>
      <c r="L23" s="161" t="s">
        <v>519</v>
      </c>
      <c r="M23" s="168"/>
      <c r="N23" s="168"/>
      <c r="O23" s="168"/>
    </row>
    <row r="24">
      <c r="A24" s="161" t="s">
        <v>559</v>
      </c>
      <c r="B24" s="169"/>
      <c r="C24" s="169"/>
      <c r="D24" s="161" t="s">
        <v>586</v>
      </c>
      <c r="E24" s="161" t="s">
        <v>487</v>
      </c>
      <c r="F24" s="168"/>
      <c r="G24" s="165" t="s">
        <v>587</v>
      </c>
      <c r="H24" s="166" t="s">
        <v>588</v>
      </c>
      <c r="I24" s="166" t="s">
        <v>589</v>
      </c>
      <c r="J24" s="167" t="s">
        <v>492</v>
      </c>
      <c r="K24" s="161" t="s">
        <v>518</v>
      </c>
      <c r="L24" s="161" t="s">
        <v>519</v>
      </c>
      <c r="M24" s="168"/>
      <c r="N24" s="168"/>
      <c r="O24" s="168"/>
    </row>
    <row r="25">
      <c r="A25" s="161" t="s">
        <v>559</v>
      </c>
      <c r="B25" s="169"/>
      <c r="C25" s="169"/>
      <c r="D25" s="161" t="s">
        <v>590</v>
      </c>
      <c r="E25" s="161" t="s">
        <v>487</v>
      </c>
      <c r="F25" s="168"/>
      <c r="G25" s="165" t="s">
        <v>591</v>
      </c>
      <c r="H25" s="166" t="s">
        <v>592</v>
      </c>
      <c r="I25" s="166" t="s">
        <v>593</v>
      </c>
      <c r="J25" s="167" t="s">
        <v>492</v>
      </c>
      <c r="K25" s="161" t="s">
        <v>493</v>
      </c>
      <c r="L25" s="168"/>
      <c r="M25" s="168"/>
      <c r="N25" s="168"/>
      <c r="O25" s="168"/>
    </row>
    <row r="26">
      <c r="A26" s="161" t="s">
        <v>559</v>
      </c>
      <c r="B26" s="169"/>
      <c r="C26" s="169"/>
      <c r="D26" s="161" t="s">
        <v>594</v>
      </c>
      <c r="E26" s="161" t="s">
        <v>487</v>
      </c>
      <c r="F26" s="168"/>
      <c r="G26" s="165" t="s">
        <v>595</v>
      </c>
      <c r="H26" s="166" t="s">
        <v>596</v>
      </c>
      <c r="I26" s="166" t="s">
        <v>597</v>
      </c>
      <c r="J26" s="167" t="s">
        <v>492</v>
      </c>
      <c r="K26" s="161" t="s">
        <v>518</v>
      </c>
      <c r="L26" s="161" t="s">
        <v>519</v>
      </c>
      <c r="M26" s="168"/>
      <c r="N26" s="168"/>
      <c r="O26" s="168"/>
    </row>
    <row r="27">
      <c r="A27" s="161" t="s">
        <v>559</v>
      </c>
      <c r="B27" s="169"/>
      <c r="C27" s="169"/>
      <c r="D27" s="161" t="s">
        <v>598</v>
      </c>
      <c r="E27" s="161" t="s">
        <v>487</v>
      </c>
      <c r="F27" s="168"/>
      <c r="G27" s="165" t="s">
        <v>599</v>
      </c>
      <c r="H27" s="166" t="s">
        <v>600</v>
      </c>
      <c r="I27" s="166" t="s">
        <v>601</v>
      </c>
      <c r="J27" s="167" t="s">
        <v>492</v>
      </c>
      <c r="K27" s="161" t="s">
        <v>493</v>
      </c>
      <c r="L27" s="161" t="s">
        <v>519</v>
      </c>
      <c r="M27" s="168"/>
      <c r="N27" s="168"/>
      <c r="O27" s="168"/>
    </row>
    <row r="28">
      <c r="A28" s="161" t="s">
        <v>559</v>
      </c>
      <c r="B28" s="169"/>
      <c r="C28" s="169"/>
      <c r="D28" s="161" t="s">
        <v>602</v>
      </c>
      <c r="E28" s="161" t="s">
        <v>487</v>
      </c>
      <c r="F28" s="168"/>
      <c r="G28" s="165" t="s">
        <v>603</v>
      </c>
      <c r="H28" s="166" t="s">
        <v>604</v>
      </c>
      <c r="I28" s="166" t="s">
        <v>605</v>
      </c>
      <c r="J28" s="167" t="s">
        <v>492</v>
      </c>
      <c r="K28" s="161" t="s">
        <v>518</v>
      </c>
      <c r="L28" s="161" t="s">
        <v>519</v>
      </c>
      <c r="M28" s="168"/>
      <c r="N28" s="168"/>
      <c r="O28" s="168"/>
    </row>
    <row r="29">
      <c r="A29" s="161" t="s">
        <v>559</v>
      </c>
      <c r="B29" s="169"/>
      <c r="C29" s="169"/>
      <c r="D29" s="161" t="s">
        <v>606</v>
      </c>
      <c r="E29" s="161" t="s">
        <v>487</v>
      </c>
      <c r="F29" s="168"/>
      <c r="G29" s="165" t="s">
        <v>607</v>
      </c>
      <c r="H29" s="166" t="s">
        <v>608</v>
      </c>
      <c r="I29" s="166" t="s">
        <v>609</v>
      </c>
      <c r="J29" s="167" t="s">
        <v>492</v>
      </c>
      <c r="K29" s="161" t="s">
        <v>518</v>
      </c>
      <c r="L29" s="161" t="s">
        <v>519</v>
      </c>
      <c r="M29" s="168"/>
      <c r="N29" s="168"/>
      <c r="O29" s="168"/>
    </row>
    <row r="30">
      <c r="A30" s="161" t="s">
        <v>559</v>
      </c>
      <c r="B30" s="169"/>
      <c r="C30" s="169"/>
      <c r="D30" s="161" t="s">
        <v>610</v>
      </c>
      <c r="E30" s="161" t="s">
        <v>487</v>
      </c>
      <c r="F30" s="168"/>
      <c r="G30" s="165" t="s">
        <v>611</v>
      </c>
      <c r="H30" s="166" t="s">
        <v>612</v>
      </c>
      <c r="I30" s="166" t="s">
        <v>613</v>
      </c>
      <c r="J30" s="167" t="s">
        <v>492</v>
      </c>
      <c r="K30" s="161" t="s">
        <v>518</v>
      </c>
      <c r="L30" s="161" t="s">
        <v>519</v>
      </c>
      <c r="M30" s="168"/>
      <c r="N30" s="168"/>
      <c r="O30" s="168"/>
    </row>
    <row r="31">
      <c r="A31" s="161" t="s">
        <v>559</v>
      </c>
      <c r="B31" s="169"/>
      <c r="C31" s="169"/>
      <c r="D31" s="161" t="s">
        <v>614</v>
      </c>
      <c r="E31" s="161" t="s">
        <v>487</v>
      </c>
      <c r="F31" s="168"/>
      <c r="G31" s="165" t="s">
        <v>615</v>
      </c>
      <c r="H31" s="166" t="s">
        <v>616</v>
      </c>
      <c r="I31" s="166" t="s">
        <v>617</v>
      </c>
      <c r="J31" s="167" t="s">
        <v>492</v>
      </c>
      <c r="K31" s="161" t="s">
        <v>518</v>
      </c>
      <c r="L31" s="161" t="s">
        <v>519</v>
      </c>
      <c r="M31" s="168"/>
      <c r="N31" s="168"/>
      <c r="O31" s="168"/>
    </row>
    <row r="32">
      <c r="A32" s="161" t="s">
        <v>559</v>
      </c>
      <c r="B32" s="169"/>
      <c r="C32" s="169"/>
      <c r="D32" s="161" t="s">
        <v>618</v>
      </c>
      <c r="E32" s="161" t="s">
        <v>487</v>
      </c>
      <c r="F32" s="168"/>
      <c r="G32" s="165" t="s">
        <v>619</v>
      </c>
      <c r="H32" s="166" t="s">
        <v>620</v>
      </c>
      <c r="I32" s="166" t="s">
        <v>621</v>
      </c>
      <c r="J32" s="167" t="s">
        <v>492</v>
      </c>
      <c r="K32" s="161" t="s">
        <v>518</v>
      </c>
      <c r="L32" s="161" t="s">
        <v>519</v>
      </c>
      <c r="M32" s="168"/>
      <c r="N32" s="168"/>
      <c r="O32" s="168"/>
    </row>
    <row r="33">
      <c r="A33" s="161" t="s">
        <v>559</v>
      </c>
      <c r="B33" s="169"/>
      <c r="C33" s="169"/>
      <c r="D33" s="161" t="s">
        <v>622</v>
      </c>
      <c r="E33" s="161" t="s">
        <v>487</v>
      </c>
      <c r="F33" s="168"/>
      <c r="G33" s="165" t="s">
        <v>623</v>
      </c>
      <c r="H33" s="166" t="s">
        <v>624</v>
      </c>
      <c r="I33" s="166" t="s">
        <v>625</v>
      </c>
      <c r="J33" s="167" t="s">
        <v>492</v>
      </c>
      <c r="K33" s="161" t="s">
        <v>518</v>
      </c>
      <c r="L33" s="161" t="s">
        <v>519</v>
      </c>
      <c r="M33" s="168"/>
      <c r="N33" s="168"/>
      <c r="O33" s="168"/>
    </row>
    <row r="34">
      <c r="A34" s="161" t="s">
        <v>559</v>
      </c>
      <c r="B34" s="169"/>
      <c r="C34" s="169"/>
      <c r="D34" s="161" t="s">
        <v>626</v>
      </c>
      <c r="E34" s="161" t="s">
        <v>487</v>
      </c>
      <c r="F34" s="168"/>
      <c r="G34" s="165" t="s">
        <v>627</v>
      </c>
      <c r="H34" s="166" t="s">
        <v>628</v>
      </c>
      <c r="I34" s="166" t="s">
        <v>629</v>
      </c>
      <c r="J34" s="167" t="s">
        <v>492</v>
      </c>
      <c r="K34" s="161" t="s">
        <v>518</v>
      </c>
      <c r="L34" s="161" t="s">
        <v>519</v>
      </c>
      <c r="M34" s="168"/>
      <c r="N34" s="168"/>
      <c r="O34" s="168"/>
    </row>
    <row r="35">
      <c r="A35" s="161" t="s">
        <v>559</v>
      </c>
      <c r="B35" s="169"/>
      <c r="C35" s="169"/>
      <c r="D35" s="161" t="s">
        <v>630</v>
      </c>
      <c r="E35" s="161" t="s">
        <v>487</v>
      </c>
      <c r="F35" s="168"/>
      <c r="G35" s="165" t="s">
        <v>631</v>
      </c>
      <c r="H35" s="166" t="s">
        <v>632</v>
      </c>
      <c r="I35" s="166" t="s">
        <v>633</v>
      </c>
      <c r="J35" s="167" t="s">
        <v>492</v>
      </c>
      <c r="K35" s="161" t="s">
        <v>493</v>
      </c>
      <c r="L35" s="168"/>
      <c r="M35" s="168"/>
      <c r="N35" s="168"/>
      <c r="O35" s="168"/>
    </row>
    <row r="36">
      <c r="A36" s="161" t="s">
        <v>559</v>
      </c>
      <c r="B36" s="169"/>
      <c r="C36" s="169"/>
      <c r="D36" s="161" t="s">
        <v>634</v>
      </c>
      <c r="E36" s="161" t="s">
        <v>487</v>
      </c>
      <c r="F36" s="168"/>
      <c r="G36" s="165" t="s">
        <v>635</v>
      </c>
      <c r="H36" s="166" t="s">
        <v>636</v>
      </c>
      <c r="I36" s="166" t="s">
        <v>637</v>
      </c>
      <c r="J36" s="167" t="s">
        <v>492</v>
      </c>
      <c r="K36" s="161" t="s">
        <v>518</v>
      </c>
      <c r="L36" s="161" t="s">
        <v>519</v>
      </c>
      <c r="M36" s="168"/>
      <c r="N36" s="168"/>
      <c r="O36" s="168"/>
    </row>
    <row r="37">
      <c r="A37" s="161" t="s">
        <v>559</v>
      </c>
      <c r="B37" s="169"/>
      <c r="C37" s="12"/>
      <c r="D37" s="161" t="s">
        <v>638</v>
      </c>
      <c r="E37" s="161" t="s">
        <v>487</v>
      </c>
      <c r="F37" s="168"/>
      <c r="G37" s="165" t="s">
        <v>639</v>
      </c>
      <c r="H37" s="166" t="s">
        <v>640</v>
      </c>
      <c r="I37" s="166" t="s">
        <v>641</v>
      </c>
      <c r="J37" s="167" t="s">
        <v>492</v>
      </c>
      <c r="K37" s="161" t="s">
        <v>493</v>
      </c>
      <c r="L37" s="168"/>
      <c r="M37" s="168"/>
      <c r="N37" s="168"/>
      <c r="O37" s="168"/>
    </row>
    <row r="38">
      <c r="A38" s="161" t="s">
        <v>642</v>
      </c>
      <c r="B38" s="169"/>
      <c r="C38" s="171" t="s">
        <v>643</v>
      </c>
      <c r="D38" s="161" t="s">
        <v>644</v>
      </c>
      <c r="E38" s="161" t="s">
        <v>487</v>
      </c>
      <c r="F38" s="161" t="s">
        <v>645</v>
      </c>
      <c r="G38" s="165" t="s">
        <v>646</v>
      </c>
      <c r="H38" s="166" t="s">
        <v>647</v>
      </c>
      <c r="I38" s="166" t="s">
        <v>648</v>
      </c>
      <c r="J38" s="167" t="s">
        <v>492</v>
      </c>
      <c r="K38" s="161" t="s">
        <v>493</v>
      </c>
      <c r="L38" s="168"/>
      <c r="M38" s="168"/>
      <c r="N38" s="168"/>
      <c r="O38" s="168"/>
    </row>
    <row r="39">
      <c r="A39" s="161" t="s">
        <v>642</v>
      </c>
      <c r="B39" s="169"/>
      <c r="C39" s="169"/>
      <c r="D39" s="161" t="s">
        <v>649</v>
      </c>
      <c r="E39" s="161" t="s">
        <v>487</v>
      </c>
      <c r="F39" s="168"/>
      <c r="G39" s="165" t="s">
        <v>650</v>
      </c>
      <c r="H39" s="166" t="s">
        <v>651</v>
      </c>
      <c r="I39" s="166" t="s">
        <v>652</v>
      </c>
      <c r="J39" s="167" t="s">
        <v>492</v>
      </c>
      <c r="K39" s="161" t="s">
        <v>493</v>
      </c>
      <c r="L39" s="168"/>
      <c r="M39" s="168"/>
      <c r="N39" s="168"/>
      <c r="O39" s="168"/>
    </row>
    <row r="40">
      <c r="A40" s="161" t="s">
        <v>642</v>
      </c>
      <c r="B40" s="169"/>
      <c r="C40" s="169"/>
      <c r="D40" s="161" t="s">
        <v>653</v>
      </c>
      <c r="E40" s="161" t="s">
        <v>487</v>
      </c>
      <c r="F40" s="168"/>
      <c r="G40" s="165" t="s">
        <v>654</v>
      </c>
      <c r="H40" s="166" t="s">
        <v>655</v>
      </c>
      <c r="I40" s="166" t="s">
        <v>656</v>
      </c>
      <c r="J40" s="167" t="s">
        <v>492</v>
      </c>
      <c r="K40" s="161" t="s">
        <v>493</v>
      </c>
      <c r="L40" s="168"/>
      <c r="M40" s="168"/>
      <c r="N40" s="168"/>
      <c r="O40" s="168"/>
    </row>
    <row r="41">
      <c r="A41" s="161" t="s">
        <v>642</v>
      </c>
      <c r="B41" s="169"/>
      <c r="C41" s="169"/>
      <c r="D41" s="161" t="s">
        <v>657</v>
      </c>
      <c r="E41" s="161" t="s">
        <v>487</v>
      </c>
      <c r="F41" s="168"/>
      <c r="G41" s="165" t="s">
        <v>658</v>
      </c>
      <c r="H41" s="166" t="s">
        <v>659</v>
      </c>
      <c r="I41" s="166" t="s">
        <v>660</v>
      </c>
      <c r="J41" s="167" t="s">
        <v>492</v>
      </c>
      <c r="K41" s="161" t="s">
        <v>493</v>
      </c>
      <c r="L41" s="168"/>
      <c r="M41" s="168"/>
      <c r="N41" s="168"/>
      <c r="O41" s="168"/>
    </row>
    <row r="42">
      <c r="A42" s="161" t="s">
        <v>642</v>
      </c>
      <c r="B42" s="169"/>
      <c r="C42" s="169"/>
      <c r="D42" s="161" t="s">
        <v>661</v>
      </c>
      <c r="E42" s="161" t="s">
        <v>487</v>
      </c>
      <c r="F42" s="168"/>
      <c r="G42" s="165" t="s">
        <v>662</v>
      </c>
      <c r="H42" s="166" t="s">
        <v>663</v>
      </c>
      <c r="I42" s="166" t="s">
        <v>664</v>
      </c>
      <c r="J42" s="167" t="s">
        <v>492</v>
      </c>
      <c r="K42" s="161" t="s">
        <v>493</v>
      </c>
      <c r="L42" s="168"/>
      <c r="M42" s="168"/>
      <c r="N42" s="168"/>
      <c r="O42" s="168"/>
    </row>
    <row r="43">
      <c r="A43" s="161" t="s">
        <v>642</v>
      </c>
      <c r="B43" s="169"/>
      <c r="C43" s="169"/>
      <c r="D43" s="161" t="s">
        <v>665</v>
      </c>
      <c r="E43" s="161" t="s">
        <v>487</v>
      </c>
      <c r="F43" s="168"/>
      <c r="G43" s="165" t="s">
        <v>666</v>
      </c>
      <c r="H43" s="166" t="s">
        <v>667</v>
      </c>
      <c r="I43" s="166" t="s">
        <v>668</v>
      </c>
      <c r="J43" s="167" t="s">
        <v>492</v>
      </c>
      <c r="K43" s="161" t="s">
        <v>493</v>
      </c>
      <c r="L43" s="168"/>
      <c r="M43" s="168"/>
      <c r="N43" s="168"/>
      <c r="O43" s="168"/>
    </row>
    <row r="44">
      <c r="A44" s="161" t="s">
        <v>642</v>
      </c>
      <c r="B44" s="169"/>
      <c r="C44" s="169"/>
      <c r="D44" s="161" t="s">
        <v>669</v>
      </c>
      <c r="E44" s="161" t="s">
        <v>487</v>
      </c>
      <c r="F44" s="168"/>
      <c r="G44" s="165" t="s">
        <v>670</v>
      </c>
      <c r="H44" s="166" t="s">
        <v>671</v>
      </c>
      <c r="I44" s="166" t="s">
        <v>668</v>
      </c>
      <c r="J44" s="167" t="s">
        <v>492</v>
      </c>
      <c r="K44" s="161" t="s">
        <v>493</v>
      </c>
      <c r="L44" s="168"/>
      <c r="M44" s="168"/>
      <c r="N44" s="168"/>
      <c r="O44" s="168"/>
    </row>
    <row r="45">
      <c r="A45" s="161" t="s">
        <v>642</v>
      </c>
      <c r="B45" s="169"/>
      <c r="C45" s="169"/>
      <c r="D45" s="161" t="s">
        <v>672</v>
      </c>
      <c r="E45" s="161" t="s">
        <v>487</v>
      </c>
      <c r="F45" s="168"/>
      <c r="G45" s="165" t="s">
        <v>673</v>
      </c>
      <c r="H45" s="166" t="s">
        <v>674</v>
      </c>
      <c r="I45" s="166" t="s">
        <v>675</v>
      </c>
      <c r="J45" s="167" t="s">
        <v>492</v>
      </c>
      <c r="K45" s="161" t="s">
        <v>518</v>
      </c>
      <c r="L45" s="161" t="s">
        <v>519</v>
      </c>
      <c r="M45" s="168"/>
      <c r="N45" s="168"/>
      <c r="O45" s="168"/>
    </row>
    <row r="46">
      <c r="A46" s="161" t="s">
        <v>642</v>
      </c>
      <c r="B46" s="169"/>
      <c r="C46" s="169"/>
      <c r="D46" s="161" t="s">
        <v>676</v>
      </c>
      <c r="E46" s="161" t="s">
        <v>487</v>
      </c>
      <c r="F46" s="168"/>
      <c r="G46" s="165" t="s">
        <v>677</v>
      </c>
      <c r="H46" s="166" t="s">
        <v>678</v>
      </c>
      <c r="I46" s="166" t="s">
        <v>679</v>
      </c>
      <c r="J46" s="167" t="s">
        <v>492</v>
      </c>
      <c r="K46" s="161" t="s">
        <v>493</v>
      </c>
      <c r="L46" s="168"/>
      <c r="M46" s="168"/>
      <c r="N46" s="168"/>
      <c r="O46" s="168"/>
    </row>
    <row r="47">
      <c r="A47" s="161" t="s">
        <v>642</v>
      </c>
      <c r="B47" s="169"/>
      <c r="C47" s="169"/>
      <c r="D47" s="161" t="s">
        <v>680</v>
      </c>
      <c r="E47" s="161" t="s">
        <v>487</v>
      </c>
      <c r="F47" s="168"/>
      <c r="G47" s="165" t="s">
        <v>681</v>
      </c>
      <c r="H47" s="166" t="s">
        <v>682</v>
      </c>
      <c r="I47" s="166" t="s">
        <v>683</v>
      </c>
      <c r="J47" s="167" t="s">
        <v>492</v>
      </c>
      <c r="K47" s="161" t="s">
        <v>493</v>
      </c>
      <c r="L47" s="168"/>
      <c r="M47" s="168"/>
      <c r="N47" s="168"/>
      <c r="O47" s="168"/>
    </row>
    <row r="48">
      <c r="A48" s="161" t="s">
        <v>642</v>
      </c>
      <c r="B48" s="169"/>
      <c r="C48" s="169"/>
      <c r="D48" s="161" t="s">
        <v>684</v>
      </c>
      <c r="E48" s="161" t="s">
        <v>487</v>
      </c>
      <c r="F48" s="168"/>
      <c r="G48" s="165" t="s">
        <v>685</v>
      </c>
      <c r="H48" s="166" t="s">
        <v>686</v>
      </c>
      <c r="I48" s="166" t="s">
        <v>683</v>
      </c>
      <c r="J48" s="167" t="s">
        <v>492</v>
      </c>
      <c r="K48" s="161" t="s">
        <v>518</v>
      </c>
      <c r="L48" s="161" t="s">
        <v>519</v>
      </c>
      <c r="M48" s="168"/>
      <c r="N48" s="168"/>
      <c r="O48" s="168"/>
    </row>
    <row r="49">
      <c r="A49" s="161" t="s">
        <v>642</v>
      </c>
      <c r="B49" s="169"/>
      <c r="C49" s="169"/>
      <c r="D49" s="161" t="s">
        <v>687</v>
      </c>
      <c r="E49" s="161" t="s">
        <v>487</v>
      </c>
      <c r="F49" s="168"/>
      <c r="G49" s="165" t="s">
        <v>688</v>
      </c>
      <c r="H49" s="166" t="s">
        <v>689</v>
      </c>
      <c r="I49" s="166" t="s">
        <v>690</v>
      </c>
      <c r="J49" s="167" t="s">
        <v>492</v>
      </c>
      <c r="K49" s="161" t="s">
        <v>518</v>
      </c>
      <c r="L49" s="161" t="s">
        <v>519</v>
      </c>
      <c r="M49" s="168"/>
      <c r="N49" s="168"/>
      <c r="O49" s="168"/>
    </row>
    <row r="50">
      <c r="A50" s="161" t="s">
        <v>642</v>
      </c>
      <c r="B50" s="169"/>
      <c r="C50" s="169"/>
      <c r="D50" s="161" t="s">
        <v>691</v>
      </c>
      <c r="E50" s="161" t="s">
        <v>487</v>
      </c>
      <c r="F50" s="168"/>
      <c r="G50" s="165" t="s">
        <v>692</v>
      </c>
      <c r="H50" s="166" t="s">
        <v>693</v>
      </c>
      <c r="I50" s="166" t="s">
        <v>694</v>
      </c>
      <c r="J50" s="167" t="s">
        <v>492</v>
      </c>
      <c r="K50" s="161" t="s">
        <v>493</v>
      </c>
      <c r="L50" s="168"/>
      <c r="M50" s="168"/>
      <c r="N50" s="168"/>
      <c r="O50" s="168"/>
    </row>
    <row r="51">
      <c r="A51" s="161" t="s">
        <v>642</v>
      </c>
      <c r="B51" s="169"/>
      <c r="C51" s="169"/>
      <c r="D51" s="161" t="s">
        <v>695</v>
      </c>
      <c r="E51" s="161" t="s">
        <v>487</v>
      </c>
      <c r="F51" s="168"/>
      <c r="G51" s="165" t="s">
        <v>696</v>
      </c>
      <c r="H51" s="166" t="s">
        <v>697</v>
      </c>
      <c r="I51" s="166" t="s">
        <v>698</v>
      </c>
      <c r="J51" s="167" t="s">
        <v>492</v>
      </c>
      <c r="K51" s="161" t="s">
        <v>493</v>
      </c>
      <c r="L51" s="168"/>
      <c r="M51" s="168"/>
      <c r="N51" s="168"/>
      <c r="O51" s="168"/>
    </row>
    <row r="52">
      <c r="A52" s="161" t="s">
        <v>642</v>
      </c>
      <c r="B52" s="12"/>
      <c r="C52" s="169"/>
      <c r="D52" s="161" t="s">
        <v>699</v>
      </c>
      <c r="E52" s="161" t="s">
        <v>487</v>
      </c>
      <c r="F52" s="168"/>
      <c r="G52" s="172" t="s">
        <v>700</v>
      </c>
      <c r="H52" s="166" t="s">
        <v>636</v>
      </c>
      <c r="I52" s="166" t="s">
        <v>701</v>
      </c>
      <c r="J52" s="167" t="s">
        <v>492</v>
      </c>
      <c r="K52" s="161" t="s">
        <v>493</v>
      </c>
      <c r="L52" s="168"/>
      <c r="M52" s="168"/>
      <c r="N52" s="168"/>
      <c r="O52" s="168"/>
    </row>
    <row r="53">
      <c r="A53" s="161" t="s">
        <v>642</v>
      </c>
      <c r="B53" s="161" t="s">
        <v>313</v>
      </c>
      <c r="C53" s="12"/>
      <c r="D53" s="161" t="s">
        <v>702</v>
      </c>
      <c r="E53" s="161" t="s">
        <v>487</v>
      </c>
      <c r="F53" s="168"/>
      <c r="G53" s="165" t="s">
        <v>703</v>
      </c>
      <c r="H53" s="166" t="s">
        <v>704</v>
      </c>
      <c r="I53" s="166" t="s">
        <v>705</v>
      </c>
      <c r="J53" s="173" t="s">
        <v>706</v>
      </c>
      <c r="K53" s="161" t="s">
        <v>493</v>
      </c>
      <c r="L53" s="168"/>
      <c r="M53" s="174" t="s">
        <v>707</v>
      </c>
      <c r="N53" s="168"/>
      <c r="O53" s="168"/>
    </row>
    <row r="54">
      <c r="A54" s="161" t="s">
        <v>708</v>
      </c>
      <c r="B54" s="162"/>
      <c r="C54" s="170" t="s">
        <v>709</v>
      </c>
      <c r="D54" s="161" t="s">
        <v>710</v>
      </c>
      <c r="E54" s="161" t="s">
        <v>487</v>
      </c>
      <c r="F54" s="161" t="s">
        <v>711</v>
      </c>
      <c r="G54" s="165" t="s">
        <v>712</v>
      </c>
      <c r="H54" s="166" t="s">
        <v>713</v>
      </c>
      <c r="I54" s="166" t="s">
        <v>714</v>
      </c>
      <c r="J54" s="167" t="s">
        <v>492</v>
      </c>
      <c r="K54" s="161" t="s">
        <v>493</v>
      </c>
      <c r="L54" s="168"/>
      <c r="M54" s="168"/>
      <c r="N54" s="168"/>
      <c r="O54" s="168"/>
    </row>
    <row r="55">
      <c r="A55" s="161" t="s">
        <v>708</v>
      </c>
      <c r="B55" s="169"/>
      <c r="C55" s="169"/>
      <c r="D55" s="161" t="s">
        <v>715</v>
      </c>
      <c r="E55" s="161" t="s">
        <v>487</v>
      </c>
      <c r="F55" s="168"/>
      <c r="G55" s="165" t="s">
        <v>716</v>
      </c>
      <c r="H55" s="166" t="s">
        <v>713</v>
      </c>
      <c r="I55" s="166" t="s">
        <v>717</v>
      </c>
      <c r="J55" s="167" t="s">
        <v>492</v>
      </c>
      <c r="K55" s="161" t="s">
        <v>493</v>
      </c>
      <c r="L55" s="168"/>
      <c r="M55" s="168"/>
      <c r="N55" s="168"/>
      <c r="O55" s="168"/>
    </row>
    <row r="56">
      <c r="A56" s="161" t="s">
        <v>708</v>
      </c>
      <c r="B56" s="169"/>
      <c r="C56" s="169"/>
      <c r="D56" s="161" t="s">
        <v>718</v>
      </c>
      <c r="E56" s="161" t="s">
        <v>487</v>
      </c>
      <c r="F56" s="168"/>
      <c r="G56" s="165" t="s">
        <v>719</v>
      </c>
      <c r="H56" s="166" t="s">
        <v>720</v>
      </c>
      <c r="I56" s="166" t="s">
        <v>717</v>
      </c>
      <c r="J56" s="167" t="s">
        <v>492</v>
      </c>
      <c r="K56" s="161" t="s">
        <v>493</v>
      </c>
      <c r="L56" s="168"/>
      <c r="M56" s="168"/>
      <c r="N56" s="168"/>
      <c r="O56" s="168"/>
    </row>
    <row r="57">
      <c r="A57" s="161" t="s">
        <v>708</v>
      </c>
      <c r="B57" s="169"/>
      <c r="C57" s="169"/>
      <c r="D57" s="161" t="s">
        <v>721</v>
      </c>
      <c r="E57" s="161" t="s">
        <v>487</v>
      </c>
      <c r="F57" s="168"/>
      <c r="G57" s="165" t="s">
        <v>722</v>
      </c>
      <c r="H57" s="166" t="s">
        <v>723</v>
      </c>
      <c r="I57" s="166" t="s">
        <v>724</v>
      </c>
      <c r="J57" s="167" t="s">
        <v>492</v>
      </c>
      <c r="K57" s="161" t="s">
        <v>493</v>
      </c>
      <c r="L57" s="168"/>
      <c r="M57" s="168"/>
      <c r="N57" s="168"/>
      <c r="O57" s="168"/>
    </row>
    <row r="58">
      <c r="A58" s="161" t="s">
        <v>708</v>
      </c>
      <c r="B58" s="169"/>
      <c r="C58" s="169"/>
      <c r="D58" s="161" t="s">
        <v>725</v>
      </c>
      <c r="E58" s="161" t="s">
        <v>487</v>
      </c>
      <c r="F58" s="168"/>
      <c r="G58" s="165" t="s">
        <v>726</v>
      </c>
      <c r="H58" s="166" t="s">
        <v>723</v>
      </c>
      <c r="I58" s="166" t="s">
        <v>727</v>
      </c>
      <c r="J58" s="167" t="s">
        <v>492</v>
      </c>
      <c r="K58" s="161" t="s">
        <v>493</v>
      </c>
      <c r="L58" s="168"/>
      <c r="M58" s="168"/>
      <c r="N58" s="168"/>
      <c r="O58" s="168"/>
    </row>
    <row r="59">
      <c r="A59" s="161" t="s">
        <v>708</v>
      </c>
      <c r="B59" s="169"/>
      <c r="C59" s="169"/>
      <c r="D59" s="161" t="s">
        <v>728</v>
      </c>
      <c r="E59" s="161" t="s">
        <v>487</v>
      </c>
      <c r="F59" s="168"/>
      <c r="G59" s="165" t="s">
        <v>729</v>
      </c>
      <c r="H59" s="166" t="s">
        <v>730</v>
      </c>
      <c r="I59" s="166" t="s">
        <v>731</v>
      </c>
      <c r="J59" s="167" t="s">
        <v>492</v>
      </c>
      <c r="K59" s="161" t="s">
        <v>493</v>
      </c>
      <c r="L59" s="168"/>
      <c r="M59" s="168"/>
      <c r="N59" s="168"/>
      <c r="O59" s="168"/>
    </row>
    <row r="60">
      <c r="A60" s="161" t="s">
        <v>708</v>
      </c>
      <c r="B60" s="169"/>
      <c r="C60" s="169"/>
      <c r="D60" s="161" t="s">
        <v>732</v>
      </c>
      <c r="E60" s="161" t="s">
        <v>487</v>
      </c>
      <c r="F60" s="168"/>
      <c r="G60" s="165" t="s">
        <v>733</v>
      </c>
      <c r="H60" s="166" t="s">
        <v>730</v>
      </c>
      <c r="I60" s="166" t="s">
        <v>727</v>
      </c>
      <c r="J60" s="167" t="s">
        <v>492</v>
      </c>
      <c r="K60" s="161" t="s">
        <v>493</v>
      </c>
      <c r="L60" s="168"/>
      <c r="M60" s="168"/>
      <c r="N60" s="168"/>
      <c r="O60" s="168"/>
    </row>
    <row r="61">
      <c r="A61" s="161" t="s">
        <v>708</v>
      </c>
      <c r="B61" s="169"/>
      <c r="C61" s="169"/>
      <c r="D61" s="161" t="s">
        <v>734</v>
      </c>
      <c r="E61" s="161" t="s">
        <v>487</v>
      </c>
      <c r="F61" s="168"/>
      <c r="G61" s="165" t="s">
        <v>735</v>
      </c>
      <c r="H61" s="166" t="s">
        <v>736</v>
      </c>
      <c r="I61" s="166" t="s">
        <v>717</v>
      </c>
      <c r="J61" s="167" t="s">
        <v>492</v>
      </c>
      <c r="K61" s="161" t="s">
        <v>493</v>
      </c>
      <c r="L61" s="168"/>
      <c r="M61" s="168"/>
      <c r="N61" s="168"/>
      <c r="O61" s="168"/>
    </row>
    <row r="62">
      <c r="A62" s="161" t="s">
        <v>708</v>
      </c>
      <c r="B62" s="169"/>
      <c r="C62" s="169"/>
      <c r="D62" s="161" t="s">
        <v>737</v>
      </c>
      <c r="E62" s="161" t="s">
        <v>487</v>
      </c>
      <c r="F62" s="168"/>
      <c r="G62" s="165" t="s">
        <v>738</v>
      </c>
      <c r="H62" s="166" t="s">
        <v>739</v>
      </c>
      <c r="I62" s="166" t="s">
        <v>740</v>
      </c>
      <c r="J62" s="167" t="s">
        <v>492</v>
      </c>
      <c r="K62" s="161" t="s">
        <v>493</v>
      </c>
      <c r="L62" s="168"/>
      <c r="M62" s="168"/>
      <c r="N62" s="168"/>
      <c r="O62" s="168"/>
    </row>
    <row r="63">
      <c r="A63" s="161" t="s">
        <v>708</v>
      </c>
      <c r="B63" s="169"/>
      <c r="C63" s="169"/>
      <c r="D63" s="161" t="s">
        <v>741</v>
      </c>
      <c r="E63" s="161" t="s">
        <v>487</v>
      </c>
      <c r="F63" s="168"/>
      <c r="G63" s="165" t="s">
        <v>742</v>
      </c>
      <c r="H63" s="166" t="s">
        <v>743</v>
      </c>
      <c r="I63" s="166" t="s">
        <v>744</v>
      </c>
      <c r="J63" s="167" t="s">
        <v>492</v>
      </c>
      <c r="K63" s="161" t="s">
        <v>493</v>
      </c>
      <c r="L63" s="168"/>
      <c r="M63" s="168"/>
      <c r="N63" s="168"/>
      <c r="O63" s="168"/>
    </row>
    <row r="64">
      <c r="A64" s="161" t="s">
        <v>708</v>
      </c>
      <c r="B64" s="12"/>
      <c r="C64" s="12"/>
      <c r="D64" s="161" t="s">
        <v>745</v>
      </c>
      <c r="E64" s="161" t="s">
        <v>487</v>
      </c>
      <c r="F64" s="168"/>
      <c r="G64" s="165" t="s">
        <v>746</v>
      </c>
      <c r="H64" s="166" t="s">
        <v>747</v>
      </c>
      <c r="I64" s="166" t="s">
        <v>748</v>
      </c>
      <c r="J64" s="167" t="s">
        <v>492</v>
      </c>
      <c r="K64" s="161" t="s">
        <v>518</v>
      </c>
      <c r="L64" s="161" t="s">
        <v>519</v>
      </c>
      <c r="M64" s="168"/>
      <c r="N64" s="168"/>
      <c r="O64" s="168"/>
    </row>
    <row r="65">
      <c r="A65" s="161" t="s">
        <v>749</v>
      </c>
      <c r="B65" s="162"/>
      <c r="C65" s="171" t="s">
        <v>750</v>
      </c>
      <c r="D65" s="161" t="s">
        <v>751</v>
      </c>
      <c r="E65" s="161" t="s">
        <v>473</v>
      </c>
      <c r="F65" s="168"/>
      <c r="G65" s="165" t="s">
        <v>752</v>
      </c>
      <c r="H65" s="166" t="s">
        <v>753</v>
      </c>
      <c r="I65" s="166" t="s">
        <v>754</v>
      </c>
      <c r="J65" s="167" t="s">
        <v>492</v>
      </c>
      <c r="K65" s="161" t="s">
        <v>518</v>
      </c>
      <c r="L65" s="161" t="s">
        <v>519</v>
      </c>
      <c r="M65" s="168"/>
      <c r="N65" s="168"/>
      <c r="O65" s="168"/>
    </row>
    <row r="66">
      <c r="A66" s="161" t="s">
        <v>749</v>
      </c>
      <c r="B66" s="169"/>
      <c r="C66" s="169"/>
      <c r="D66" s="161" t="s">
        <v>755</v>
      </c>
      <c r="E66" s="161" t="s">
        <v>473</v>
      </c>
      <c r="F66" s="168"/>
      <c r="G66" s="165" t="s">
        <v>756</v>
      </c>
      <c r="H66" s="166" t="s">
        <v>757</v>
      </c>
      <c r="I66" s="166" t="s">
        <v>758</v>
      </c>
      <c r="J66" s="167" t="s">
        <v>492</v>
      </c>
      <c r="K66" s="161" t="s">
        <v>518</v>
      </c>
      <c r="L66" s="161" t="s">
        <v>519</v>
      </c>
      <c r="M66" s="168"/>
      <c r="N66" s="168"/>
      <c r="O66" s="168"/>
    </row>
    <row r="67">
      <c r="A67" s="161" t="s">
        <v>749</v>
      </c>
      <c r="B67" s="169"/>
      <c r="C67" s="169"/>
      <c r="D67" s="161" t="s">
        <v>759</v>
      </c>
      <c r="E67" s="161" t="s">
        <v>473</v>
      </c>
      <c r="F67" s="168"/>
      <c r="G67" s="165" t="s">
        <v>760</v>
      </c>
      <c r="H67" s="166" t="s">
        <v>761</v>
      </c>
      <c r="I67" s="166" t="s">
        <v>762</v>
      </c>
      <c r="J67" s="167" t="s">
        <v>492</v>
      </c>
      <c r="K67" s="161" t="s">
        <v>518</v>
      </c>
      <c r="L67" s="161" t="s">
        <v>519</v>
      </c>
      <c r="M67" s="168"/>
      <c r="N67" s="168"/>
      <c r="O67" s="168"/>
    </row>
    <row r="68">
      <c r="A68" s="161" t="s">
        <v>749</v>
      </c>
      <c r="B68" s="12"/>
      <c r="C68" s="169"/>
      <c r="D68" s="161" t="s">
        <v>763</v>
      </c>
      <c r="E68" s="161" t="s">
        <v>487</v>
      </c>
      <c r="F68" s="168"/>
      <c r="G68" s="165" t="s">
        <v>764</v>
      </c>
      <c r="H68" s="175" t="s">
        <v>765</v>
      </c>
      <c r="I68" s="166" t="s">
        <v>766</v>
      </c>
      <c r="J68" s="167" t="s">
        <v>492</v>
      </c>
      <c r="K68" s="161" t="s">
        <v>493</v>
      </c>
      <c r="L68" s="168"/>
      <c r="M68" s="168"/>
      <c r="N68" s="168"/>
      <c r="O68" s="168"/>
    </row>
    <row r="69">
      <c r="A69" s="161" t="s">
        <v>749</v>
      </c>
      <c r="B69" s="161" t="s">
        <v>307</v>
      </c>
      <c r="C69" s="169"/>
      <c r="D69" s="161" t="s">
        <v>767</v>
      </c>
      <c r="E69" s="161" t="s">
        <v>487</v>
      </c>
      <c r="F69" s="168"/>
      <c r="G69" s="165" t="s">
        <v>768</v>
      </c>
      <c r="H69" s="166" t="s">
        <v>769</v>
      </c>
      <c r="I69" s="166" t="s">
        <v>758</v>
      </c>
      <c r="J69" s="173" t="s">
        <v>706</v>
      </c>
      <c r="K69" s="161" t="s">
        <v>493</v>
      </c>
      <c r="L69" s="168"/>
      <c r="M69" s="174" t="s">
        <v>770</v>
      </c>
      <c r="N69" s="168"/>
      <c r="O69" s="168"/>
    </row>
    <row r="70">
      <c r="A70" s="161" t="s">
        <v>749</v>
      </c>
      <c r="B70" s="162"/>
      <c r="C70" s="169"/>
      <c r="D70" s="161" t="s">
        <v>771</v>
      </c>
      <c r="E70" s="161" t="s">
        <v>487</v>
      </c>
      <c r="F70" s="168"/>
      <c r="G70" s="165" t="s">
        <v>772</v>
      </c>
      <c r="H70" s="166" t="s">
        <v>773</v>
      </c>
      <c r="I70" s="166" t="s">
        <v>774</v>
      </c>
      <c r="J70" s="167" t="s">
        <v>492</v>
      </c>
      <c r="K70" s="161" t="s">
        <v>518</v>
      </c>
      <c r="L70" s="161" t="s">
        <v>519</v>
      </c>
      <c r="M70" s="168"/>
      <c r="N70" s="168"/>
      <c r="O70" s="168"/>
    </row>
    <row r="71">
      <c r="A71" s="161" t="s">
        <v>749</v>
      </c>
      <c r="B71" s="169"/>
      <c r="C71" s="169"/>
      <c r="D71" s="161" t="s">
        <v>775</v>
      </c>
      <c r="E71" s="161" t="s">
        <v>487</v>
      </c>
      <c r="F71" s="168"/>
      <c r="G71" s="165" t="s">
        <v>776</v>
      </c>
      <c r="H71" s="166" t="s">
        <v>777</v>
      </c>
      <c r="I71" s="166" t="s">
        <v>778</v>
      </c>
      <c r="J71" s="176" t="s">
        <v>492</v>
      </c>
      <c r="K71" s="161" t="s">
        <v>518</v>
      </c>
      <c r="L71" s="161" t="s">
        <v>519</v>
      </c>
      <c r="M71" s="177"/>
      <c r="N71" s="168"/>
      <c r="O71" s="168"/>
    </row>
    <row r="72">
      <c r="A72" s="161" t="s">
        <v>749</v>
      </c>
      <c r="B72" s="169"/>
      <c r="C72" s="169"/>
      <c r="D72" s="161" t="s">
        <v>779</v>
      </c>
      <c r="E72" s="161" t="s">
        <v>473</v>
      </c>
      <c r="F72" s="168"/>
      <c r="G72" s="165" t="s">
        <v>780</v>
      </c>
      <c r="H72" s="166" t="s">
        <v>781</v>
      </c>
      <c r="I72" s="166" t="s">
        <v>762</v>
      </c>
      <c r="J72" s="167" t="s">
        <v>492</v>
      </c>
      <c r="K72" s="161" t="s">
        <v>518</v>
      </c>
      <c r="L72" s="161" t="s">
        <v>519</v>
      </c>
      <c r="M72" s="168"/>
      <c r="N72" s="168"/>
      <c r="O72" s="168"/>
    </row>
    <row r="73">
      <c r="A73" s="161" t="s">
        <v>749</v>
      </c>
      <c r="B73" s="12"/>
      <c r="C73" s="12"/>
      <c r="D73" s="161" t="s">
        <v>782</v>
      </c>
      <c r="E73" s="161" t="s">
        <v>473</v>
      </c>
      <c r="F73" s="168"/>
      <c r="G73" s="165" t="s">
        <v>783</v>
      </c>
      <c r="H73" s="166" t="s">
        <v>784</v>
      </c>
      <c r="I73" s="166" t="s">
        <v>774</v>
      </c>
      <c r="J73" s="167" t="s">
        <v>492</v>
      </c>
      <c r="K73" s="161" t="s">
        <v>518</v>
      </c>
      <c r="L73" s="161" t="s">
        <v>519</v>
      </c>
      <c r="M73" s="168"/>
      <c r="N73" s="168"/>
      <c r="O73" s="168"/>
    </row>
    <row r="74">
      <c r="A74" s="161" t="s">
        <v>785</v>
      </c>
      <c r="B74" s="162"/>
      <c r="C74" s="171" t="s">
        <v>786</v>
      </c>
      <c r="D74" s="161" t="s">
        <v>787</v>
      </c>
      <c r="E74" s="161" t="s">
        <v>473</v>
      </c>
      <c r="F74" s="168"/>
      <c r="G74" s="165" t="s">
        <v>788</v>
      </c>
      <c r="H74" s="175" t="s">
        <v>789</v>
      </c>
      <c r="I74" s="166" t="s">
        <v>790</v>
      </c>
      <c r="J74" s="167" t="s">
        <v>492</v>
      </c>
      <c r="K74" s="161" t="s">
        <v>493</v>
      </c>
      <c r="L74" s="168"/>
      <c r="M74" s="168"/>
      <c r="N74" s="168"/>
      <c r="O74" s="168"/>
    </row>
    <row r="75">
      <c r="A75" s="161" t="s">
        <v>785</v>
      </c>
      <c r="B75" s="169"/>
      <c r="C75" s="169"/>
      <c r="D75" s="161" t="s">
        <v>791</v>
      </c>
      <c r="E75" s="161" t="s">
        <v>487</v>
      </c>
      <c r="F75" s="168"/>
      <c r="G75" s="165" t="s">
        <v>792</v>
      </c>
      <c r="H75" s="175" t="s">
        <v>793</v>
      </c>
      <c r="I75" s="166" t="s">
        <v>794</v>
      </c>
      <c r="J75" s="167" t="s">
        <v>492</v>
      </c>
      <c r="K75" s="161" t="s">
        <v>493</v>
      </c>
      <c r="L75" s="168"/>
      <c r="M75" s="168"/>
      <c r="N75" s="168"/>
      <c r="O75" s="168"/>
    </row>
    <row r="76">
      <c r="A76" s="161" t="s">
        <v>785</v>
      </c>
      <c r="B76" s="169"/>
      <c r="C76" s="169"/>
      <c r="D76" s="161" t="s">
        <v>795</v>
      </c>
      <c r="E76" s="161" t="s">
        <v>487</v>
      </c>
      <c r="F76" s="168"/>
      <c r="G76" s="165" t="s">
        <v>796</v>
      </c>
      <c r="H76" s="175" t="s">
        <v>797</v>
      </c>
      <c r="I76" s="166" t="s">
        <v>798</v>
      </c>
      <c r="J76" s="167" t="s">
        <v>492</v>
      </c>
      <c r="K76" s="161" t="s">
        <v>493</v>
      </c>
      <c r="L76" s="168"/>
      <c r="M76" s="168"/>
      <c r="N76" s="168"/>
      <c r="O76" s="168"/>
    </row>
    <row r="77">
      <c r="A77" s="161" t="s">
        <v>785</v>
      </c>
      <c r="B77" s="169"/>
      <c r="C77" s="169"/>
      <c r="D77" s="161" t="s">
        <v>799</v>
      </c>
      <c r="E77" s="161" t="s">
        <v>487</v>
      </c>
      <c r="F77" s="168"/>
      <c r="G77" s="165" t="s">
        <v>800</v>
      </c>
      <c r="H77" s="175" t="s">
        <v>801</v>
      </c>
      <c r="I77" s="166" t="s">
        <v>802</v>
      </c>
      <c r="J77" s="167" t="s">
        <v>492</v>
      </c>
      <c r="K77" s="161" t="s">
        <v>493</v>
      </c>
      <c r="L77" s="168"/>
      <c r="M77" s="168"/>
      <c r="N77" s="168"/>
      <c r="O77" s="168"/>
    </row>
    <row r="78">
      <c r="A78" s="161" t="s">
        <v>785</v>
      </c>
      <c r="B78" s="169"/>
      <c r="C78" s="169"/>
      <c r="D78" s="161" t="s">
        <v>803</v>
      </c>
      <c r="E78" s="161" t="s">
        <v>487</v>
      </c>
      <c r="F78" s="168"/>
      <c r="G78" s="165" t="s">
        <v>804</v>
      </c>
      <c r="H78" s="175" t="s">
        <v>805</v>
      </c>
      <c r="I78" s="166" t="s">
        <v>806</v>
      </c>
      <c r="J78" s="167" t="s">
        <v>492</v>
      </c>
      <c r="K78" s="161" t="s">
        <v>493</v>
      </c>
      <c r="L78" s="168"/>
      <c r="M78" s="168"/>
      <c r="N78" s="168"/>
      <c r="O78" s="168"/>
    </row>
    <row r="79">
      <c r="A79" s="161" t="s">
        <v>785</v>
      </c>
      <c r="B79" s="169"/>
      <c r="C79" s="169"/>
      <c r="D79" s="161" t="s">
        <v>807</v>
      </c>
      <c r="E79" s="161" t="s">
        <v>487</v>
      </c>
      <c r="F79" s="168"/>
      <c r="G79" s="165" t="s">
        <v>808</v>
      </c>
      <c r="H79" s="175" t="s">
        <v>809</v>
      </c>
      <c r="I79" s="166" t="s">
        <v>810</v>
      </c>
      <c r="J79" s="167" t="s">
        <v>492</v>
      </c>
      <c r="K79" s="161" t="s">
        <v>493</v>
      </c>
      <c r="L79" s="168"/>
      <c r="M79" s="168"/>
      <c r="N79" s="168"/>
      <c r="O79" s="168"/>
    </row>
    <row r="80">
      <c r="A80" s="161" t="s">
        <v>785</v>
      </c>
      <c r="B80" s="169"/>
      <c r="C80" s="169"/>
      <c r="D80" s="161" t="s">
        <v>811</v>
      </c>
      <c r="E80" s="161" t="s">
        <v>487</v>
      </c>
      <c r="F80" s="168"/>
      <c r="G80" s="165" t="s">
        <v>812</v>
      </c>
      <c r="H80" s="175" t="s">
        <v>813</v>
      </c>
      <c r="I80" s="166" t="s">
        <v>814</v>
      </c>
      <c r="J80" s="167" t="s">
        <v>492</v>
      </c>
      <c r="K80" s="161" t="s">
        <v>493</v>
      </c>
      <c r="L80" s="168"/>
      <c r="M80" s="168"/>
      <c r="N80" s="168"/>
      <c r="O80" s="168"/>
    </row>
    <row r="81">
      <c r="A81" s="161" t="s">
        <v>785</v>
      </c>
      <c r="B81" s="169"/>
      <c r="C81" s="169"/>
      <c r="D81" s="161" t="s">
        <v>815</v>
      </c>
      <c r="E81" s="161" t="s">
        <v>487</v>
      </c>
      <c r="F81" s="168"/>
      <c r="G81" s="165" t="s">
        <v>816</v>
      </c>
      <c r="H81" s="175" t="s">
        <v>817</v>
      </c>
      <c r="I81" s="166" t="s">
        <v>794</v>
      </c>
      <c r="J81" s="167" t="s">
        <v>492</v>
      </c>
      <c r="K81" s="161" t="s">
        <v>493</v>
      </c>
      <c r="L81" s="168"/>
      <c r="M81" s="168"/>
      <c r="N81" s="168"/>
      <c r="O81" s="168"/>
    </row>
    <row r="82">
      <c r="A82" s="161" t="s">
        <v>785</v>
      </c>
      <c r="B82" s="169"/>
      <c r="C82" s="169"/>
      <c r="D82" s="161" t="s">
        <v>818</v>
      </c>
      <c r="E82" s="161" t="s">
        <v>487</v>
      </c>
      <c r="F82" s="168"/>
      <c r="G82" s="165" t="s">
        <v>819</v>
      </c>
      <c r="H82" s="175" t="s">
        <v>820</v>
      </c>
      <c r="I82" s="165" t="s">
        <v>821</v>
      </c>
      <c r="J82" s="167" t="s">
        <v>492</v>
      </c>
      <c r="K82" s="161" t="s">
        <v>493</v>
      </c>
      <c r="L82" s="168"/>
      <c r="M82" s="168"/>
      <c r="N82" s="168"/>
      <c r="O82" s="168"/>
    </row>
    <row r="83">
      <c r="A83" s="161" t="s">
        <v>785</v>
      </c>
      <c r="B83" s="12"/>
      <c r="C83" s="12"/>
      <c r="D83" s="161" t="s">
        <v>822</v>
      </c>
      <c r="E83" s="161" t="s">
        <v>823</v>
      </c>
      <c r="F83" s="168"/>
      <c r="G83" s="165" t="s">
        <v>824</v>
      </c>
      <c r="H83" s="175" t="s">
        <v>825</v>
      </c>
      <c r="I83" s="166" t="s">
        <v>821</v>
      </c>
      <c r="J83" s="167" t="s">
        <v>492</v>
      </c>
      <c r="K83" s="161" t="s">
        <v>493</v>
      </c>
      <c r="L83" s="168"/>
      <c r="M83" s="168"/>
      <c r="N83" s="168"/>
      <c r="O83" s="168"/>
    </row>
    <row r="84">
      <c r="A84" s="161" t="s">
        <v>826</v>
      </c>
      <c r="B84" s="162"/>
      <c r="C84" s="171" t="s">
        <v>827</v>
      </c>
      <c r="D84" s="161" t="s">
        <v>828</v>
      </c>
      <c r="E84" s="161" t="s">
        <v>823</v>
      </c>
      <c r="F84" s="168"/>
      <c r="G84" s="165" t="s">
        <v>829</v>
      </c>
      <c r="H84" s="166" t="s">
        <v>830</v>
      </c>
      <c r="I84" s="166" t="s">
        <v>831</v>
      </c>
      <c r="J84" s="167" t="s">
        <v>492</v>
      </c>
      <c r="K84" s="161" t="s">
        <v>493</v>
      </c>
      <c r="L84" s="168"/>
      <c r="M84" s="168"/>
      <c r="N84" s="168"/>
      <c r="O84" s="168"/>
    </row>
    <row r="85">
      <c r="A85" s="161" t="s">
        <v>826</v>
      </c>
      <c r="B85" s="169"/>
      <c r="C85" s="169"/>
      <c r="D85" s="161" t="s">
        <v>832</v>
      </c>
      <c r="E85" s="161" t="s">
        <v>823</v>
      </c>
      <c r="F85" s="168"/>
      <c r="G85" s="165" t="s">
        <v>833</v>
      </c>
      <c r="H85" s="166" t="s">
        <v>834</v>
      </c>
      <c r="I85" s="166" t="s">
        <v>835</v>
      </c>
      <c r="J85" s="167" t="s">
        <v>492</v>
      </c>
      <c r="K85" s="161" t="s">
        <v>493</v>
      </c>
      <c r="L85" s="168"/>
      <c r="M85" s="168"/>
      <c r="N85" s="168"/>
      <c r="O85" s="168"/>
    </row>
    <row r="86">
      <c r="A86" s="161" t="s">
        <v>826</v>
      </c>
      <c r="B86" s="169"/>
      <c r="C86" s="169"/>
      <c r="D86" s="161" t="s">
        <v>836</v>
      </c>
      <c r="E86" s="161" t="s">
        <v>473</v>
      </c>
      <c r="F86" s="168"/>
      <c r="G86" s="165" t="s">
        <v>837</v>
      </c>
      <c r="H86" s="166" t="s">
        <v>838</v>
      </c>
      <c r="I86" s="166" t="s">
        <v>839</v>
      </c>
      <c r="J86" s="167" t="s">
        <v>492</v>
      </c>
      <c r="K86" s="161" t="s">
        <v>518</v>
      </c>
      <c r="L86" s="161" t="s">
        <v>519</v>
      </c>
      <c r="M86" s="168"/>
      <c r="N86" s="168"/>
      <c r="O86" s="168"/>
    </row>
    <row r="87">
      <c r="A87" s="161" t="s">
        <v>826</v>
      </c>
      <c r="B87" s="169"/>
      <c r="C87" s="169"/>
      <c r="D87" s="161" t="s">
        <v>840</v>
      </c>
      <c r="E87" s="161" t="s">
        <v>823</v>
      </c>
      <c r="F87" s="168"/>
      <c r="G87" s="165" t="s">
        <v>841</v>
      </c>
      <c r="H87" s="166" t="s">
        <v>842</v>
      </c>
      <c r="I87" s="166" t="s">
        <v>839</v>
      </c>
      <c r="J87" s="167" t="s">
        <v>492</v>
      </c>
      <c r="K87" s="161" t="s">
        <v>493</v>
      </c>
      <c r="L87" s="168"/>
      <c r="M87" s="168"/>
      <c r="N87" s="168"/>
      <c r="O87" s="168"/>
    </row>
    <row r="88">
      <c r="A88" s="161" t="s">
        <v>826</v>
      </c>
      <c r="B88" s="169"/>
      <c r="C88" s="169"/>
      <c r="D88" s="161" t="s">
        <v>843</v>
      </c>
      <c r="E88" s="161" t="s">
        <v>473</v>
      </c>
      <c r="F88" s="168"/>
      <c r="G88" s="165" t="s">
        <v>844</v>
      </c>
      <c r="H88" s="166" t="s">
        <v>845</v>
      </c>
      <c r="I88" s="166" t="s">
        <v>846</v>
      </c>
      <c r="J88" s="167" t="s">
        <v>492</v>
      </c>
      <c r="K88" s="161" t="s">
        <v>518</v>
      </c>
      <c r="L88" s="161" t="s">
        <v>519</v>
      </c>
      <c r="M88" s="168"/>
      <c r="N88" s="168"/>
      <c r="O88" s="168"/>
    </row>
    <row r="89">
      <c r="A89" s="161" t="s">
        <v>826</v>
      </c>
      <c r="B89" s="169"/>
      <c r="C89" s="169"/>
      <c r="D89" s="161" t="s">
        <v>847</v>
      </c>
      <c r="E89" s="161" t="s">
        <v>823</v>
      </c>
      <c r="F89" s="168"/>
      <c r="G89" s="165" t="s">
        <v>848</v>
      </c>
      <c r="H89" s="165" t="s">
        <v>849</v>
      </c>
      <c r="I89" s="166" t="s">
        <v>850</v>
      </c>
      <c r="J89" s="167" t="s">
        <v>492</v>
      </c>
      <c r="K89" s="161" t="s">
        <v>518</v>
      </c>
      <c r="L89" s="161" t="s">
        <v>519</v>
      </c>
      <c r="M89" s="168"/>
      <c r="N89" s="168"/>
      <c r="O89" s="168"/>
    </row>
    <row r="90">
      <c r="A90" s="161" t="s">
        <v>826</v>
      </c>
      <c r="B90" s="169"/>
      <c r="C90" s="169"/>
      <c r="D90" s="161" t="s">
        <v>851</v>
      </c>
      <c r="E90" s="161" t="s">
        <v>823</v>
      </c>
      <c r="F90" s="168"/>
      <c r="G90" s="165" t="s">
        <v>852</v>
      </c>
      <c r="H90" s="166" t="s">
        <v>853</v>
      </c>
      <c r="I90" s="166" t="s">
        <v>854</v>
      </c>
      <c r="J90" s="167" t="s">
        <v>492</v>
      </c>
      <c r="K90" s="161" t="s">
        <v>493</v>
      </c>
      <c r="L90" s="168"/>
      <c r="M90" s="168"/>
      <c r="N90" s="168"/>
      <c r="O90" s="168"/>
    </row>
    <row r="91">
      <c r="A91" s="161" t="s">
        <v>826</v>
      </c>
      <c r="B91" s="169"/>
      <c r="C91" s="169"/>
      <c r="D91" s="161" t="s">
        <v>855</v>
      </c>
      <c r="E91" s="161" t="s">
        <v>473</v>
      </c>
      <c r="F91" s="168"/>
      <c r="G91" s="165" t="s">
        <v>856</v>
      </c>
      <c r="H91" s="166" t="s">
        <v>857</v>
      </c>
      <c r="I91" s="166" t="s">
        <v>858</v>
      </c>
      <c r="J91" s="167" t="s">
        <v>492</v>
      </c>
      <c r="K91" s="161" t="s">
        <v>493</v>
      </c>
      <c r="L91" s="168"/>
      <c r="M91" s="168"/>
      <c r="N91" s="168"/>
      <c r="O91" s="168"/>
    </row>
    <row r="92">
      <c r="A92" s="161" t="s">
        <v>826</v>
      </c>
      <c r="B92" s="169"/>
      <c r="C92" s="169"/>
      <c r="D92" s="161" t="s">
        <v>859</v>
      </c>
      <c r="E92" s="161" t="s">
        <v>473</v>
      </c>
      <c r="F92" s="168"/>
      <c r="G92" s="165" t="s">
        <v>860</v>
      </c>
      <c r="H92" s="166" t="s">
        <v>861</v>
      </c>
      <c r="I92" s="166" t="s">
        <v>862</v>
      </c>
      <c r="J92" s="167" t="s">
        <v>492</v>
      </c>
      <c r="K92" s="161" t="s">
        <v>518</v>
      </c>
      <c r="L92" s="161" t="s">
        <v>519</v>
      </c>
      <c r="M92" s="168"/>
      <c r="N92" s="168"/>
      <c r="O92" s="168"/>
    </row>
    <row r="93">
      <c r="A93" s="161" t="s">
        <v>826</v>
      </c>
      <c r="B93" s="12"/>
      <c r="C93" s="12"/>
      <c r="D93" s="161" t="s">
        <v>863</v>
      </c>
      <c r="E93" s="161" t="s">
        <v>823</v>
      </c>
      <c r="F93" s="168"/>
      <c r="G93" s="165" t="s">
        <v>864</v>
      </c>
      <c r="H93" s="166" t="s">
        <v>865</v>
      </c>
      <c r="I93" s="166" t="s">
        <v>866</v>
      </c>
      <c r="J93" s="167" t="s">
        <v>492</v>
      </c>
      <c r="K93" s="161" t="s">
        <v>518</v>
      </c>
      <c r="L93" s="161" t="s">
        <v>519</v>
      </c>
      <c r="M93" s="168"/>
      <c r="N93" s="168"/>
      <c r="O93" s="168"/>
    </row>
    <row r="94">
      <c r="A94" s="161" t="s">
        <v>867</v>
      </c>
      <c r="B94" s="162"/>
      <c r="C94" s="171" t="s">
        <v>868</v>
      </c>
      <c r="D94" s="161" t="s">
        <v>869</v>
      </c>
      <c r="E94" s="161" t="s">
        <v>870</v>
      </c>
      <c r="F94" s="168"/>
      <c r="G94" s="165" t="s">
        <v>871</v>
      </c>
      <c r="H94" s="166" t="s">
        <v>872</v>
      </c>
      <c r="I94" s="166" t="s">
        <v>873</v>
      </c>
      <c r="J94" s="167" t="s">
        <v>492</v>
      </c>
      <c r="K94" s="161" t="s">
        <v>518</v>
      </c>
      <c r="L94" s="161" t="s">
        <v>519</v>
      </c>
      <c r="M94" s="168"/>
      <c r="N94" s="168"/>
      <c r="O94" s="168"/>
    </row>
    <row r="95">
      <c r="A95" s="161" t="s">
        <v>867</v>
      </c>
      <c r="B95" s="169"/>
      <c r="C95" s="169"/>
      <c r="D95" s="161" t="s">
        <v>874</v>
      </c>
      <c r="E95" s="161" t="s">
        <v>870</v>
      </c>
      <c r="F95" s="168"/>
      <c r="G95" s="165" t="s">
        <v>875</v>
      </c>
      <c r="H95" s="166" t="s">
        <v>876</v>
      </c>
      <c r="I95" s="166" t="s">
        <v>877</v>
      </c>
      <c r="J95" s="167" t="s">
        <v>492</v>
      </c>
      <c r="K95" s="161" t="s">
        <v>518</v>
      </c>
      <c r="L95" s="161" t="s">
        <v>519</v>
      </c>
      <c r="M95" s="168"/>
      <c r="N95" s="168"/>
      <c r="O95" s="168"/>
    </row>
    <row r="96">
      <c r="A96" s="161" t="s">
        <v>867</v>
      </c>
      <c r="B96" s="169"/>
      <c r="C96" s="169"/>
      <c r="D96" s="161" t="s">
        <v>878</v>
      </c>
      <c r="E96" s="161" t="s">
        <v>870</v>
      </c>
      <c r="F96" s="168"/>
      <c r="G96" s="165" t="s">
        <v>879</v>
      </c>
      <c r="H96" s="166" t="s">
        <v>880</v>
      </c>
      <c r="I96" s="166" t="s">
        <v>881</v>
      </c>
      <c r="J96" s="167" t="s">
        <v>492</v>
      </c>
      <c r="K96" s="161" t="s">
        <v>493</v>
      </c>
      <c r="L96" s="168"/>
      <c r="M96" s="168"/>
      <c r="N96" s="168"/>
      <c r="O96" s="168"/>
    </row>
    <row r="97">
      <c r="A97" s="161" t="s">
        <v>867</v>
      </c>
      <c r="B97" s="169"/>
      <c r="C97" s="169"/>
      <c r="D97" s="161" t="s">
        <v>882</v>
      </c>
      <c r="E97" s="161" t="s">
        <v>870</v>
      </c>
      <c r="F97" s="168"/>
      <c r="G97" s="165" t="s">
        <v>883</v>
      </c>
      <c r="H97" s="166" t="s">
        <v>884</v>
      </c>
      <c r="I97" s="166" t="s">
        <v>885</v>
      </c>
      <c r="J97" s="167" t="s">
        <v>492</v>
      </c>
      <c r="K97" s="161" t="s">
        <v>518</v>
      </c>
      <c r="L97" s="161" t="s">
        <v>519</v>
      </c>
      <c r="M97" s="168"/>
      <c r="N97" s="168"/>
      <c r="O97" s="168"/>
    </row>
    <row r="98">
      <c r="A98" s="161" t="s">
        <v>867</v>
      </c>
      <c r="B98" s="169"/>
      <c r="C98" s="169"/>
      <c r="D98" s="161" t="s">
        <v>886</v>
      </c>
      <c r="E98" s="161" t="s">
        <v>870</v>
      </c>
      <c r="F98" s="168"/>
      <c r="G98" s="165" t="s">
        <v>887</v>
      </c>
      <c r="H98" s="166" t="s">
        <v>888</v>
      </c>
      <c r="I98" s="166" t="s">
        <v>889</v>
      </c>
      <c r="J98" s="167" t="s">
        <v>492</v>
      </c>
      <c r="K98" s="161" t="s">
        <v>493</v>
      </c>
      <c r="L98" s="168"/>
      <c r="M98" s="168"/>
      <c r="N98" s="168"/>
      <c r="O98" s="168"/>
    </row>
    <row r="99">
      <c r="A99" s="161" t="s">
        <v>867</v>
      </c>
      <c r="B99" s="169"/>
      <c r="C99" s="169"/>
      <c r="D99" s="161" t="s">
        <v>890</v>
      </c>
      <c r="E99" s="161" t="s">
        <v>870</v>
      </c>
      <c r="F99" s="168"/>
      <c r="G99" s="165" t="s">
        <v>891</v>
      </c>
      <c r="H99" s="166" t="s">
        <v>892</v>
      </c>
      <c r="I99" s="166" t="s">
        <v>893</v>
      </c>
      <c r="J99" s="167" t="s">
        <v>492</v>
      </c>
      <c r="K99" s="161" t="s">
        <v>493</v>
      </c>
      <c r="L99" s="168"/>
      <c r="M99" s="168"/>
      <c r="N99" s="168"/>
      <c r="O99" s="168"/>
    </row>
    <row r="100">
      <c r="A100" s="161" t="s">
        <v>867</v>
      </c>
      <c r="B100" s="169"/>
      <c r="C100" s="169"/>
      <c r="D100" s="161" t="s">
        <v>894</v>
      </c>
      <c r="E100" s="161" t="s">
        <v>870</v>
      </c>
      <c r="F100" s="168"/>
      <c r="G100" s="165" t="s">
        <v>895</v>
      </c>
      <c r="H100" s="166" t="s">
        <v>896</v>
      </c>
      <c r="I100" s="166" t="s">
        <v>897</v>
      </c>
      <c r="J100" s="167" t="s">
        <v>492</v>
      </c>
      <c r="K100" s="161" t="s">
        <v>518</v>
      </c>
      <c r="L100" s="161" t="s">
        <v>519</v>
      </c>
      <c r="M100" s="168"/>
      <c r="N100" s="168"/>
      <c r="O100" s="168"/>
    </row>
    <row r="101">
      <c r="A101" s="161" t="s">
        <v>867</v>
      </c>
      <c r="B101" s="169"/>
      <c r="C101" s="169"/>
      <c r="D101" s="161" t="s">
        <v>898</v>
      </c>
      <c r="E101" s="161" t="s">
        <v>870</v>
      </c>
      <c r="F101" s="168"/>
      <c r="G101" s="165" t="s">
        <v>899</v>
      </c>
      <c r="H101" s="166" t="s">
        <v>900</v>
      </c>
      <c r="I101" s="166" t="s">
        <v>901</v>
      </c>
      <c r="J101" s="167" t="s">
        <v>492</v>
      </c>
      <c r="K101" s="161" t="s">
        <v>518</v>
      </c>
      <c r="L101" s="161" t="s">
        <v>519</v>
      </c>
      <c r="M101" s="168"/>
      <c r="N101" s="168"/>
      <c r="O101" s="168"/>
    </row>
    <row r="102">
      <c r="A102" s="161" t="s">
        <v>867</v>
      </c>
      <c r="B102" s="169"/>
      <c r="C102" s="169"/>
      <c r="D102" s="161" t="s">
        <v>902</v>
      </c>
      <c r="E102" s="161" t="s">
        <v>870</v>
      </c>
      <c r="F102" s="168"/>
      <c r="G102" s="165" t="s">
        <v>903</v>
      </c>
      <c r="H102" s="166" t="s">
        <v>904</v>
      </c>
      <c r="I102" s="166" t="s">
        <v>905</v>
      </c>
      <c r="J102" s="167" t="s">
        <v>492</v>
      </c>
      <c r="K102" s="161" t="s">
        <v>518</v>
      </c>
      <c r="L102" s="161" t="s">
        <v>519</v>
      </c>
      <c r="M102" s="168"/>
      <c r="N102" s="168"/>
      <c r="O102" s="168"/>
    </row>
    <row r="103">
      <c r="A103" s="161" t="s">
        <v>867</v>
      </c>
      <c r="B103" s="169"/>
      <c r="C103" s="169"/>
      <c r="D103" s="161" t="s">
        <v>906</v>
      </c>
      <c r="E103" s="161" t="s">
        <v>870</v>
      </c>
      <c r="F103" s="168"/>
      <c r="G103" s="165" t="s">
        <v>907</v>
      </c>
      <c r="H103" s="166" t="s">
        <v>908</v>
      </c>
      <c r="I103" s="166" t="s">
        <v>909</v>
      </c>
      <c r="J103" s="167" t="s">
        <v>492</v>
      </c>
      <c r="K103" s="161" t="s">
        <v>493</v>
      </c>
      <c r="L103" s="168"/>
      <c r="M103" s="168"/>
      <c r="N103" s="168"/>
      <c r="O103" s="168"/>
    </row>
    <row r="104">
      <c r="A104" s="161" t="s">
        <v>867</v>
      </c>
      <c r="B104" s="169"/>
      <c r="C104" s="169"/>
      <c r="D104" s="161" t="s">
        <v>910</v>
      </c>
      <c r="E104" s="161" t="s">
        <v>870</v>
      </c>
      <c r="F104" s="168"/>
      <c r="G104" s="165" t="s">
        <v>911</v>
      </c>
      <c r="H104" s="166" t="s">
        <v>912</v>
      </c>
      <c r="I104" s="165" t="s">
        <v>913</v>
      </c>
      <c r="J104" s="167" t="s">
        <v>492</v>
      </c>
      <c r="K104" s="161" t="s">
        <v>518</v>
      </c>
      <c r="L104" s="161" t="s">
        <v>519</v>
      </c>
      <c r="M104" s="168"/>
      <c r="N104" s="168"/>
      <c r="O104" s="168"/>
    </row>
    <row r="105">
      <c r="A105" s="161" t="s">
        <v>867</v>
      </c>
      <c r="B105" s="169"/>
      <c r="C105" s="169"/>
      <c r="D105" s="161" t="s">
        <v>914</v>
      </c>
      <c r="E105" s="161" t="s">
        <v>870</v>
      </c>
      <c r="F105" s="168"/>
      <c r="G105" s="165" t="s">
        <v>915</v>
      </c>
      <c r="H105" s="166" t="s">
        <v>916</v>
      </c>
      <c r="I105" s="166" t="s">
        <v>917</v>
      </c>
      <c r="J105" s="167" t="s">
        <v>492</v>
      </c>
      <c r="K105" s="161" t="s">
        <v>518</v>
      </c>
      <c r="L105" s="161" t="s">
        <v>519</v>
      </c>
      <c r="M105" s="168"/>
      <c r="N105" s="168"/>
      <c r="O105" s="168"/>
    </row>
    <row r="106">
      <c r="A106" s="161" t="s">
        <v>867</v>
      </c>
      <c r="B106" s="169"/>
      <c r="C106" s="169"/>
      <c r="D106" s="161" t="s">
        <v>918</v>
      </c>
      <c r="E106" s="161" t="s">
        <v>870</v>
      </c>
      <c r="F106" s="168"/>
      <c r="G106" s="165" t="s">
        <v>919</v>
      </c>
      <c r="H106" s="166" t="s">
        <v>920</v>
      </c>
      <c r="I106" s="166" t="s">
        <v>921</v>
      </c>
      <c r="J106" s="167" t="s">
        <v>492</v>
      </c>
      <c r="K106" s="161" t="s">
        <v>493</v>
      </c>
      <c r="L106" s="168"/>
      <c r="M106" s="168"/>
      <c r="N106" s="168"/>
      <c r="O106" s="168"/>
    </row>
    <row r="107">
      <c r="A107" s="161" t="s">
        <v>867</v>
      </c>
      <c r="B107" s="12"/>
      <c r="C107" s="12"/>
      <c r="D107" s="161" t="s">
        <v>922</v>
      </c>
      <c r="E107" s="161" t="s">
        <v>870</v>
      </c>
      <c r="F107" s="168"/>
      <c r="G107" s="165" t="s">
        <v>923</v>
      </c>
      <c r="H107" s="166" t="s">
        <v>924</v>
      </c>
      <c r="I107" s="166" t="s">
        <v>925</v>
      </c>
      <c r="J107" s="167" t="s">
        <v>492</v>
      </c>
      <c r="K107" s="161" t="s">
        <v>518</v>
      </c>
      <c r="L107" s="161" t="s">
        <v>519</v>
      </c>
      <c r="M107" s="168"/>
      <c r="N107" s="168"/>
      <c r="O107" s="168"/>
    </row>
    <row r="108">
      <c r="A108" s="161" t="s">
        <v>926</v>
      </c>
      <c r="B108" s="168"/>
      <c r="C108" s="171" t="s">
        <v>927</v>
      </c>
      <c r="D108" s="161" t="s">
        <v>928</v>
      </c>
      <c r="E108" s="161" t="s">
        <v>870</v>
      </c>
      <c r="F108" s="168"/>
      <c r="G108" s="165" t="s">
        <v>929</v>
      </c>
      <c r="H108" s="166" t="s">
        <v>930</v>
      </c>
      <c r="I108" s="166" t="s">
        <v>931</v>
      </c>
      <c r="J108" s="167" t="s">
        <v>492</v>
      </c>
      <c r="K108" s="161" t="s">
        <v>518</v>
      </c>
      <c r="L108" s="161" t="s">
        <v>519</v>
      </c>
      <c r="M108" s="168"/>
      <c r="N108" s="168"/>
      <c r="O108" s="168"/>
    </row>
    <row r="109">
      <c r="A109" s="161" t="s">
        <v>926</v>
      </c>
      <c r="B109" s="168"/>
      <c r="C109" s="169"/>
      <c r="D109" s="161" t="s">
        <v>932</v>
      </c>
      <c r="E109" s="161" t="s">
        <v>870</v>
      </c>
      <c r="F109" s="168"/>
      <c r="G109" s="165" t="s">
        <v>933</v>
      </c>
      <c r="H109" s="166" t="s">
        <v>908</v>
      </c>
      <c r="I109" s="166" t="s">
        <v>909</v>
      </c>
      <c r="J109" s="167" t="s">
        <v>492</v>
      </c>
      <c r="K109" s="161" t="s">
        <v>493</v>
      </c>
      <c r="L109" s="168"/>
      <c r="M109" s="168"/>
      <c r="N109" s="168"/>
      <c r="O109" s="168"/>
    </row>
    <row r="110">
      <c r="A110" s="161" t="s">
        <v>926</v>
      </c>
      <c r="B110" s="168"/>
      <c r="C110" s="169"/>
      <c r="D110" s="161" t="s">
        <v>934</v>
      </c>
      <c r="E110" s="161" t="s">
        <v>870</v>
      </c>
      <c r="F110" s="168"/>
      <c r="G110" s="165" t="s">
        <v>935</v>
      </c>
      <c r="H110" s="166" t="s">
        <v>936</v>
      </c>
      <c r="I110" s="178" t="s">
        <v>937</v>
      </c>
      <c r="J110" s="179" t="s">
        <v>706</v>
      </c>
      <c r="K110" s="161" t="s">
        <v>938</v>
      </c>
      <c r="L110" s="168"/>
      <c r="M110" s="174" t="s">
        <v>939</v>
      </c>
      <c r="N110" s="168"/>
      <c r="O110" s="168"/>
    </row>
    <row r="111">
      <c r="A111" s="161" t="s">
        <v>926</v>
      </c>
      <c r="B111" s="168"/>
      <c r="C111" s="169"/>
      <c r="D111" s="161" t="s">
        <v>940</v>
      </c>
      <c r="E111" s="161" t="s">
        <v>870</v>
      </c>
      <c r="F111" s="168"/>
      <c r="G111" s="165" t="s">
        <v>915</v>
      </c>
      <c r="H111" s="166" t="s">
        <v>941</v>
      </c>
      <c r="I111" s="166" t="s">
        <v>917</v>
      </c>
      <c r="J111" s="167" t="s">
        <v>492</v>
      </c>
      <c r="K111" s="161" t="s">
        <v>518</v>
      </c>
      <c r="L111" s="161" t="s">
        <v>519</v>
      </c>
      <c r="M111" s="168"/>
      <c r="N111" s="168"/>
      <c r="O111" s="168"/>
    </row>
    <row r="112">
      <c r="A112" s="161" t="s">
        <v>926</v>
      </c>
      <c r="B112" s="168"/>
      <c r="C112" s="169"/>
      <c r="D112" s="161" t="s">
        <v>942</v>
      </c>
      <c r="E112" s="161" t="s">
        <v>870</v>
      </c>
      <c r="F112" s="168"/>
      <c r="G112" s="165" t="s">
        <v>943</v>
      </c>
      <c r="H112" s="166" t="s">
        <v>944</v>
      </c>
      <c r="I112" s="166" t="s">
        <v>945</v>
      </c>
      <c r="J112" s="167" t="s">
        <v>492</v>
      </c>
      <c r="K112" s="161" t="s">
        <v>493</v>
      </c>
      <c r="L112" s="168"/>
      <c r="M112" s="168"/>
      <c r="N112" s="168"/>
      <c r="O112" s="168"/>
    </row>
    <row r="113">
      <c r="A113" s="161" t="s">
        <v>926</v>
      </c>
      <c r="B113" s="168"/>
      <c r="C113" s="169"/>
      <c r="D113" s="161" t="s">
        <v>946</v>
      </c>
      <c r="E113" s="161" t="s">
        <v>870</v>
      </c>
      <c r="F113" s="168"/>
      <c r="G113" s="165" t="s">
        <v>947</v>
      </c>
      <c r="H113" s="166" t="s">
        <v>924</v>
      </c>
      <c r="I113" s="166" t="s">
        <v>948</v>
      </c>
      <c r="J113" s="167" t="s">
        <v>492</v>
      </c>
      <c r="K113" s="161" t="s">
        <v>518</v>
      </c>
      <c r="L113" s="161" t="s">
        <v>519</v>
      </c>
      <c r="M113" s="168"/>
      <c r="N113" s="168"/>
      <c r="O113" s="168"/>
    </row>
    <row r="114">
      <c r="A114" s="161" t="s">
        <v>926</v>
      </c>
      <c r="B114" s="168"/>
      <c r="C114" s="169"/>
      <c r="D114" s="161" t="s">
        <v>949</v>
      </c>
      <c r="E114" s="161" t="s">
        <v>870</v>
      </c>
      <c r="F114" s="168"/>
      <c r="G114" s="165" t="s">
        <v>903</v>
      </c>
      <c r="H114" s="166" t="s">
        <v>930</v>
      </c>
      <c r="I114" s="166" t="s">
        <v>950</v>
      </c>
      <c r="J114" s="167" t="s">
        <v>492</v>
      </c>
      <c r="K114" s="161" t="s">
        <v>518</v>
      </c>
      <c r="L114" s="161" t="s">
        <v>519</v>
      </c>
      <c r="M114" s="168"/>
      <c r="N114" s="168"/>
      <c r="O114" s="168"/>
    </row>
    <row r="115">
      <c r="A115" s="161" t="s">
        <v>926</v>
      </c>
      <c r="B115" s="168"/>
      <c r="C115" s="169"/>
      <c r="D115" s="161" t="s">
        <v>951</v>
      </c>
      <c r="E115" s="161" t="s">
        <v>870</v>
      </c>
      <c r="F115" s="168"/>
      <c r="G115" s="165" t="s">
        <v>907</v>
      </c>
      <c r="H115" s="166" t="s">
        <v>908</v>
      </c>
      <c r="I115" s="166" t="s">
        <v>909</v>
      </c>
      <c r="J115" s="167" t="s">
        <v>492</v>
      </c>
      <c r="K115" s="161" t="s">
        <v>493</v>
      </c>
      <c r="L115" s="168"/>
      <c r="M115" s="168"/>
      <c r="N115" s="168"/>
      <c r="O115" s="168"/>
    </row>
    <row r="116">
      <c r="A116" s="161" t="s">
        <v>926</v>
      </c>
      <c r="B116" s="168"/>
      <c r="C116" s="169"/>
      <c r="D116" s="161" t="s">
        <v>952</v>
      </c>
      <c r="E116" s="161" t="s">
        <v>870</v>
      </c>
      <c r="F116" s="168"/>
      <c r="G116" s="165" t="s">
        <v>953</v>
      </c>
      <c r="H116" s="166" t="s">
        <v>954</v>
      </c>
      <c r="I116" s="166" t="s">
        <v>955</v>
      </c>
      <c r="J116" s="167" t="s">
        <v>492</v>
      </c>
      <c r="K116" s="161" t="s">
        <v>493</v>
      </c>
      <c r="L116" s="168"/>
      <c r="M116" s="168"/>
      <c r="N116" s="168"/>
      <c r="O116" s="168"/>
    </row>
    <row r="117">
      <c r="A117" s="161" t="s">
        <v>926</v>
      </c>
      <c r="B117" s="168"/>
      <c r="C117" s="169"/>
      <c r="D117" s="161" t="s">
        <v>956</v>
      </c>
      <c r="E117" s="161" t="s">
        <v>870</v>
      </c>
      <c r="F117" s="168"/>
      <c r="G117" s="165" t="s">
        <v>957</v>
      </c>
      <c r="H117" s="166" t="s">
        <v>958</v>
      </c>
      <c r="I117" s="166" t="s">
        <v>959</v>
      </c>
      <c r="J117" s="167" t="s">
        <v>492</v>
      </c>
      <c r="K117" s="161" t="s">
        <v>493</v>
      </c>
      <c r="L117" s="168"/>
      <c r="M117" s="168"/>
      <c r="N117" s="168"/>
      <c r="O117" s="168"/>
    </row>
    <row r="118">
      <c r="A118" s="161" t="s">
        <v>926</v>
      </c>
      <c r="B118" s="161">
        <v>486.0</v>
      </c>
      <c r="C118" s="169"/>
      <c r="D118" s="161" t="s">
        <v>960</v>
      </c>
      <c r="E118" s="161" t="s">
        <v>870</v>
      </c>
      <c r="F118" s="168"/>
      <c r="G118" s="165" t="s">
        <v>961</v>
      </c>
      <c r="H118" s="166" t="s">
        <v>962</v>
      </c>
      <c r="I118" s="166" t="s">
        <v>963</v>
      </c>
      <c r="J118" s="167" t="s">
        <v>492</v>
      </c>
      <c r="K118" s="161" t="s">
        <v>493</v>
      </c>
      <c r="L118" s="168"/>
      <c r="M118" s="174"/>
      <c r="N118" s="168"/>
      <c r="O118" s="168"/>
    </row>
    <row r="119">
      <c r="A119" s="161" t="s">
        <v>926</v>
      </c>
      <c r="B119" s="168"/>
      <c r="C119" s="169"/>
      <c r="D119" s="161" t="s">
        <v>964</v>
      </c>
      <c r="E119" s="161" t="s">
        <v>870</v>
      </c>
      <c r="F119" s="168"/>
      <c r="G119" s="165" t="s">
        <v>965</v>
      </c>
      <c r="H119" s="166" t="s">
        <v>966</v>
      </c>
      <c r="I119" s="166" t="s">
        <v>967</v>
      </c>
      <c r="J119" s="167" t="s">
        <v>492</v>
      </c>
      <c r="K119" s="161" t="s">
        <v>493</v>
      </c>
      <c r="L119" s="168"/>
      <c r="M119" s="168"/>
      <c r="N119" s="168"/>
      <c r="O119" s="168"/>
    </row>
    <row r="120">
      <c r="A120" s="161" t="s">
        <v>926</v>
      </c>
      <c r="B120" s="168"/>
      <c r="C120" s="169"/>
      <c r="D120" s="161" t="s">
        <v>968</v>
      </c>
      <c r="E120" s="161" t="s">
        <v>870</v>
      </c>
      <c r="F120" s="168"/>
      <c r="G120" s="165" t="s">
        <v>969</v>
      </c>
      <c r="H120" s="166" t="s">
        <v>970</v>
      </c>
      <c r="I120" s="166" t="s">
        <v>971</v>
      </c>
      <c r="J120" s="167" t="s">
        <v>492</v>
      </c>
      <c r="K120" s="161" t="s">
        <v>518</v>
      </c>
      <c r="L120" s="161" t="s">
        <v>519</v>
      </c>
      <c r="M120" s="168"/>
      <c r="N120" s="168"/>
      <c r="O120" s="168"/>
    </row>
    <row r="121">
      <c r="A121" s="161" t="s">
        <v>926</v>
      </c>
      <c r="B121" s="168"/>
      <c r="C121" s="169"/>
      <c r="D121" s="161" t="s">
        <v>972</v>
      </c>
      <c r="E121" s="161" t="s">
        <v>870</v>
      </c>
      <c r="F121" s="168"/>
      <c r="G121" s="165" t="s">
        <v>973</v>
      </c>
      <c r="H121" s="166" t="s">
        <v>974</v>
      </c>
      <c r="I121" s="166" t="s">
        <v>975</v>
      </c>
      <c r="J121" s="167" t="s">
        <v>492</v>
      </c>
      <c r="K121" s="161" t="s">
        <v>493</v>
      </c>
      <c r="L121" s="168"/>
      <c r="M121" s="168"/>
      <c r="N121" s="168"/>
      <c r="O121" s="168"/>
    </row>
    <row r="122">
      <c r="A122" s="161" t="s">
        <v>926</v>
      </c>
      <c r="B122" s="168"/>
      <c r="C122" s="169"/>
      <c r="D122" s="161" t="s">
        <v>976</v>
      </c>
      <c r="E122" s="161" t="s">
        <v>870</v>
      </c>
      <c r="F122" s="168"/>
      <c r="G122" s="165" t="s">
        <v>977</v>
      </c>
      <c r="H122" s="166" t="s">
        <v>978</v>
      </c>
      <c r="I122" s="166" t="s">
        <v>979</v>
      </c>
      <c r="J122" s="167" t="s">
        <v>492</v>
      </c>
      <c r="K122" s="161" t="s">
        <v>493</v>
      </c>
      <c r="L122" s="168"/>
      <c r="M122" s="168"/>
      <c r="N122" s="168"/>
      <c r="O122" s="168"/>
    </row>
    <row r="123">
      <c r="A123" s="161" t="s">
        <v>926</v>
      </c>
      <c r="B123" s="168"/>
      <c r="C123" s="169"/>
      <c r="D123" s="161" t="s">
        <v>980</v>
      </c>
      <c r="E123" s="161" t="s">
        <v>870</v>
      </c>
      <c r="F123" s="168"/>
      <c r="G123" s="165" t="s">
        <v>903</v>
      </c>
      <c r="H123" s="166" t="s">
        <v>981</v>
      </c>
      <c r="I123" s="166" t="s">
        <v>982</v>
      </c>
      <c r="J123" s="167" t="s">
        <v>492</v>
      </c>
      <c r="K123" s="161" t="s">
        <v>518</v>
      </c>
      <c r="L123" s="161" t="s">
        <v>519</v>
      </c>
      <c r="M123" s="168"/>
      <c r="N123" s="168"/>
      <c r="O123" s="168"/>
    </row>
    <row r="124">
      <c r="A124" s="161" t="s">
        <v>926</v>
      </c>
      <c r="B124" s="168"/>
      <c r="C124" s="169"/>
      <c r="D124" s="161" t="s">
        <v>983</v>
      </c>
      <c r="E124" s="161" t="s">
        <v>870</v>
      </c>
      <c r="F124" s="168"/>
      <c r="G124" s="165" t="s">
        <v>907</v>
      </c>
      <c r="H124" s="166" t="s">
        <v>984</v>
      </c>
      <c r="I124" s="166" t="s">
        <v>909</v>
      </c>
      <c r="J124" s="167" t="s">
        <v>492</v>
      </c>
      <c r="K124" s="161" t="s">
        <v>493</v>
      </c>
      <c r="L124" s="168"/>
      <c r="M124" s="168"/>
      <c r="N124" s="168"/>
      <c r="O124" s="168"/>
    </row>
    <row r="125">
      <c r="A125" s="161" t="s">
        <v>926</v>
      </c>
      <c r="B125" s="168"/>
      <c r="C125" s="12"/>
      <c r="D125" s="161" t="s">
        <v>985</v>
      </c>
      <c r="E125" s="161" t="s">
        <v>870</v>
      </c>
      <c r="F125" s="168"/>
      <c r="G125" s="165" t="s">
        <v>986</v>
      </c>
      <c r="H125" s="166" t="s">
        <v>987</v>
      </c>
      <c r="I125" s="166" t="s">
        <v>988</v>
      </c>
      <c r="J125" s="167" t="s">
        <v>492</v>
      </c>
      <c r="K125" s="161" t="s">
        <v>493</v>
      </c>
      <c r="L125" s="168"/>
      <c r="M125" s="168"/>
      <c r="N125" s="168"/>
      <c r="O125" s="168"/>
    </row>
    <row r="126">
      <c r="A126" s="161" t="s">
        <v>989</v>
      </c>
      <c r="B126" s="162"/>
      <c r="C126" s="171" t="s">
        <v>990</v>
      </c>
      <c r="D126" s="161" t="s">
        <v>991</v>
      </c>
      <c r="E126" s="161" t="s">
        <v>870</v>
      </c>
      <c r="F126" s="168"/>
      <c r="G126" s="165" t="s">
        <v>992</v>
      </c>
      <c r="H126" s="166" t="s">
        <v>993</v>
      </c>
      <c r="I126" s="166" t="s">
        <v>994</v>
      </c>
      <c r="J126" s="167" t="s">
        <v>492</v>
      </c>
      <c r="K126" s="161" t="s">
        <v>493</v>
      </c>
      <c r="L126" s="168"/>
      <c r="M126" s="168"/>
      <c r="N126" s="168"/>
      <c r="O126" s="168"/>
    </row>
    <row r="127">
      <c r="A127" s="161" t="s">
        <v>989</v>
      </c>
      <c r="B127" s="169"/>
      <c r="C127" s="169"/>
      <c r="D127" s="161" t="s">
        <v>995</v>
      </c>
      <c r="E127" s="161" t="s">
        <v>870</v>
      </c>
      <c r="F127" s="168"/>
      <c r="G127" s="165" t="s">
        <v>996</v>
      </c>
      <c r="H127" s="166" t="s">
        <v>997</v>
      </c>
      <c r="I127" s="166" t="s">
        <v>998</v>
      </c>
      <c r="J127" s="167" t="s">
        <v>492</v>
      </c>
      <c r="K127" s="161" t="s">
        <v>493</v>
      </c>
      <c r="L127" s="168"/>
      <c r="M127" s="168"/>
      <c r="N127" s="168"/>
      <c r="O127" s="168"/>
    </row>
    <row r="128">
      <c r="A128" s="161" t="s">
        <v>989</v>
      </c>
      <c r="B128" s="169"/>
      <c r="C128" s="169"/>
      <c r="D128" s="161" t="s">
        <v>999</v>
      </c>
      <c r="E128" s="161" t="s">
        <v>870</v>
      </c>
      <c r="F128" s="168"/>
      <c r="G128" s="165" t="s">
        <v>1000</v>
      </c>
      <c r="H128" s="166" t="s">
        <v>1001</v>
      </c>
      <c r="I128" s="166" t="s">
        <v>1002</v>
      </c>
      <c r="J128" s="167" t="s">
        <v>492</v>
      </c>
      <c r="K128" s="161" t="s">
        <v>493</v>
      </c>
      <c r="L128" s="168"/>
      <c r="M128" s="168"/>
      <c r="N128" s="168"/>
      <c r="O128" s="168"/>
    </row>
    <row r="129">
      <c r="A129" s="161" t="s">
        <v>989</v>
      </c>
      <c r="B129" s="169"/>
      <c r="C129" s="169"/>
      <c r="D129" s="161" t="s">
        <v>1003</v>
      </c>
      <c r="E129" s="161" t="s">
        <v>870</v>
      </c>
      <c r="F129" s="168"/>
      <c r="G129" s="165" t="s">
        <v>1004</v>
      </c>
      <c r="H129" s="166" t="s">
        <v>1005</v>
      </c>
      <c r="I129" s="166" t="s">
        <v>1006</v>
      </c>
      <c r="J129" s="167" t="s">
        <v>492</v>
      </c>
      <c r="K129" s="161" t="s">
        <v>493</v>
      </c>
      <c r="L129" s="168"/>
      <c r="M129" s="168"/>
      <c r="N129" s="168"/>
      <c r="O129" s="168"/>
    </row>
    <row r="130">
      <c r="A130" s="161" t="s">
        <v>989</v>
      </c>
      <c r="B130" s="169"/>
      <c r="C130" s="169"/>
      <c r="D130" s="161" t="s">
        <v>1007</v>
      </c>
      <c r="E130" s="161" t="s">
        <v>870</v>
      </c>
      <c r="F130" s="168"/>
      <c r="G130" s="165" t="s">
        <v>1008</v>
      </c>
      <c r="H130" s="166" t="s">
        <v>1009</v>
      </c>
      <c r="I130" s="166" t="s">
        <v>1010</v>
      </c>
      <c r="J130" s="167" t="s">
        <v>492</v>
      </c>
      <c r="K130" s="161" t="s">
        <v>493</v>
      </c>
      <c r="L130" s="168"/>
      <c r="M130" s="168"/>
      <c r="N130" s="168"/>
      <c r="O130" s="168"/>
    </row>
    <row r="131">
      <c r="A131" s="161" t="s">
        <v>989</v>
      </c>
      <c r="B131" s="169"/>
      <c r="C131" s="169"/>
      <c r="D131" s="161" t="s">
        <v>1011</v>
      </c>
      <c r="E131" s="161" t="s">
        <v>870</v>
      </c>
      <c r="F131" s="168"/>
      <c r="G131" s="165" t="s">
        <v>1012</v>
      </c>
      <c r="H131" s="166" t="s">
        <v>1013</v>
      </c>
      <c r="I131" s="166" t="s">
        <v>1014</v>
      </c>
      <c r="J131" s="167" t="s">
        <v>492</v>
      </c>
      <c r="K131" s="161" t="s">
        <v>493</v>
      </c>
      <c r="L131" s="168"/>
      <c r="M131" s="168"/>
      <c r="N131" s="168"/>
      <c r="O131" s="168"/>
    </row>
    <row r="132">
      <c r="A132" s="161" t="s">
        <v>989</v>
      </c>
      <c r="B132" s="169"/>
      <c r="C132" s="169"/>
      <c r="D132" s="161" t="s">
        <v>1015</v>
      </c>
      <c r="E132" s="161" t="s">
        <v>870</v>
      </c>
      <c r="F132" s="168"/>
      <c r="G132" s="165" t="s">
        <v>1016</v>
      </c>
      <c r="H132" s="166" t="s">
        <v>1013</v>
      </c>
      <c r="I132" s="166" t="s">
        <v>1017</v>
      </c>
      <c r="J132" s="167" t="s">
        <v>492</v>
      </c>
      <c r="K132" s="161" t="s">
        <v>493</v>
      </c>
      <c r="L132" s="168"/>
      <c r="M132" s="168"/>
      <c r="N132" s="168"/>
      <c r="O132" s="168"/>
    </row>
    <row r="133">
      <c r="A133" s="161" t="s">
        <v>989</v>
      </c>
      <c r="B133" s="169"/>
      <c r="C133" s="169"/>
      <c r="D133" s="161" t="s">
        <v>1018</v>
      </c>
      <c r="E133" s="161" t="s">
        <v>870</v>
      </c>
      <c r="F133" s="168"/>
      <c r="G133" s="165" t="s">
        <v>1019</v>
      </c>
      <c r="H133" s="166" t="s">
        <v>1020</v>
      </c>
      <c r="I133" s="166" t="s">
        <v>1021</v>
      </c>
      <c r="J133" s="167" t="s">
        <v>492</v>
      </c>
      <c r="K133" s="161" t="s">
        <v>493</v>
      </c>
      <c r="L133" s="168"/>
      <c r="M133" s="168"/>
      <c r="N133" s="168"/>
      <c r="O133" s="168"/>
    </row>
    <row r="134">
      <c r="A134" s="161" t="s">
        <v>989</v>
      </c>
      <c r="B134" s="169"/>
      <c r="C134" s="169"/>
      <c r="D134" s="161" t="s">
        <v>1022</v>
      </c>
      <c r="E134" s="161" t="s">
        <v>870</v>
      </c>
      <c r="F134" s="168"/>
      <c r="G134" s="165" t="s">
        <v>1023</v>
      </c>
      <c r="H134" s="166" t="s">
        <v>1024</v>
      </c>
      <c r="I134" s="166" t="s">
        <v>1025</v>
      </c>
      <c r="J134" s="167" t="s">
        <v>492</v>
      </c>
      <c r="K134" s="161" t="s">
        <v>493</v>
      </c>
      <c r="L134" s="168"/>
      <c r="M134" s="168"/>
      <c r="N134" s="168"/>
      <c r="O134" s="168"/>
    </row>
    <row r="135">
      <c r="A135" s="161" t="s">
        <v>989</v>
      </c>
      <c r="B135" s="169"/>
      <c r="C135" s="169"/>
      <c r="D135" s="161" t="s">
        <v>1026</v>
      </c>
      <c r="E135" s="161" t="s">
        <v>870</v>
      </c>
      <c r="F135" s="168"/>
      <c r="G135" s="165" t="s">
        <v>1027</v>
      </c>
      <c r="H135" s="166" t="s">
        <v>1028</v>
      </c>
      <c r="I135" s="166" t="s">
        <v>1029</v>
      </c>
      <c r="J135" s="167" t="s">
        <v>492</v>
      </c>
      <c r="K135" s="161" t="s">
        <v>493</v>
      </c>
      <c r="L135" s="168"/>
      <c r="M135" s="168"/>
      <c r="N135" s="168"/>
      <c r="O135" s="168"/>
    </row>
    <row r="136">
      <c r="A136" s="161" t="s">
        <v>989</v>
      </c>
      <c r="B136" s="169"/>
      <c r="C136" s="169"/>
      <c r="D136" s="161" t="s">
        <v>1030</v>
      </c>
      <c r="E136" s="161" t="s">
        <v>870</v>
      </c>
      <c r="F136" s="168"/>
      <c r="G136" s="165" t="s">
        <v>1031</v>
      </c>
      <c r="H136" s="166" t="s">
        <v>1032</v>
      </c>
      <c r="I136" s="166" t="s">
        <v>1033</v>
      </c>
      <c r="J136" s="167" t="s">
        <v>492</v>
      </c>
      <c r="K136" s="161" t="s">
        <v>493</v>
      </c>
      <c r="L136" s="168"/>
      <c r="M136" s="168"/>
      <c r="N136" s="168"/>
      <c r="O136" s="168"/>
    </row>
    <row r="137">
      <c r="A137" s="161" t="s">
        <v>989</v>
      </c>
      <c r="B137" s="169"/>
      <c r="C137" s="169"/>
      <c r="D137" s="161" t="s">
        <v>1034</v>
      </c>
      <c r="E137" s="161" t="s">
        <v>870</v>
      </c>
      <c r="F137" s="168"/>
      <c r="G137" s="165" t="s">
        <v>1035</v>
      </c>
      <c r="H137" s="166" t="s">
        <v>1036</v>
      </c>
      <c r="I137" s="166" t="s">
        <v>1037</v>
      </c>
      <c r="J137" s="167" t="s">
        <v>492</v>
      </c>
      <c r="K137" s="161" t="s">
        <v>493</v>
      </c>
      <c r="L137" s="168"/>
      <c r="M137" s="168"/>
      <c r="N137" s="168"/>
      <c r="O137" s="168"/>
    </row>
    <row r="138">
      <c r="A138" s="161" t="s">
        <v>989</v>
      </c>
      <c r="B138" s="169"/>
      <c r="C138" s="169"/>
      <c r="D138" s="161" t="s">
        <v>1038</v>
      </c>
      <c r="E138" s="161" t="s">
        <v>870</v>
      </c>
      <c r="F138" s="168"/>
      <c r="G138" s="165" t="s">
        <v>1039</v>
      </c>
      <c r="H138" s="166" t="s">
        <v>1040</v>
      </c>
      <c r="I138" s="166" t="s">
        <v>1041</v>
      </c>
      <c r="J138" s="167" t="s">
        <v>492</v>
      </c>
      <c r="K138" s="161" t="s">
        <v>493</v>
      </c>
      <c r="L138" s="168"/>
      <c r="M138" s="168"/>
      <c r="N138" s="168"/>
      <c r="O138" s="168"/>
    </row>
    <row r="139">
      <c r="A139" s="161" t="s">
        <v>989</v>
      </c>
      <c r="B139" s="169"/>
      <c r="C139" s="169"/>
      <c r="D139" s="161" t="s">
        <v>1042</v>
      </c>
      <c r="E139" s="161" t="s">
        <v>870</v>
      </c>
      <c r="F139" s="168"/>
      <c r="G139" s="165" t="s">
        <v>1043</v>
      </c>
      <c r="H139" s="166" t="s">
        <v>1044</v>
      </c>
      <c r="I139" s="166" t="s">
        <v>1045</v>
      </c>
      <c r="J139" s="167" t="s">
        <v>492</v>
      </c>
      <c r="K139" s="161" t="s">
        <v>493</v>
      </c>
      <c r="L139" s="168"/>
      <c r="M139" s="168"/>
      <c r="N139" s="168"/>
      <c r="O139" s="168"/>
    </row>
    <row r="140">
      <c r="A140" s="161" t="s">
        <v>989</v>
      </c>
      <c r="B140" s="169"/>
      <c r="C140" s="12"/>
      <c r="D140" s="161" t="s">
        <v>1046</v>
      </c>
      <c r="E140" s="161" t="s">
        <v>870</v>
      </c>
      <c r="F140" s="168"/>
      <c r="G140" s="165" t="s">
        <v>1047</v>
      </c>
      <c r="H140" s="166" t="s">
        <v>1048</v>
      </c>
      <c r="I140" s="166" t="s">
        <v>1049</v>
      </c>
      <c r="J140" s="167" t="s">
        <v>492</v>
      </c>
      <c r="K140" s="161" t="s">
        <v>493</v>
      </c>
      <c r="L140" s="168"/>
      <c r="M140" s="168"/>
      <c r="N140" s="168"/>
      <c r="O140" s="168"/>
    </row>
    <row r="141">
      <c r="A141" s="161" t="s">
        <v>989</v>
      </c>
      <c r="B141" s="12"/>
      <c r="C141" s="180"/>
      <c r="D141" s="161" t="s">
        <v>1050</v>
      </c>
      <c r="E141" s="161" t="s">
        <v>870</v>
      </c>
      <c r="F141" s="168"/>
      <c r="G141" s="165" t="s">
        <v>1051</v>
      </c>
      <c r="H141" s="166" t="s">
        <v>1020</v>
      </c>
      <c r="I141" s="166" t="s">
        <v>1049</v>
      </c>
      <c r="J141" s="167" t="s">
        <v>492</v>
      </c>
      <c r="K141" s="161" t="s">
        <v>493</v>
      </c>
      <c r="L141" s="168"/>
      <c r="M141" s="168"/>
      <c r="N141" s="168"/>
      <c r="O141" s="168"/>
    </row>
    <row r="142">
      <c r="A142" s="161" t="s">
        <v>1052</v>
      </c>
      <c r="B142" s="162"/>
      <c r="C142" s="171" t="s">
        <v>1053</v>
      </c>
      <c r="D142" s="161" t="s">
        <v>1054</v>
      </c>
      <c r="E142" s="161" t="s">
        <v>870</v>
      </c>
      <c r="F142" s="161" t="s">
        <v>1055</v>
      </c>
      <c r="G142" s="165" t="s">
        <v>1056</v>
      </c>
      <c r="H142" s="166" t="s">
        <v>1057</v>
      </c>
      <c r="I142" s="166" t="s">
        <v>1058</v>
      </c>
      <c r="J142" s="167" t="s">
        <v>492</v>
      </c>
      <c r="K142" s="161" t="s">
        <v>518</v>
      </c>
      <c r="L142" s="161" t="s">
        <v>519</v>
      </c>
      <c r="M142" s="168"/>
      <c r="N142" s="168"/>
      <c r="O142" s="168"/>
    </row>
    <row r="143">
      <c r="A143" s="161" t="s">
        <v>1052</v>
      </c>
      <c r="B143" s="169"/>
      <c r="C143" s="169"/>
      <c r="D143" s="161" t="s">
        <v>1059</v>
      </c>
      <c r="E143" s="161" t="s">
        <v>870</v>
      </c>
      <c r="F143" s="161" t="s">
        <v>1055</v>
      </c>
      <c r="G143" s="165" t="s">
        <v>1060</v>
      </c>
      <c r="H143" s="166" t="s">
        <v>1061</v>
      </c>
      <c r="I143" s="166" t="s">
        <v>1062</v>
      </c>
      <c r="J143" s="167" t="s">
        <v>492</v>
      </c>
      <c r="K143" s="161" t="s">
        <v>518</v>
      </c>
      <c r="L143" s="161" t="s">
        <v>519</v>
      </c>
      <c r="M143" s="168"/>
      <c r="N143" s="168"/>
      <c r="O143" s="168"/>
    </row>
    <row r="144">
      <c r="A144" s="161" t="s">
        <v>1052</v>
      </c>
      <c r="B144" s="12"/>
      <c r="C144" s="12"/>
      <c r="D144" s="161" t="s">
        <v>1063</v>
      </c>
      <c r="E144" s="161" t="s">
        <v>870</v>
      </c>
      <c r="F144" s="161" t="s">
        <v>1055</v>
      </c>
      <c r="G144" s="165" t="s">
        <v>1064</v>
      </c>
      <c r="H144" s="166" t="s">
        <v>1065</v>
      </c>
      <c r="I144" s="166" t="s">
        <v>1066</v>
      </c>
      <c r="J144" s="167" t="s">
        <v>492</v>
      </c>
      <c r="K144" s="161" t="s">
        <v>518</v>
      </c>
      <c r="L144" s="161" t="s">
        <v>519</v>
      </c>
      <c r="M144" s="168"/>
      <c r="N144" s="168"/>
      <c r="O144" s="168"/>
    </row>
    <row r="145">
      <c r="A145" s="161" t="s">
        <v>1067</v>
      </c>
      <c r="B145" s="162"/>
      <c r="C145" s="171" t="s">
        <v>1068</v>
      </c>
      <c r="D145" s="161" t="s">
        <v>1069</v>
      </c>
      <c r="E145" s="161" t="s">
        <v>870</v>
      </c>
      <c r="F145" s="161" t="s">
        <v>1070</v>
      </c>
      <c r="G145" s="165" t="s">
        <v>1071</v>
      </c>
      <c r="H145" s="166" t="s">
        <v>1072</v>
      </c>
      <c r="I145" s="166" t="s">
        <v>1073</v>
      </c>
      <c r="J145" s="167" t="s">
        <v>492</v>
      </c>
      <c r="K145" s="161" t="s">
        <v>493</v>
      </c>
      <c r="L145" s="168"/>
      <c r="M145" s="168"/>
      <c r="N145" s="168"/>
      <c r="O145" s="168"/>
    </row>
    <row r="146">
      <c r="A146" s="161" t="s">
        <v>1067</v>
      </c>
      <c r="B146" s="169"/>
      <c r="C146" s="169"/>
      <c r="D146" s="161" t="s">
        <v>1074</v>
      </c>
      <c r="E146" s="161" t="s">
        <v>870</v>
      </c>
      <c r="F146" s="161" t="s">
        <v>1070</v>
      </c>
      <c r="G146" s="165" t="s">
        <v>1075</v>
      </c>
      <c r="H146" s="166" t="s">
        <v>1072</v>
      </c>
      <c r="I146" s="166" t="s">
        <v>1076</v>
      </c>
      <c r="J146" s="167" t="s">
        <v>492</v>
      </c>
      <c r="K146" s="161" t="s">
        <v>493</v>
      </c>
      <c r="L146" s="168"/>
      <c r="M146" s="168"/>
      <c r="N146" s="168"/>
      <c r="O146" s="168"/>
    </row>
    <row r="147">
      <c r="A147" s="161" t="s">
        <v>1067</v>
      </c>
      <c r="B147" s="12"/>
      <c r="C147" s="12"/>
      <c r="D147" s="161" t="s">
        <v>1077</v>
      </c>
      <c r="E147" s="161" t="s">
        <v>870</v>
      </c>
      <c r="F147" s="161" t="s">
        <v>1070</v>
      </c>
      <c r="G147" s="165" t="s">
        <v>1078</v>
      </c>
      <c r="H147" s="166" t="s">
        <v>1072</v>
      </c>
      <c r="I147" s="166" t="s">
        <v>1079</v>
      </c>
      <c r="J147" s="167" t="s">
        <v>492</v>
      </c>
      <c r="K147" s="161" t="s">
        <v>493</v>
      </c>
      <c r="L147" s="168"/>
      <c r="M147" s="168"/>
      <c r="N147" s="168"/>
      <c r="O147" s="168"/>
    </row>
    <row r="148">
      <c r="A148" s="161" t="s">
        <v>1080</v>
      </c>
      <c r="B148" s="162"/>
      <c r="C148" s="171" t="s">
        <v>1081</v>
      </c>
      <c r="D148" s="161" t="s">
        <v>1082</v>
      </c>
      <c r="E148" s="161" t="s">
        <v>870</v>
      </c>
      <c r="F148" s="161" t="s">
        <v>1083</v>
      </c>
      <c r="G148" s="165" t="s">
        <v>1084</v>
      </c>
      <c r="H148" s="166" t="s">
        <v>1072</v>
      </c>
      <c r="I148" s="166" t="s">
        <v>1085</v>
      </c>
      <c r="J148" s="167" t="s">
        <v>492</v>
      </c>
      <c r="K148" s="161" t="s">
        <v>493</v>
      </c>
      <c r="L148" s="168"/>
      <c r="M148" s="168"/>
      <c r="N148" s="168"/>
      <c r="O148" s="168"/>
    </row>
    <row r="149">
      <c r="A149" s="161" t="s">
        <v>1080</v>
      </c>
      <c r="B149" s="12"/>
      <c r="C149" s="12"/>
      <c r="D149" s="161" t="s">
        <v>1086</v>
      </c>
      <c r="E149" s="161" t="s">
        <v>870</v>
      </c>
      <c r="F149" s="161" t="s">
        <v>1083</v>
      </c>
      <c r="G149" s="165" t="s">
        <v>1087</v>
      </c>
      <c r="H149" s="166" t="s">
        <v>1072</v>
      </c>
      <c r="I149" s="166" t="s">
        <v>1088</v>
      </c>
      <c r="J149" s="167" t="s">
        <v>492</v>
      </c>
      <c r="K149" s="161" t="s">
        <v>493</v>
      </c>
      <c r="L149" s="168"/>
      <c r="M149" s="168"/>
      <c r="N149" s="168"/>
      <c r="O149" s="168"/>
    </row>
    <row r="150">
      <c r="A150" s="161" t="s">
        <v>1089</v>
      </c>
      <c r="B150" s="168"/>
      <c r="C150" s="166" t="s">
        <v>1090</v>
      </c>
      <c r="D150" s="161" t="s">
        <v>1091</v>
      </c>
      <c r="E150" s="161" t="s">
        <v>870</v>
      </c>
      <c r="F150" s="161" t="s">
        <v>1092</v>
      </c>
      <c r="G150" s="165" t="s">
        <v>1092</v>
      </c>
      <c r="H150" s="166" t="s">
        <v>1093</v>
      </c>
      <c r="I150" s="166" t="s">
        <v>1094</v>
      </c>
      <c r="J150" s="167" t="s">
        <v>492</v>
      </c>
      <c r="K150" s="161" t="s">
        <v>518</v>
      </c>
      <c r="L150" s="161" t="s">
        <v>519</v>
      </c>
      <c r="M150" s="168"/>
      <c r="N150" s="168"/>
      <c r="O150" s="168"/>
    </row>
    <row r="151">
      <c r="A151" s="168"/>
      <c r="B151" s="161" t="s">
        <v>1095</v>
      </c>
      <c r="C151" s="166" t="s">
        <v>1096</v>
      </c>
      <c r="D151" s="161" t="s">
        <v>1097</v>
      </c>
      <c r="E151" s="161" t="s">
        <v>870</v>
      </c>
      <c r="F151" s="161" t="s">
        <v>1098</v>
      </c>
      <c r="G151" s="165" t="s">
        <v>1099</v>
      </c>
      <c r="H151" s="166" t="s">
        <v>1100</v>
      </c>
      <c r="I151" s="166" t="s">
        <v>1101</v>
      </c>
      <c r="J151" s="167" t="s">
        <v>492</v>
      </c>
      <c r="K151" s="161" t="s">
        <v>518</v>
      </c>
      <c r="L151" s="161" t="s">
        <v>519</v>
      </c>
      <c r="M151" s="168"/>
      <c r="N151" s="168"/>
      <c r="O151" s="168"/>
    </row>
    <row r="152">
      <c r="A152" s="168"/>
      <c r="B152" s="161" t="s">
        <v>1102</v>
      </c>
      <c r="C152" s="166" t="s">
        <v>1103</v>
      </c>
      <c r="D152" s="161" t="s">
        <v>1104</v>
      </c>
      <c r="E152" s="161" t="s">
        <v>870</v>
      </c>
      <c r="F152" s="161" t="s">
        <v>1105</v>
      </c>
      <c r="G152" s="165" t="s">
        <v>1105</v>
      </c>
      <c r="H152" s="166" t="s">
        <v>1106</v>
      </c>
      <c r="I152" s="166" t="s">
        <v>1107</v>
      </c>
      <c r="J152" s="167" t="s">
        <v>492</v>
      </c>
      <c r="K152" s="161" t="s">
        <v>493</v>
      </c>
      <c r="L152" s="168"/>
      <c r="M152" s="168"/>
      <c r="N152" s="168"/>
      <c r="O152" s="168"/>
    </row>
    <row r="153">
      <c r="A153" s="168"/>
      <c r="B153" s="161" t="s">
        <v>1108</v>
      </c>
      <c r="C153" s="166" t="s">
        <v>1109</v>
      </c>
      <c r="D153" s="161" t="s">
        <v>1110</v>
      </c>
      <c r="E153" s="161" t="s">
        <v>870</v>
      </c>
      <c r="F153" s="161" t="s">
        <v>1111</v>
      </c>
      <c r="G153" s="165" t="s">
        <v>1111</v>
      </c>
      <c r="H153" s="166" t="s">
        <v>1112</v>
      </c>
      <c r="I153" s="166" t="s">
        <v>1113</v>
      </c>
      <c r="J153" s="167" t="s">
        <v>492</v>
      </c>
      <c r="K153" s="161" t="s">
        <v>493</v>
      </c>
      <c r="L153" s="168"/>
      <c r="M153" s="168"/>
      <c r="N153" s="168"/>
      <c r="O153" s="168"/>
    </row>
    <row r="154">
      <c r="A154" s="168"/>
      <c r="B154" s="161" t="s">
        <v>1114</v>
      </c>
      <c r="C154" s="166" t="s">
        <v>1115</v>
      </c>
      <c r="D154" s="161" t="s">
        <v>1116</v>
      </c>
      <c r="E154" s="161" t="s">
        <v>870</v>
      </c>
      <c r="F154" s="161" t="s">
        <v>1117</v>
      </c>
      <c r="G154" s="165" t="s">
        <v>1117</v>
      </c>
      <c r="H154" s="166" t="s">
        <v>1118</v>
      </c>
      <c r="I154" s="166" t="s">
        <v>1119</v>
      </c>
      <c r="J154" s="167" t="s">
        <v>492</v>
      </c>
      <c r="K154" s="161" t="s">
        <v>493</v>
      </c>
      <c r="L154" s="168"/>
      <c r="M154" s="168"/>
      <c r="N154" s="168"/>
      <c r="O154" s="168"/>
    </row>
    <row r="155">
      <c r="A155" s="168"/>
      <c r="B155" s="161" t="s">
        <v>1120</v>
      </c>
      <c r="C155" s="166" t="s">
        <v>1121</v>
      </c>
      <c r="D155" s="161" t="s">
        <v>1122</v>
      </c>
      <c r="E155" s="161" t="s">
        <v>823</v>
      </c>
      <c r="F155" s="161" t="s">
        <v>1123</v>
      </c>
      <c r="G155" s="165" t="s">
        <v>1124</v>
      </c>
      <c r="H155" s="166" t="s">
        <v>1125</v>
      </c>
      <c r="I155" s="166" t="s">
        <v>1126</v>
      </c>
      <c r="J155" s="167" t="s">
        <v>492</v>
      </c>
      <c r="K155" s="161" t="s">
        <v>518</v>
      </c>
      <c r="L155" s="161" t="s">
        <v>519</v>
      </c>
      <c r="M155" s="168"/>
      <c r="N155" s="168"/>
      <c r="O155" s="168"/>
    </row>
    <row r="156">
      <c r="A156" s="168"/>
      <c r="B156" s="161" t="s">
        <v>1127</v>
      </c>
      <c r="C156" s="166" t="s">
        <v>1128</v>
      </c>
      <c r="D156" s="161" t="s">
        <v>1129</v>
      </c>
      <c r="E156" s="161" t="s">
        <v>823</v>
      </c>
      <c r="F156" s="161" t="s">
        <v>1130</v>
      </c>
      <c r="G156" s="165" t="s">
        <v>1131</v>
      </c>
      <c r="H156" s="166" t="s">
        <v>1132</v>
      </c>
      <c r="I156" s="166" t="s">
        <v>1133</v>
      </c>
      <c r="J156" s="167" t="s">
        <v>492</v>
      </c>
      <c r="K156" s="161" t="s">
        <v>493</v>
      </c>
      <c r="L156" s="168"/>
      <c r="M156" s="168"/>
      <c r="N156" s="168"/>
      <c r="O156" s="168"/>
    </row>
    <row r="157">
      <c r="A157" s="168"/>
      <c r="B157" s="161" t="s">
        <v>1134</v>
      </c>
      <c r="C157" s="166" t="s">
        <v>1068</v>
      </c>
      <c r="D157" s="161" t="s">
        <v>1135</v>
      </c>
      <c r="E157" s="161" t="s">
        <v>823</v>
      </c>
      <c r="F157" s="161" t="s">
        <v>1136</v>
      </c>
      <c r="G157" s="165" t="s">
        <v>1137</v>
      </c>
      <c r="H157" s="166" t="s">
        <v>1138</v>
      </c>
      <c r="I157" s="166" t="s">
        <v>1139</v>
      </c>
      <c r="J157" s="167" t="s">
        <v>492</v>
      </c>
      <c r="K157" s="161" t="s">
        <v>493</v>
      </c>
      <c r="L157" s="168"/>
      <c r="M157" s="168"/>
      <c r="N157" s="168"/>
      <c r="O157" s="168"/>
    </row>
    <row r="158">
      <c r="A158" s="168"/>
      <c r="B158" s="161" t="s">
        <v>1140</v>
      </c>
      <c r="C158" s="166" t="s">
        <v>1141</v>
      </c>
      <c r="D158" s="161" t="s">
        <v>1142</v>
      </c>
      <c r="E158" s="161" t="s">
        <v>823</v>
      </c>
      <c r="F158" s="161" t="s">
        <v>1143</v>
      </c>
      <c r="G158" s="165" t="s">
        <v>1144</v>
      </c>
      <c r="H158" s="166" t="s">
        <v>1138</v>
      </c>
      <c r="I158" s="166" t="s">
        <v>1145</v>
      </c>
      <c r="J158" s="167" t="s">
        <v>492</v>
      </c>
      <c r="K158" s="161" t="s">
        <v>493</v>
      </c>
      <c r="L158" s="168"/>
      <c r="M158" s="168"/>
      <c r="N158" s="168"/>
      <c r="O158" s="168"/>
    </row>
    <row r="159">
      <c r="A159" s="168"/>
      <c r="B159" s="161" t="s">
        <v>1146</v>
      </c>
      <c r="C159" s="166" t="s">
        <v>1147</v>
      </c>
      <c r="D159" s="161" t="s">
        <v>1148</v>
      </c>
      <c r="E159" s="161" t="s">
        <v>823</v>
      </c>
      <c r="F159" s="161" t="s">
        <v>1149</v>
      </c>
      <c r="G159" s="165" t="s">
        <v>1150</v>
      </c>
      <c r="H159" s="166" t="s">
        <v>1151</v>
      </c>
      <c r="I159" s="166" t="s">
        <v>1152</v>
      </c>
      <c r="J159" s="167" t="s">
        <v>492</v>
      </c>
      <c r="K159" s="161" t="s">
        <v>493</v>
      </c>
      <c r="L159" s="168"/>
      <c r="M159" s="168"/>
      <c r="N159" s="168"/>
      <c r="O159" s="168"/>
    </row>
    <row r="160">
      <c r="A160" s="168"/>
      <c r="B160" s="161" t="s">
        <v>1153</v>
      </c>
      <c r="C160" s="166" t="s">
        <v>1154</v>
      </c>
      <c r="D160" s="161" t="s">
        <v>1155</v>
      </c>
      <c r="E160" s="168"/>
      <c r="F160" s="168"/>
      <c r="G160" s="165" t="s">
        <v>1156</v>
      </c>
      <c r="H160" s="166" t="s">
        <v>1157</v>
      </c>
      <c r="I160" s="166" t="s">
        <v>1158</v>
      </c>
      <c r="J160" s="167" t="s">
        <v>492</v>
      </c>
      <c r="K160" s="161" t="s">
        <v>493</v>
      </c>
      <c r="L160" s="168"/>
      <c r="M160" s="168"/>
      <c r="N160" s="168"/>
      <c r="O160" s="168"/>
    </row>
    <row r="161">
      <c r="A161" s="168"/>
      <c r="B161" s="161" t="s">
        <v>1159</v>
      </c>
      <c r="C161" s="181" t="s">
        <v>1160</v>
      </c>
      <c r="D161" s="161" t="s">
        <v>1161</v>
      </c>
      <c r="E161" s="168"/>
      <c r="F161" s="168"/>
      <c r="G161" s="165" t="s">
        <v>1162</v>
      </c>
      <c r="H161" s="166" t="s">
        <v>1163</v>
      </c>
      <c r="I161" s="181" t="s">
        <v>1164</v>
      </c>
      <c r="J161" s="167" t="s">
        <v>492</v>
      </c>
      <c r="K161" s="161" t="s">
        <v>518</v>
      </c>
      <c r="L161" s="161" t="s">
        <v>519</v>
      </c>
      <c r="M161" s="168"/>
      <c r="N161" s="168"/>
      <c r="O161" s="168"/>
    </row>
    <row r="162">
      <c r="A162" s="168"/>
      <c r="B162" s="161" t="s">
        <v>1165</v>
      </c>
      <c r="C162" s="181" t="s">
        <v>1166</v>
      </c>
      <c r="D162" s="161" t="s">
        <v>1167</v>
      </c>
      <c r="E162" s="168"/>
      <c r="F162" s="168"/>
      <c r="G162" s="165" t="s">
        <v>1168</v>
      </c>
      <c r="H162" s="166" t="s">
        <v>1169</v>
      </c>
      <c r="I162" s="166" t="s">
        <v>1170</v>
      </c>
      <c r="J162" s="167" t="s">
        <v>492</v>
      </c>
      <c r="K162" s="161" t="s">
        <v>493</v>
      </c>
      <c r="L162" s="168"/>
      <c r="M162" s="168"/>
      <c r="N162" s="168"/>
      <c r="O162" s="168"/>
    </row>
    <row r="163">
      <c r="A163" s="168"/>
      <c r="B163" s="161" t="s">
        <v>1171</v>
      </c>
      <c r="C163" s="181" t="s">
        <v>1172</v>
      </c>
      <c r="D163" s="161" t="s">
        <v>1173</v>
      </c>
      <c r="E163" s="168"/>
      <c r="F163" s="168"/>
      <c r="G163" s="165" t="s">
        <v>1174</v>
      </c>
      <c r="H163" s="166" t="s">
        <v>1175</v>
      </c>
      <c r="I163" s="166" t="s">
        <v>1176</v>
      </c>
      <c r="J163" s="167" t="s">
        <v>492</v>
      </c>
      <c r="K163" s="161" t="s">
        <v>493</v>
      </c>
      <c r="L163" s="168"/>
      <c r="M163" s="168"/>
      <c r="N163" s="168"/>
      <c r="O163" s="168"/>
    </row>
    <row r="164">
      <c r="A164" s="168"/>
      <c r="B164" s="161" t="s">
        <v>1177</v>
      </c>
      <c r="C164" s="181" t="s">
        <v>1178</v>
      </c>
      <c r="D164" s="161" t="s">
        <v>1179</v>
      </c>
      <c r="E164" s="168"/>
      <c r="F164" s="168"/>
      <c r="G164" s="165" t="s">
        <v>1180</v>
      </c>
      <c r="H164" s="166" t="s">
        <v>1181</v>
      </c>
      <c r="I164" s="166" t="s">
        <v>1182</v>
      </c>
      <c r="J164" s="167" t="s">
        <v>492</v>
      </c>
      <c r="K164" s="161" t="s">
        <v>518</v>
      </c>
      <c r="L164" s="161" t="s">
        <v>519</v>
      </c>
      <c r="M164" s="168"/>
      <c r="N164" s="168"/>
      <c r="O164" s="168"/>
    </row>
    <row r="165">
      <c r="A165" s="168"/>
      <c r="B165" s="161" t="s">
        <v>1183</v>
      </c>
      <c r="C165" s="181" t="s">
        <v>1121</v>
      </c>
      <c r="D165" s="161" t="s">
        <v>1184</v>
      </c>
      <c r="E165" s="168"/>
      <c r="F165" s="168"/>
      <c r="G165" s="165" t="s">
        <v>1185</v>
      </c>
      <c r="H165" s="166" t="s">
        <v>1186</v>
      </c>
      <c r="I165" s="166" t="s">
        <v>1187</v>
      </c>
      <c r="J165" s="167" t="s">
        <v>492</v>
      </c>
      <c r="K165" s="161" t="s">
        <v>518</v>
      </c>
      <c r="L165" s="161" t="s">
        <v>519</v>
      </c>
      <c r="M165" s="168"/>
      <c r="N165" s="168"/>
      <c r="O165" s="168"/>
    </row>
    <row r="166">
      <c r="A166" s="168"/>
      <c r="B166" s="161" t="s">
        <v>1188</v>
      </c>
      <c r="C166" s="166" t="s">
        <v>1189</v>
      </c>
      <c r="D166" s="161" t="s">
        <v>1190</v>
      </c>
      <c r="E166" s="168"/>
      <c r="F166" s="168"/>
      <c r="G166" s="165" t="s">
        <v>1191</v>
      </c>
      <c r="H166" s="166" t="s">
        <v>1192</v>
      </c>
      <c r="I166" s="166" t="s">
        <v>1193</v>
      </c>
      <c r="J166" s="167" t="s">
        <v>492</v>
      </c>
      <c r="K166" s="161" t="s">
        <v>493</v>
      </c>
      <c r="L166" s="168"/>
      <c r="M166" s="168"/>
      <c r="N166" s="168"/>
      <c r="O166" s="168"/>
    </row>
    <row r="167">
      <c r="A167" s="161" t="s">
        <v>826</v>
      </c>
      <c r="B167" s="162"/>
      <c r="C167" s="171" t="s">
        <v>1194</v>
      </c>
      <c r="D167" s="161" t="s">
        <v>1195</v>
      </c>
      <c r="E167" s="168"/>
      <c r="F167" s="168"/>
      <c r="G167" s="165" t="s">
        <v>1196</v>
      </c>
      <c r="H167" s="166" t="s">
        <v>1197</v>
      </c>
      <c r="I167" s="166" t="s">
        <v>1198</v>
      </c>
      <c r="J167" s="173" t="s">
        <v>706</v>
      </c>
      <c r="K167" s="161" t="s">
        <v>493</v>
      </c>
      <c r="L167" s="168"/>
      <c r="M167" s="174" t="s">
        <v>1199</v>
      </c>
      <c r="N167" s="168"/>
      <c r="O167" s="168"/>
    </row>
    <row r="168">
      <c r="A168" s="161" t="s">
        <v>826</v>
      </c>
      <c r="B168" s="169"/>
      <c r="C168" s="169"/>
      <c r="D168" s="161" t="s">
        <v>1200</v>
      </c>
      <c r="E168" s="168"/>
      <c r="F168" s="168"/>
      <c r="G168" s="165" t="s">
        <v>1201</v>
      </c>
      <c r="H168" s="166" t="s">
        <v>1197</v>
      </c>
      <c r="I168" s="166" t="s">
        <v>1202</v>
      </c>
      <c r="J168" s="173" t="s">
        <v>706</v>
      </c>
      <c r="K168" s="161" t="s">
        <v>493</v>
      </c>
      <c r="L168" s="168"/>
      <c r="M168" s="174" t="s">
        <v>1199</v>
      </c>
      <c r="N168" s="168"/>
      <c r="O168" s="168"/>
    </row>
    <row r="169">
      <c r="A169" s="161" t="s">
        <v>826</v>
      </c>
      <c r="B169" s="169"/>
      <c r="C169" s="169"/>
      <c r="D169" s="161" t="s">
        <v>1203</v>
      </c>
      <c r="E169" s="168"/>
      <c r="F169" s="168"/>
      <c r="G169" s="165" t="s">
        <v>1204</v>
      </c>
      <c r="H169" s="166" t="s">
        <v>1205</v>
      </c>
      <c r="I169" s="166" t="s">
        <v>1206</v>
      </c>
      <c r="J169" s="173" t="s">
        <v>706</v>
      </c>
      <c r="K169" s="161" t="s">
        <v>493</v>
      </c>
      <c r="L169" s="168"/>
      <c r="M169" s="174" t="s">
        <v>1199</v>
      </c>
      <c r="N169" s="168"/>
      <c r="O169" s="168"/>
    </row>
    <row r="170">
      <c r="A170" s="161" t="s">
        <v>826</v>
      </c>
      <c r="B170" s="169"/>
      <c r="C170" s="169"/>
      <c r="D170" s="161" t="s">
        <v>1207</v>
      </c>
      <c r="E170" s="168"/>
      <c r="F170" s="168"/>
      <c r="G170" s="165" t="s">
        <v>1208</v>
      </c>
      <c r="H170" s="166" t="s">
        <v>1209</v>
      </c>
      <c r="I170" s="166" t="s">
        <v>1210</v>
      </c>
      <c r="J170" s="173" t="s">
        <v>706</v>
      </c>
      <c r="K170" s="161" t="s">
        <v>493</v>
      </c>
      <c r="L170" s="168"/>
      <c r="M170" s="174" t="s">
        <v>1199</v>
      </c>
      <c r="N170" s="168"/>
      <c r="O170" s="168"/>
    </row>
    <row r="171">
      <c r="A171" s="161" t="s">
        <v>826</v>
      </c>
      <c r="B171" s="169"/>
      <c r="C171" s="169"/>
      <c r="D171" s="161" t="s">
        <v>1211</v>
      </c>
      <c r="E171" s="168"/>
      <c r="F171" s="168"/>
      <c r="G171" s="165" t="s">
        <v>1212</v>
      </c>
      <c r="H171" s="166" t="s">
        <v>1209</v>
      </c>
      <c r="I171" s="166" t="s">
        <v>1213</v>
      </c>
      <c r="J171" s="173" t="s">
        <v>706</v>
      </c>
      <c r="K171" s="161" t="s">
        <v>493</v>
      </c>
      <c r="L171" s="168"/>
      <c r="M171" s="174" t="s">
        <v>1199</v>
      </c>
      <c r="N171" s="168"/>
      <c r="O171" s="168"/>
    </row>
    <row r="172">
      <c r="A172" s="161" t="s">
        <v>826</v>
      </c>
      <c r="B172" s="169"/>
      <c r="C172" s="169"/>
      <c r="D172" s="161" t="s">
        <v>1214</v>
      </c>
      <c r="E172" s="168"/>
      <c r="F172" s="168"/>
      <c r="G172" s="165" t="s">
        <v>1215</v>
      </c>
      <c r="H172" s="166" t="s">
        <v>1216</v>
      </c>
      <c r="I172" s="166" t="s">
        <v>1217</v>
      </c>
      <c r="J172" s="173" t="s">
        <v>706</v>
      </c>
      <c r="K172" s="161" t="s">
        <v>493</v>
      </c>
      <c r="L172" s="168"/>
      <c r="M172" s="174" t="s">
        <v>1199</v>
      </c>
      <c r="N172" s="168"/>
      <c r="O172" s="168"/>
    </row>
    <row r="173">
      <c r="A173" s="161" t="s">
        <v>826</v>
      </c>
      <c r="B173" s="169"/>
      <c r="C173" s="169"/>
      <c r="D173" s="161" t="s">
        <v>1218</v>
      </c>
      <c r="E173" s="168"/>
      <c r="F173" s="168"/>
      <c r="G173" s="165" t="s">
        <v>1219</v>
      </c>
      <c r="H173" s="166" t="s">
        <v>1220</v>
      </c>
      <c r="I173" s="166" t="s">
        <v>1221</v>
      </c>
      <c r="J173" s="173" t="s">
        <v>706</v>
      </c>
      <c r="K173" s="161" t="s">
        <v>493</v>
      </c>
      <c r="L173" s="168"/>
      <c r="M173" s="174" t="s">
        <v>1199</v>
      </c>
      <c r="N173" s="168"/>
      <c r="O173" s="168"/>
    </row>
    <row r="174">
      <c r="A174" s="161" t="s">
        <v>826</v>
      </c>
      <c r="B174" s="12"/>
      <c r="C174" s="12"/>
      <c r="D174" s="161" t="s">
        <v>1222</v>
      </c>
      <c r="E174" s="168"/>
      <c r="F174" s="168"/>
      <c r="G174" s="165" t="s">
        <v>1223</v>
      </c>
      <c r="H174" s="166" t="s">
        <v>1224</v>
      </c>
      <c r="I174" s="166" t="s">
        <v>1225</v>
      </c>
      <c r="J174" s="173" t="s">
        <v>706</v>
      </c>
      <c r="K174" s="161" t="s">
        <v>493</v>
      </c>
      <c r="L174" s="168"/>
      <c r="M174" s="174" t="s">
        <v>1199</v>
      </c>
      <c r="N174" s="168"/>
      <c r="O174" s="168"/>
    </row>
    <row r="175">
      <c r="A175" s="168"/>
      <c r="B175" s="161" t="s">
        <v>1226</v>
      </c>
      <c r="C175" s="166" t="s">
        <v>1227</v>
      </c>
      <c r="D175" s="161" t="s">
        <v>1228</v>
      </c>
      <c r="E175" s="168"/>
      <c r="F175" s="168"/>
      <c r="G175" s="165" t="s">
        <v>1229</v>
      </c>
      <c r="H175" s="166" t="s">
        <v>1230</v>
      </c>
      <c r="I175" s="166" t="s">
        <v>1231</v>
      </c>
      <c r="J175" s="173" t="s">
        <v>706</v>
      </c>
      <c r="K175" s="161" t="s">
        <v>493</v>
      </c>
      <c r="L175" s="168"/>
      <c r="M175" s="174" t="s">
        <v>1232</v>
      </c>
      <c r="N175" s="168"/>
      <c r="O175" s="168"/>
    </row>
    <row r="176">
      <c r="A176" s="168"/>
      <c r="B176" s="161" t="s">
        <v>1233</v>
      </c>
      <c r="C176" s="166" t="s">
        <v>1234</v>
      </c>
      <c r="D176" s="161" t="s">
        <v>1235</v>
      </c>
      <c r="E176" s="168"/>
      <c r="F176" s="168"/>
      <c r="G176" s="165" t="s">
        <v>1234</v>
      </c>
      <c r="H176" s="166" t="s">
        <v>1236</v>
      </c>
      <c r="I176" s="166" t="s">
        <v>1237</v>
      </c>
      <c r="J176" s="167" t="s">
        <v>492</v>
      </c>
      <c r="K176" s="161" t="s">
        <v>493</v>
      </c>
      <c r="L176" s="168"/>
      <c r="M176" s="168"/>
      <c r="N176" s="168"/>
      <c r="O176" s="168"/>
    </row>
    <row r="177">
      <c r="A177" s="168"/>
      <c r="B177" s="161" t="s">
        <v>1238</v>
      </c>
      <c r="C177" s="166" t="s">
        <v>328</v>
      </c>
      <c r="D177" s="161" t="s">
        <v>1239</v>
      </c>
      <c r="E177" s="168"/>
      <c r="F177" s="168"/>
      <c r="G177" s="165" t="s">
        <v>328</v>
      </c>
      <c r="H177" s="166" t="s">
        <v>1240</v>
      </c>
      <c r="I177" s="165" t="s">
        <v>1241</v>
      </c>
      <c r="J177" s="173" t="s">
        <v>706</v>
      </c>
      <c r="K177" s="161" t="s">
        <v>493</v>
      </c>
      <c r="L177" s="168"/>
      <c r="M177" s="174" t="s">
        <v>1242</v>
      </c>
      <c r="N177" s="168"/>
      <c r="O177" s="168"/>
    </row>
    <row r="178">
      <c r="A178" s="168"/>
      <c r="B178" s="161" t="s">
        <v>1243</v>
      </c>
      <c r="C178" s="166" t="s">
        <v>1244</v>
      </c>
      <c r="D178" s="161" t="s">
        <v>1245</v>
      </c>
      <c r="E178" s="168"/>
      <c r="F178" s="168"/>
      <c r="G178" s="165" t="s">
        <v>1244</v>
      </c>
      <c r="H178" s="166" t="s">
        <v>1246</v>
      </c>
      <c r="I178" s="166" t="s">
        <v>1247</v>
      </c>
      <c r="J178" s="167" t="s">
        <v>492</v>
      </c>
      <c r="K178" s="161" t="s">
        <v>493</v>
      </c>
      <c r="L178" s="168"/>
      <c r="M178" s="168"/>
      <c r="N178" s="168"/>
      <c r="O178" s="168"/>
    </row>
    <row r="179">
      <c r="A179" s="161" t="s">
        <v>1248</v>
      </c>
      <c r="B179" s="168"/>
      <c r="C179" s="166" t="s">
        <v>1249</v>
      </c>
      <c r="D179" s="161" t="s">
        <v>1250</v>
      </c>
      <c r="E179" s="168"/>
      <c r="F179" s="161" t="s">
        <v>1251</v>
      </c>
      <c r="G179" s="182" t="s">
        <v>1251</v>
      </c>
      <c r="H179" s="166" t="s">
        <v>1252</v>
      </c>
      <c r="I179" s="166" t="s">
        <v>1253</v>
      </c>
      <c r="J179" s="167" t="s">
        <v>492</v>
      </c>
      <c r="K179" s="161" t="s">
        <v>493</v>
      </c>
      <c r="L179" s="168"/>
      <c r="M179" s="168"/>
      <c r="N179" s="168"/>
      <c r="O179" s="168"/>
    </row>
    <row r="180">
      <c r="A180" s="161" t="s">
        <v>1254</v>
      </c>
      <c r="B180" s="162"/>
      <c r="C180" s="171" t="s">
        <v>1255</v>
      </c>
      <c r="D180" s="161" t="s">
        <v>1256</v>
      </c>
      <c r="E180" s="168"/>
      <c r="F180" s="161" t="s">
        <v>1257</v>
      </c>
      <c r="G180" s="165" t="s">
        <v>1258</v>
      </c>
      <c r="H180" s="166" t="s">
        <v>1259</v>
      </c>
      <c r="I180" s="166" t="s">
        <v>1260</v>
      </c>
      <c r="J180" s="167" t="s">
        <v>492</v>
      </c>
      <c r="K180" s="161" t="s">
        <v>518</v>
      </c>
      <c r="L180" s="161" t="s">
        <v>519</v>
      </c>
      <c r="M180" s="168"/>
      <c r="N180" s="168"/>
      <c r="O180" s="168"/>
    </row>
    <row r="181">
      <c r="A181" s="161" t="s">
        <v>1254</v>
      </c>
      <c r="B181" s="169"/>
      <c r="C181" s="169"/>
      <c r="D181" s="161" t="s">
        <v>1261</v>
      </c>
      <c r="E181" s="168"/>
      <c r="F181" s="161" t="s">
        <v>1257</v>
      </c>
      <c r="G181" s="165" t="s">
        <v>1262</v>
      </c>
      <c r="H181" s="166" t="s">
        <v>1263</v>
      </c>
      <c r="I181" s="166" t="s">
        <v>1264</v>
      </c>
      <c r="J181" s="167" t="s">
        <v>492</v>
      </c>
      <c r="K181" s="161" t="s">
        <v>518</v>
      </c>
      <c r="L181" s="161" t="s">
        <v>519</v>
      </c>
      <c r="M181" s="168"/>
      <c r="N181" s="168"/>
      <c r="O181" s="168"/>
    </row>
    <row r="182">
      <c r="A182" s="161" t="s">
        <v>1254</v>
      </c>
      <c r="B182" s="169"/>
      <c r="C182" s="169"/>
      <c r="D182" s="161" t="s">
        <v>1265</v>
      </c>
      <c r="E182" s="168"/>
      <c r="F182" s="161" t="s">
        <v>1257</v>
      </c>
      <c r="G182" s="165" t="s">
        <v>1266</v>
      </c>
      <c r="H182" s="166" t="s">
        <v>1267</v>
      </c>
      <c r="I182" s="166" t="s">
        <v>1268</v>
      </c>
      <c r="J182" s="167" t="s">
        <v>492</v>
      </c>
      <c r="K182" s="161" t="s">
        <v>518</v>
      </c>
      <c r="L182" s="161" t="s">
        <v>519</v>
      </c>
      <c r="M182" s="168"/>
      <c r="N182" s="168"/>
      <c r="O182" s="168"/>
    </row>
    <row r="183">
      <c r="A183" s="161" t="s">
        <v>1254</v>
      </c>
      <c r="B183" s="169"/>
      <c r="C183" s="169"/>
      <c r="D183" s="161" t="s">
        <v>1269</v>
      </c>
      <c r="E183" s="168"/>
      <c r="F183" s="161" t="s">
        <v>1257</v>
      </c>
      <c r="G183" s="165" t="s">
        <v>1270</v>
      </c>
      <c r="H183" s="166" t="s">
        <v>1271</v>
      </c>
      <c r="I183" s="166" t="s">
        <v>1272</v>
      </c>
      <c r="J183" s="167" t="s">
        <v>492</v>
      </c>
      <c r="K183" s="161" t="s">
        <v>518</v>
      </c>
      <c r="L183" s="161" t="s">
        <v>519</v>
      </c>
      <c r="M183" s="168"/>
      <c r="N183" s="168"/>
      <c r="O183" s="168"/>
    </row>
    <row r="184">
      <c r="A184" s="161" t="s">
        <v>1254</v>
      </c>
      <c r="B184" s="169"/>
      <c r="C184" s="169"/>
      <c r="D184" s="161" t="s">
        <v>1273</v>
      </c>
      <c r="E184" s="168"/>
      <c r="F184" s="161" t="s">
        <v>1257</v>
      </c>
      <c r="G184" s="165" t="s">
        <v>1274</v>
      </c>
      <c r="H184" s="166" t="s">
        <v>1275</v>
      </c>
      <c r="I184" s="166" t="s">
        <v>1276</v>
      </c>
      <c r="J184" s="167" t="s">
        <v>492</v>
      </c>
      <c r="K184" s="161" t="s">
        <v>518</v>
      </c>
      <c r="L184" s="161" t="s">
        <v>519</v>
      </c>
      <c r="M184" s="168"/>
      <c r="N184" s="168"/>
      <c r="O184" s="168"/>
    </row>
    <row r="185">
      <c r="A185" s="161" t="s">
        <v>1254</v>
      </c>
      <c r="B185" s="169"/>
      <c r="C185" s="169"/>
      <c r="D185" s="161" t="s">
        <v>1277</v>
      </c>
      <c r="E185" s="168"/>
      <c r="F185" s="161" t="s">
        <v>1257</v>
      </c>
      <c r="G185" s="165" t="s">
        <v>1278</v>
      </c>
      <c r="H185" s="166" t="s">
        <v>1279</v>
      </c>
      <c r="I185" s="166" t="s">
        <v>1280</v>
      </c>
      <c r="J185" s="167" t="s">
        <v>492</v>
      </c>
      <c r="K185" s="161" t="s">
        <v>518</v>
      </c>
      <c r="L185" s="161" t="s">
        <v>519</v>
      </c>
      <c r="M185" s="168"/>
      <c r="N185" s="168"/>
      <c r="O185" s="168"/>
    </row>
    <row r="186">
      <c r="A186" s="161" t="s">
        <v>1254</v>
      </c>
      <c r="B186" s="169"/>
      <c r="C186" s="169"/>
      <c r="D186" s="161" t="s">
        <v>1281</v>
      </c>
      <c r="E186" s="168"/>
      <c r="F186" s="161" t="s">
        <v>1257</v>
      </c>
      <c r="G186" s="165" t="s">
        <v>1282</v>
      </c>
      <c r="H186" s="166" t="s">
        <v>1283</v>
      </c>
      <c r="I186" s="166" t="s">
        <v>1284</v>
      </c>
      <c r="J186" s="167" t="s">
        <v>492</v>
      </c>
      <c r="K186" s="161" t="s">
        <v>518</v>
      </c>
      <c r="L186" s="161" t="s">
        <v>519</v>
      </c>
      <c r="M186" s="168"/>
      <c r="N186" s="168"/>
      <c r="O186" s="168"/>
    </row>
    <row r="187">
      <c r="A187" s="161" t="s">
        <v>1254</v>
      </c>
      <c r="B187" s="169"/>
      <c r="C187" s="169"/>
      <c r="D187" s="161" t="s">
        <v>1285</v>
      </c>
      <c r="E187" s="168"/>
      <c r="F187" s="161" t="s">
        <v>1257</v>
      </c>
      <c r="G187" s="165" t="s">
        <v>1286</v>
      </c>
      <c r="H187" s="166" t="s">
        <v>1287</v>
      </c>
      <c r="I187" s="166" t="s">
        <v>1284</v>
      </c>
      <c r="J187" s="167" t="s">
        <v>492</v>
      </c>
      <c r="K187" s="161" t="s">
        <v>518</v>
      </c>
      <c r="L187" s="161" t="s">
        <v>519</v>
      </c>
      <c r="M187" s="168"/>
      <c r="N187" s="168"/>
      <c r="O187" s="168"/>
    </row>
    <row r="188">
      <c r="A188" s="161" t="s">
        <v>1254</v>
      </c>
      <c r="B188" s="169"/>
      <c r="C188" s="169"/>
      <c r="D188" s="161" t="s">
        <v>1288</v>
      </c>
      <c r="E188" s="168"/>
      <c r="F188" s="161" t="s">
        <v>1257</v>
      </c>
      <c r="G188" s="165" t="s">
        <v>1289</v>
      </c>
      <c r="H188" s="166" t="s">
        <v>1290</v>
      </c>
      <c r="I188" s="166" t="s">
        <v>1291</v>
      </c>
      <c r="J188" s="167" t="s">
        <v>492</v>
      </c>
      <c r="K188" s="161" t="s">
        <v>518</v>
      </c>
      <c r="L188" s="161" t="s">
        <v>519</v>
      </c>
      <c r="M188" s="168"/>
      <c r="N188" s="168"/>
      <c r="O188" s="168"/>
    </row>
    <row r="189">
      <c r="A189" s="161" t="s">
        <v>1254</v>
      </c>
      <c r="B189" s="169"/>
      <c r="C189" s="169"/>
      <c r="D189" s="161" t="s">
        <v>1292</v>
      </c>
      <c r="E189" s="168"/>
      <c r="F189" s="161" t="s">
        <v>1257</v>
      </c>
      <c r="G189" s="165" t="s">
        <v>1293</v>
      </c>
      <c r="H189" s="166" t="s">
        <v>1294</v>
      </c>
      <c r="I189" s="166" t="s">
        <v>1295</v>
      </c>
      <c r="J189" s="167" t="s">
        <v>492</v>
      </c>
      <c r="K189" s="161" t="s">
        <v>518</v>
      </c>
      <c r="L189" s="161" t="s">
        <v>519</v>
      </c>
      <c r="M189" s="168"/>
      <c r="N189" s="168"/>
      <c r="O189" s="168"/>
    </row>
    <row r="190">
      <c r="A190" s="161" t="s">
        <v>1254</v>
      </c>
      <c r="B190" s="169"/>
      <c r="C190" s="169"/>
      <c r="D190" s="161" t="s">
        <v>1296</v>
      </c>
      <c r="E190" s="168"/>
      <c r="F190" s="161" t="s">
        <v>1257</v>
      </c>
      <c r="G190" s="165" t="s">
        <v>1297</v>
      </c>
      <c r="H190" s="166" t="s">
        <v>1298</v>
      </c>
      <c r="I190" s="166" t="s">
        <v>1299</v>
      </c>
      <c r="J190" s="167" t="s">
        <v>492</v>
      </c>
      <c r="K190" s="161" t="s">
        <v>518</v>
      </c>
      <c r="L190" s="161" t="s">
        <v>519</v>
      </c>
      <c r="M190" s="168"/>
      <c r="N190" s="168"/>
      <c r="O190" s="168"/>
    </row>
    <row r="191">
      <c r="A191" s="161" t="s">
        <v>1254</v>
      </c>
      <c r="B191" s="12"/>
      <c r="C191" s="12"/>
      <c r="D191" s="161" t="s">
        <v>1300</v>
      </c>
      <c r="E191" s="168"/>
      <c r="F191" s="161" t="s">
        <v>1257</v>
      </c>
      <c r="G191" s="165" t="s">
        <v>1301</v>
      </c>
      <c r="H191" s="166" t="s">
        <v>1302</v>
      </c>
      <c r="I191" s="166" t="s">
        <v>1303</v>
      </c>
      <c r="J191" s="167" t="s">
        <v>492</v>
      </c>
      <c r="K191" s="161" t="s">
        <v>518</v>
      </c>
      <c r="L191" s="161" t="s">
        <v>519</v>
      </c>
      <c r="M191" s="168"/>
      <c r="N191" s="168"/>
      <c r="O191" s="168"/>
    </row>
    <row r="192">
      <c r="A192" s="161" t="s">
        <v>1304</v>
      </c>
      <c r="B192" s="162"/>
      <c r="C192" s="171" t="s">
        <v>1305</v>
      </c>
      <c r="D192" s="161" t="s">
        <v>1306</v>
      </c>
      <c r="E192" s="168"/>
      <c r="F192" s="161" t="s">
        <v>1307</v>
      </c>
      <c r="G192" s="165" t="s">
        <v>1308</v>
      </c>
      <c r="H192" s="166" t="s">
        <v>1309</v>
      </c>
      <c r="I192" s="166" t="s">
        <v>1310</v>
      </c>
      <c r="J192" s="167" t="s">
        <v>492</v>
      </c>
      <c r="K192" s="161" t="s">
        <v>518</v>
      </c>
      <c r="L192" s="161" t="s">
        <v>519</v>
      </c>
      <c r="M192" s="168"/>
      <c r="N192" s="168"/>
      <c r="O192" s="168"/>
    </row>
    <row r="193">
      <c r="A193" s="161" t="s">
        <v>1304</v>
      </c>
      <c r="B193" s="169"/>
      <c r="C193" s="169"/>
      <c r="D193" s="161" t="s">
        <v>1311</v>
      </c>
      <c r="E193" s="168"/>
      <c r="F193" s="161" t="s">
        <v>1307</v>
      </c>
      <c r="G193" s="165" t="s">
        <v>1312</v>
      </c>
      <c r="H193" s="166" t="s">
        <v>1313</v>
      </c>
      <c r="I193" s="166" t="s">
        <v>1314</v>
      </c>
      <c r="J193" s="167" t="s">
        <v>492</v>
      </c>
      <c r="K193" s="161" t="s">
        <v>518</v>
      </c>
      <c r="L193" s="161" t="s">
        <v>519</v>
      </c>
      <c r="M193" s="168"/>
      <c r="N193" s="168"/>
      <c r="O193" s="168"/>
    </row>
    <row r="194">
      <c r="A194" s="161" t="s">
        <v>1304</v>
      </c>
      <c r="B194" s="169"/>
      <c r="C194" s="169"/>
      <c r="D194" s="161" t="s">
        <v>1315</v>
      </c>
      <c r="E194" s="168"/>
      <c r="F194" s="161" t="s">
        <v>1307</v>
      </c>
      <c r="G194" s="165" t="s">
        <v>1316</v>
      </c>
      <c r="H194" s="166" t="s">
        <v>1317</v>
      </c>
      <c r="I194" s="166" t="s">
        <v>1318</v>
      </c>
      <c r="J194" s="167" t="s">
        <v>492</v>
      </c>
      <c r="K194" s="161" t="s">
        <v>493</v>
      </c>
      <c r="L194" s="168"/>
      <c r="M194" s="168"/>
      <c r="N194" s="168"/>
      <c r="O194" s="168"/>
    </row>
    <row r="195">
      <c r="A195" s="161" t="s">
        <v>1304</v>
      </c>
      <c r="B195" s="169"/>
      <c r="C195" s="169"/>
      <c r="D195" s="161" t="s">
        <v>1319</v>
      </c>
      <c r="E195" s="168"/>
      <c r="F195" s="161" t="s">
        <v>1307</v>
      </c>
      <c r="G195" s="165" t="s">
        <v>1320</v>
      </c>
      <c r="H195" s="166" t="s">
        <v>1321</v>
      </c>
      <c r="I195" s="166" t="s">
        <v>1322</v>
      </c>
      <c r="J195" s="167" t="s">
        <v>492</v>
      </c>
      <c r="K195" s="161" t="s">
        <v>518</v>
      </c>
      <c r="L195" s="161" t="s">
        <v>519</v>
      </c>
      <c r="M195" s="168"/>
      <c r="N195" s="168"/>
      <c r="O195" s="168"/>
    </row>
    <row r="196">
      <c r="A196" s="161" t="s">
        <v>1304</v>
      </c>
      <c r="B196" s="169"/>
      <c r="C196" s="169"/>
      <c r="D196" s="161" t="s">
        <v>1323</v>
      </c>
      <c r="E196" s="168"/>
      <c r="F196" s="161" t="s">
        <v>1307</v>
      </c>
      <c r="G196" s="165" t="s">
        <v>1324</v>
      </c>
      <c r="H196" s="166" t="s">
        <v>1309</v>
      </c>
      <c r="I196" s="166" t="s">
        <v>1325</v>
      </c>
      <c r="J196" s="167" t="s">
        <v>492</v>
      </c>
      <c r="K196" s="161" t="s">
        <v>493</v>
      </c>
      <c r="L196" s="168"/>
      <c r="M196" s="168"/>
      <c r="N196" s="168"/>
      <c r="O196" s="168"/>
    </row>
    <row r="197">
      <c r="A197" s="161" t="s">
        <v>1304</v>
      </c>
      <c r="B197" s="169"/>
      <c r="C197" s="169"/>
      <c r="D197" s="161" t="s">
        <v>1326</v>
      </c>
      <c r="E197" s="168"/>
      <c r="F197" s="161" t="s">
        <v>1307</v>
      </c>
      <c r="G197" s="165" t="s">
        <v>1327</v>
      </c>
      <c r="H197" s="166" t="s">
        <v>1328</v>
      </c>
      <c r="I197" s="166" t="s">
        <v>1329</v>
      </c>
      <c r="J197" s="167" t="s">
        <v>492</v>
      </c>
      <c r="K197" s="161" t="s">
        <v>493</v>
      </c>
      <c r="L197" s="168"/>
      <c r="M197" s="168"/>
      <c r="N197" s="168"/>
      <c r="O197" s="168"/>
    </row>
    <row r="198">
      <c r="A198" s="161" t="s">
        <v>1304</v>
      </c>
      <c r="B198" s="169"/>
      <c r="C198" s="169"/>
      <c r="D198" s="161" t="s">
        <v>1330</v>
      </c>
      <c r="E198" s="168"/>
      <c r="F198" s="161" t="s">
        <v>1307</v>
      </c>
      <c r="G198" s="165" t="s">
        <v>1331</v>
      </c>
      <c r="H198" s="166" t="s">
        <v>1332</v>
      </c>
      <c r="I198" s="166" t="s">
        <v>1333</v>
      </c>
      <c r="J198" s="167" t="s">
        <v>492</v>
      </c>
      <c r="K198" s="161" t="s">
        <v>493</v>
      </c>
      <c r="L198" s="168"/>
      <c r="M198" s="168"/>
      <c r="N198" s="168"/>
      <c r="O198" s="168"/>
    </row>
    <row r="199">
      <c r="A199" s="161" t="s">
        <v>1304</v>
      </c>
      <c r="B199" s="12"/>
      <c r="C199" s="12"/>
      <c r="D199" s="161" t="s">
        <v>1334</v>
      </c>
      <c r="E199" s="168"/>
      <c r="F199" s="161" t="s">
        <v>1307</v>
      </c>
      <c r="G199" s="165" t="s">
        <v>1335</v>
      </c>
      <c r="H199" s="166" t="s">
        <v>1336</v>
      </c>
      <c r="I199" s="166" t="s">
        <v>1337</v>
      </c>
      <c r="J199" s="167" t="s">
        <v>492</v>
      </c>
      <c r="K199" s="161" t="s">
        <v>493</v>
      </c>
      <c r="L199" s="168"/>
      <c r="M199" s="168"/>
      <c r="N199" s="168"/>
      <c r="O199" s="168"/>
    </row>
    <row r="200">
      <c r="A200" s="161" t="s">
        <v>1338</v>
      </c>
      <c r="B200" s="162"/>
      <c r="C200" s="171" t="s">
        <v>1339</v>
      </c>
      <c r="D200" s="161" t="s">
        <v>1340</v>
      </c>
      <c r="E200" s="168"/>
      <c r="F200" s="161" t="s">
        <v>1341</v>
      </c>
      <c r="G200" s="165" t="s">
        <v>1342</v>
      </c>
      <c r="H200" s="166" t="s">
        <v>1343</v>
      </c>
      <c r="I200" s="166" t="s">
        <v>1344</v>
      </c>
      <c r="J200" s="167" t="s">
        <v>492</v>
      </c>
      <c r="K200" s="161" t="s">
        <v>518</v>
      </c>
      <c r="L200" s="161" t="s">
        <v>519</v>
      </c>
      <c r="M200" s="168"/>
      <c r="N200" s="168"/>
      <c r="O200" s="168"/>
    </row>
    <row r="201">
      <c r="A201" s="161" t="s">
        <v>1338</v>
      </c>
      <c r="B201" s="169"/>
      <c r="C201" s="169"/>
      <c r="D201" s="161" t="s">
        <v>1345</v>
      </c>
      <c r="E201" s="168"/>
      <c r="F201" s="161" t="s">
        <v>1341</v>
      </c>
      <c r="G201" s="165" t="s">
        <v>1346</v>
      </c>
      <c r="H201" s="166" t="s">
        <v>1347</v>
      </c>
      <c r="I201" s="166" t="s">
        <v>1348</v>
      </c>
      <c r="J201" s="167" t="s">
        <v>492</v>
      </c>
      <c r="K201" s="161" t="s">
        <v>518</v>
      </c>
      <c r="L201" s="161" t="s">
        <v>519</v>
      </c>
      <c r="M201" s="168"/>
      <c r="N201" s="168"/>
      <c r="O201" s="168"/>
    </row>
    <row r="202">
      <c r="A202" s="161" t="s">
        <v>1338</v>
      </c>
      <c r="B202" s="169"/>
      <c r="C202" s="169"/>
      <c r="D202" s="161" t="s">
        <v>1349</v>
      </c>
      <c r="E202" s="168"/>
      <c r="F202" s="161" t="s">
        <v>1341</v>
      </c>
      <c r="G202" s="165" t="s">
        <v>1350</v>
      </c>
      <c r="H202" s="166" t="s">
        <v>1347</v>
      </c>
      <c r="I202" s="166" t="s">
        <v>1351</v>
      </c>
      <c r="J202" s="167" t="s">
        <v>492</v>
      </c>
      <c r="K202" s="161" t="s">
        <v>518</v>
      </c>
      <c r="L202" s="161" t="s">
        <v>519</v>
      </c>
      <c r="M202" s="168"/>
      <c r="N202" s="168"/>
      <c r="O202" s="168"/>
    </row>
    <row r="203">
      <c r="A203" s="161" t="s">
        <v>1338</v>
      </c>
      <c r="B203" s="169"/>
      <c r="C203" s="169"/>
      <c r="D203" s="161" t="s">
        <v>1352</v>
      </c>
      <c r="E203" s="168"/>
      <c r="F203" s="161" t="s">
        <v>1341</v>
      </c>
      <c r="G203" s="165" t="s">
        <v>1353</v>
      </c>
      <c r="H203" s="166" t="s">
        <v>1354</v>
      </c>
      <c r="I203" s="166" t="s">
        <v>1355</v>
      </c>
      <c r="J203" s="167" t="s">
        <v>492</v>
      </c>
      <c r="K203" s="161" t="s">
        <v>518</v>
      </c>
      <c r="L203" s="161" t="s">
        <v>519</v>
      </c>
      <c r="M203" s="168"/>
      <c r="N203" s="168"/>
      <c r="O203" s="168"/>
    </row>
    <row r="204">
      <c r="A204" s="161" t="s">
        <v>1338</v>
      </c>
      <c r="B204" s="169"/>
      <c r="C204" s="169"/>
      <c r="D204" s="161" t="s">
        <v>1356</v>
      </c>
      <c r="E204" s="168"/>
      <c r="F204" s="161" t="s">
        <v>1341</v>
      </c>
      <c r="G204" s="165" t="s">
        <v>1357</v>
      </c>
      <c r="H204" s="166" t="s">
        <v>1358</v>
      </c>
      <c r="I204" s="166" t="s">
        <v>1359</v>
      </c>
      <c r="J204" s="167" t="s">
        <v>492</v>
      </c>
      <c r="K204" s="161" t="s">
        <v>518</v>
      </c>
      <c r="L204" s="161" t="s">
        <v>519</v>
      </c>
      <c r="M204" s="168"/>
      <c r="N204" s="168"/>
      <c r="O204" s="168"/>
    </row>
    <row r="205">
      <c r="A205" s="161" t="s">
        <v>1338</v>
      </c>
      <c r="B205" s="12"/>
      <c r="C205" s="12"/>
      <c r="D205" s="161" t="s">
        <v>1360</v>
      </c>
      <c r="E205" s="168"/>
      <c r="F205" s="161" t="s">
        <v>1341</v>
      </c>
      <c r="G205" s="165" t="s">
        <v>1361</v>
      </c>
      <c r="H205" s="166" t="s">
        <v>1362</v>
      </c>
      <c r="I205" s="166" t="s">
        <v>1355</v>
      </c>
      <c r="J205" s="167" t="s">
        <v>492</v>
      </c>
      <c r="K205" s="161" t="s">
        <v>493</v>
      </c>
      <c r="L205" s="168"/>
      <c r="M205" s="168"/>
      <c r="N205" s="168"/>
      <c r="O205" s="168"/>
    </row>
    <row r="206">
      <c r="A206" s="161" t="s">
        <v>1363</v>
      </c>
      <c r="B206" s="162"/>
      <c r="C206" s="171" t="s">
        <v>1364</v>
      </c>
      <c r="D206" s="161" t="s">
        <v>1365</v>
      </c>
      <c r="E206" s="168"/>
      <c r="F206" s="161" t="s">
        <v>1366</v>
      </c>
      <c r="G206" s="165" t="s">
        <v>1367</v>
      </c>
      <c r="H206" s="166" t="s">
        <v>1368</v>
      </c>
      <c r="I206" s="166" t="s">
        <v>1369</v>
      </c>
      <c r="J206" s="167" t="s">
        <v>492</v>
      </c>
      <c r="K206" s="161" t="s">
        <v>518</v>
      </c>
      <c r="L206" s="161" t="s">
        <v>519</v>
      </c>
      <c r="M206" s="168"/>
      <c r="N206" s="168"/>
      <c r="O206" s="168"/>
    </row>
    <row r="207">
      <c r="A207" s="161" t="s">
        <v>1363</v>
      </c>
      <c r="B207" s="169"/>
      <c r="C207" s="169"/>
      <c r="D207" s="161" t="s">
        <v>1370</v>
      </c>
      <c r="E207" s="168"/>
      <c r="F207" s="161" t="s">
        <v>1366</v>
      </c>
      <c r="G207" s="165" t="s">
        <v>1371</v>
      </c>
      <c r="H207" s="166" t="s">
        <v>1372</v>
      </c>
      <c r="I207" s="166" t="s">
        <v>1373</v>
      </c>
      <c r="J207" s="167" t="s">
        <v>492</v>
      </c>
      <c r="K207" s="161" t="s">
        <v>518</v>
      </c>
      <c r="L207" s="161" t="s">
        <v>519</v>
      </c>
      <c r="M207" s="168"/>
      <c r="N207" s="168"/>
      <c r="O207" s="168"/>
    </row>
    <row r="208">
      <c r="A208" s="161" t="s">
        <v>1363</v>
      </c>
      <c r="B208" s="169"/>
      <c r="C208" s="169"/>
      <c r="D208" s="161" t="s">
        <v>1374</v>
      </c>
      <c r="E208" s="168"/>
      <c r="F208" s="161" t="s">
        <v>1366</v>
      </c>
      <c r="G208" s="165" t="s">
        <v>1375</v>
      </c>
      <c r="H208" s="166" t="s">
        <v>1376</v>
      </c>
      <c r="I208" s="166" t="s">
        <v>1377</v>
      </c>
      <c r="J208" s="167" t="s">
        <v>492</v>
      </c>
      <c r="K208" s="161" t="s">
        <v>518</v>
      </c>
      <c r="L208" s="161" t="s">
        <v>519</v>
      </c>
      <c r="M208" s="168"/>
      <c r="N208" s="168"/>
      <c r="O208" s="168"/>
    </row>
    <row r="209">
      <c r="A209" s="161" t="s">
        <v>1363</v>
      </c>
      <c r="B209" s="169"/>
      <c r="C209" s="169"/>
      <c r="D209" s="161" t="s">
        <v>1378</v>
      </c>
      <c r="E209" s="168"/>
      <c r="F209" s="161" t="s">
        <v>1366</v>
      </c>
      <c r="G209" s="165" t="s">
        <v>1379</v>
      </c>
      <c r="H209" s="166" t="s">
        <v>1376</v>
      </c>
      <c r="I209" s="166" t="s">
        <v>1380</v>
      </c>
      <c r="J209" s="167" t="s">
        <v>492</v>
      </c>
      <c r="K209" s="161" t="s">
        <v>518</v>
      </c>
      <c r="L209" s="161" t="s">
        <v>519</v>
      </c>
      <c r="M209" s="168"/>
      <c r="N209" s="168"/>
      <c r="O209" s="168"/>
    </row>
    <row r="210">
      <c r="A210" s="161" t="s">
        <v>1363</v>
      </c>
      <c r="B210" s="169"/>
      <c r="C210" s="169"/>
      <c r="D210" s="161" t="s">
        <v>1381</v>
      </c>
      <c r="E210" s="168"/>
      <c r="F210" s="161" t="s">
        <v>1366</v>
      </c>
      <c r="G210" s="165" t="s">
        <v>1382</v>
      </c>
      <c r="H210" s="166" t="s">
        <v>1383</v>
      </c>
      <c r="I210" s="166" t="s">
        <v>1384</v>
      </c>
      <c r="J210" s="167" t="s">
        <v>492</v>
      </c>
      <c r="K210" s="161" t="s">
        <v>518</v>
      </c>
      <c r="L210" s="161" t="s">
        <v>519</v>
      </c>
      <c r="M210" s="168"/>
      <c r="N210" s="168"/>
      <c r="O210" s="168"/>
    </row>
    <row r="211">
      <c r="A211" s="161" t="s">
        <v>1363</v>
      </c>
      <c r="B211" s="169"/>
      <c r="C211" s="169"/>
      <c r="D211" s="161" t="s">
        <v>1385</v>
      </c>
      <c r="E211" s="168"/>
      <c r="F211" s="161" t="s">
        <v>1366</v>
      </c>
      <c r="G211" s="165" t="s">
        <v>1386</v>
      </c>
      <c r="H211" s="166" t="s">
        <v>1387</v>
      </c>
      <c r="I211" s="166" t="s">
        <v>1388</v>
      </c>
      <c r="J211" s="167" t="s">
        <v>492</v>
      </c>
      <c r="K211" s="161" t="s">
        <v>518</v>
      </c>
      <c r="L211" s="161" t="s">
        <v>519</v>
      </c>
      <c r="M211" s="168"/>
      <c r="N211" s="168"/>
      <c r="O211" s="168"/>
    </row>
    <row r="212">
      <c r="A212" s="161" t="s">
        <v>1363</v>
      </c>
      <c r="B212" s="169"/>
      <c r="C212" s="169"/>
      <c r="D212" s="161" t="s">
        <v>1389</v>
      </c>
      <c r="E212" s="168"/>
      <c r="F212" s="161" t="s">
        <v>1366</v>
      </c>
      <c r="G212" s="165" t="s">
        <v>1390</v>
      </c>
      <c r="H212" s="166" t="s">
        <v>1391</v>
      </c>
      <c r="I212" s="166" t="s">
        <v>1388</v>
      </c>
      <c r="J212" s="167" t="s">
        <v>492</v>
      </c>
      <c r="K212" s="161" t="s">
        <v>518</v>
      </c>
      <c r="L212" s="161" t="s">
        <v>519</v>
      </c>
      <c r="M212" s="168"/>
      <c r="N212" s="168"/>
      <c r="O212" s="168"/>
    </row>
    <row r="213">
      <c r="A213" s="161" t="s">
        <v>1363</v>
      </c>
      <c r="B213" s="12"/>
      <c r="C213" s="12"/>
      <c r="D213" s="161" t="s">
        <v>1392</v>
      </c>
      <c r="E213" s="168"/>
      <c r="F213" s="161" t="s">
        <v>1366</v>
      </c>
      <c r="G213" s="165" t="s">
        <v>1393</v>
      </c>
      <c r="H213" s="166" t="s">
        <v>1394</v>
      </c>
      <c r="I213" s="166" t="s">
        <v>1395</v>
      </c>
      <c r="J213" s="167" t="s">
        <v>492</v>
      </c>
      <c r="K213" s="161" t="s">
        <v>518</v>
      </c>
      <c r="L213" s="161" t="s">
        <v>519</v>
      </c>
      <c r="M213" s="168"/>
      <c r="N213" s="168"/>
      <c r="O213" s="168"/>
    </row>
    <row r="214">
      <c r="A214" s="161" t="s">
        <v>1396</v>
      </c>
      <c r="B214" s="162"/>
      <c r="C214" s="171" t="s">
        <v>1397</v>
      </c>
      <c r="D214" s="161" t="s">
        <v>1398</v>
      </c>
      <c r="E214" s="168"/>
      <c r="F214" s="161" t="s">
        <v>1399</v>
      </c>
      <c r="G214" s="165" t="s">
        <v>1400</v>
      </c>
      <c r="H214" s="166" t="s">
        <v>1401</v>
      </c>
      <c r="I214" s="166" t="s">
        <v>1402</v>
      </c>
      <c r="J214" s="167" t="s">
        <v>492</v>
      </c>
      <c r="K214" s="161" t="s">
        <v>518</v>
      </c>
      <c r="L214" s="161" t="s">
        <v>519</v>
      </c>
      <c r="M214" s="168"/>
      <c r="N214" s="168"/>
      <c r="O214" s="168"/>
    </row>
    <row r="215">
      <c r="A215" s="161" t="s">
        <v>1396</v>
      </c>
      <c r="B215" s="169"/>
      <c r="C215" s="169"/>
      <c r="D215" s="161" t="s">
        <v>1403</v>
      </c>
      <c r="E215" s="168"/>
      <c r="F215" s="161" t="s">
        <v>1399</v>
      </c>
      <c r="G215" s="165" t="s">
        <v>1404</v>
      </c>
      <c r="H215" s="166" t="s">
        <v>1405</v>
      </c>
      <c r="I215" s="166" t="s">
        <v>1406</v>
      </c>
      <c r="J215" s="167" t="s">
        <v>492</v>
      </c>
      <c r="K215" s="161" t="s">
        <v>518</v>
      </c>
      <c r="L215" s="161" t="s">
        <v>519</v>
      </c>
      <c r="M215" s="168"/>
      <c r="N215" s="168"/>
      <c r="O215" s="168"/>
    </row>
    <row r="216">
      <c r="A216" s="161" t="s">
        <v>1396</v>
      </c>
      <c r="B216" s="12"/>
      <c r="C216" s="12"/>
      <c r="D216" s="161" t="s">
        <v>1407</v>
      </c>
      <c r="E216" s="168"/>
      <c r="F216" s="161" t="s">
        <v>1399</v>
      </c>
      <c r="G216" s="165" t="s">
        <v>1408</v>
      </c>
      <c r="H216" s="166" t="s">
        <v>1409</v>
      </c>
      <c r="I216" s="166" t="s">
        <v>1410</v>
      </c>
      <c r="J216" s="167" t="s">
        <v>492</v>
      </c>
      <c r="K216" s="161" t="s">
        <v>518</v>
      </c>
      <c r="L216" s="161" t="s">
        <v>519</v>
      </c>
      <c r="M216" s="168"/>
      <c r="N216" s="168"/>
      <c r="O216" s="168"/>
    </row>
    <row r="217">
      <c r="A217" s="161" t="s">
        <v>1411</v>
      </c>
      <c r="B217" s="162"/>
      <c r="C217" s="171" t="s">
        <v>1412</v>
      </c>
      <c r="D217" s="161" t="s">
        <v>1413</v>
      </c>
      <c r="E217" s="168"/>
      <c r="F217" s="161" t="s">
        <v>1414</v>
      </c>
      <c r="G217" s="165" t="s">
        <v>1415</v>
      </c>
      <c r="H217" s="166" t="s">
        <v>1416</v>
      </c>
      <c r="I217" s="166" t="s">
        <v>1417</v>
      </c>
      <c r="J217" s="167" t="s">
        <v>492</v>
      </c>
      <c r="K217" s="161" t="s">
        <v>493</v>
      </c>
      <c r="L217" s="168"/>
      <c r="M217" s="168"/>
      <c r="N217" s="168"/>
      <c r="O217" s="168"/>
    </row>
    <row r="218">
      <c r="A218" s="161" t="s">
        <v>1411</v>
      </c>
      <c r="B218" s="169"/>
      <c r="C218" s="169"/>
      <c r="D218" s="161" t="s">
        <v>1418</v>
      </c>
      <c r="E218" s="168"/>
      <c r="F218" s="161" t="s">
        <v>1414</v>
      </c>
      <c r="G218" s="165" t="s">
        <v>1419</v>
      </c>
      <c r="H218" s="166" t="s">
        <v>1420</v>
      </c>
      <c r="I218" s="166" t="s">
        <v>1421</v>
      </c>
      <c r="J218" s="167" t="s">
        <v>492</v>
      </c>
      <c r="K218" s="161" t="s">
        <v>493</v>
      </c>
      <c r="L218" s="168"/>
      <c r="M218" s="168"/>
      <c r="N218" s="168"/>
      <c r="O218" s="168"/>
    </row>
    <row r="219">
      <c r="A219" s="161" t="s">
        <v>1411</v>
      </c>
      <c r="B219" s="169"/>
      <c r="C219" s="169"/>
      <c r="D219" s="161" t="s">
        <v>1422</v>
      </c>
      <c r="E219" s="168"/>
      <c r="F219" s="161" t="s">
        <v>1414</v>
      </c>
      <c r="G219" s="165" t="s">
        <v>1423</v>
      </c>
      <c r="H219" s="166" t="s">
        <v>1424</v>
      </c>
      <c r="I219" s="166" t="s">
        <v>1425</v>
      </c>
      <c r="J219" s="167" t="s">
        <v>492</v>
      </c>
      <c r="K219" s="161" t="s">
        <v>493</v>
      </c>
      <c r="L219" s="168"/>
      <c r="M219" s="168"/>
      <c r="N219" s="168"/>
      <c r="O219" s="168"/>
    </row>
    <row r="220">
      <c r="A220" s="161" t="s">
        <v>1411</v>
      </c>
      <c r="B220" s="169"/>
      <c r="C220" s="169"/>
      <c r="D220" s="161" t="s">
        <v>1426</v>
      </c>
      <c r="E220" s="168"/>
      <c r="F220" s="161" t="s">
        <v>1414</v>
      </c>
      <c r="G220" s="165" t="s">
        <v>1427</v>
      </c>
      <c r="H220" s="166" t="s">
        <v>1428</v>
      </c>
      <c r="I220" s="166" t="s">
        <v>1425</v>
      </c>
      <c r="J220" s="167" t="s">
        <v>492</v>
      </c>
      <c r="K220" s="161" t="s">
        <v>493</v>
      </c>
      <c r="L220" s="168"/>
      <c r="M220" s="168"/>
      <c r="N220" s="168"/>
      <c r="O220" s="168"/>
    </row>
    <row r="221">
      <c r="A221" s="161" t="s">
        <v>1411</v>
      </c>
      <c r="B221" s="12"/>
      <c r="C221" s="12"/>
      <c r="D221" s="161" t="s">
        <v>1429</v>
      </c>
      <c r="E221" s="168"/>
      <c r="F221" s="161" t="s">
        <v>1414</v>
      </c>
      <c r="G221" s="165" t="s">
        <v>1430</v>
      </c>
      <c r="H221" s="166" t="s">
        <v>1431</v>
      </c>
      <c r="I221" s="166" t="s">
        <v>1421</v>
      </c>
      <c r="J221" s="167" t="s">
        <v>492</v>
      </c>
      <c r="K221" s="161" t="s">
        <v>493</v>
      </c>
      <c r="L221" s="168"/>
      <c r="M221" s="168"/>
      <c r="N221" s="168"/>
      <c r="O221" s="168"/>
    </row>
    <row r="222">
      <c r="A222" s="183" t="s">
        <v>1432</v>
      </c>
      <c r="B222" s="168"/>
      <c r="C222" s="166" t="s">
        <v>1433</v>
      </c>
      <c r="D222" s="161" t="s">
        <v>1434</v>
      </c>
      <c r="E222" s="168"/>
      <c r="F222" s="161" t="s">
        <v>1435</v>
      </c>
      <c r="G222" s="165" t="s">
        <v>1415</v>
      </c>
      <c r="H222" s="166" t="s">
        <v>1416</v>
      </c>
      <c r="I222" s="166" t="s">
        <v>1436</v>
      </c>
      <c r="J222" s="167" t="s">
        <v>492</v>
      </c>
      <c r="K222" s="161" t="s">
        <v>493</v>
      </c>
      <c r="L222" s="168"/>
      <c r="M222" s="168"/>
      <c r="N222" s="168"/>
      <c r="O222" s="168"/>
    </row>
    <row r="223">
      <c r="A223" s="183" t="s">
        <v>1437</v>
      </c>
      <c r="B223" s="162"/>
      <c r="C223" s="184" t="s">
        <v>1438</v>
      </c>
      <c r="D223" s="161" t="s">
        <v>1439</v>
      </c>
      <c r="E223" s="168"/>
      <c r="F223" s="161" t="s">
        <v>1435</v>
      </c>
      <c r="G223" s="165" t="s">
        <v>1419</v>
      </c>
      <c r="H223" s="166" t="s">
        <v>1440</v>
      </c>
      <c r="I223" s="166" t="s">
        <v>1441</v>
      </c>
      <c r="J223" s="167" t="s">
        <v>492</v>
      </c>
      <c r="K223" s="161" t="s">
        <v>493</v>
      </c>
      <c r="L223" s="168"/>
      <c r="M223" s="168"/>
      <c r="N223" s="168"/>
      <c r="O223" s="168"/>
    </row>
    <row r="224">
      <c r="A224" s="183" t="s">
        <v>1437</v>
      </c>
      <c r="B224" s="169"/>
      <c r="C224" s="169"/>
      <c r="D224" s="161" t="s">
        <v>1442</v>
      </c>
      <c r="E224" s="168"/>
      <c r="F224" s="161" t="s">
        <v>1435</v>
      </c>
      <c r="G224" s="165" t="s">
        <v>1423</v>
      </c>
      <c r="H224" s="166" t="s">
        <v>1443</v>
      </c>
      <c r="I224" s="166" t="s">
        <v>1444</v>
      </c>
      <c r="J224" s="167" t="s">
        <v>492</v>
      </c>
      <c r="K224" s="161" t="s">
        <v>493</v>
      </c>
      <c r="L224" s="168"/>
      <c r="M224" s="168"/>
      <c r="N224" s="168"/>
      <c r="O224" s="168"/>
    </row>
    <row r="225">
      <c r="A225" s="183" t="s">
        <v>1437</v>
      </c>
      <c r="B225" s="169"/>
      <c r="C225" s="169"/>
      <c r="D225" s="161" t="s">
        <v>1445</v>
      </c>
      <c r="E225" s="168"/>
      <c r="F225" s="161" t="s">
        <v>1435</v>
      </c>
      <c r="G225" s="165" t="s">
        <v>1427</v>
      </c>
      <c r="H225" s="166" t="s">
        <v>1446</v>
      </c>
      <c r="I225" s="166" t="s">
        <v>1444</v>
      </c>
      <c r="J225" s="167" t="s">
        <v>492</v>
      </c>
      <c r="K225" s="161" t="s">
        <v>493</v>
      </c>
      <c r="L225" s="168"/>
      <c r="M225" s="168"/>
      <c r="N225" s="168"/>
      <c r="O225" s="168"/>
    </row>
    <row r="226">
      <c r="A226" s="183" t="s">
        <v>1437</v>
      </c>
      <c r="B226" s="12"/>
      <c r="C226" s="12"/>
      <c r="D226" s="161" t="s">
        <v>1447</v>
      </c>
      <c r="E226" s="168"/>
      <c r="F226" s="161" t="s">
        <v>1435</v>
      </c>
      <c r="G226" s="165" t="s">
        <v>1448</v>
      </c>
      <c r="H226" s="166" t="s">
        <v>1449</v>
      </c>
      <c r="I226" s="166" t="s">
        <v>1450</v>
      </c>
      <c r="J226" s="167" t="s">
        <v>492</v>
      </c>
      <c r="K226" s="161" t="s">
        <v>493</v>
      </c>
      <c r="L226" s="168"/>
      <c r="M226" s="168"/>
      <c r="N226" s="168"/>
      <c r="O226" s="168"/>
    </row>
    <row r="227">
      <c r="A227" s="161" t="s">
        <v>1451</v>
      </c>
      <c r="B227" s="162"/>
      <c r="C227" s="171" t="s">
        <v>1452</v>
      </c>
      <c r="D227" s="161" t="s">
        <v>1453</v>
      </c>
      <c r="E227" s="168"/>
      <c r="F227" s="161" t="s">
        <v>1454</v>
      </c>
      <c r="G227" s="165" t="s">
        <v>1455</v>
      </c>
      <c r="H227" s="166" t="s">
        <v>1456</v>
      </c>
      <c r="I227" s="166" t="s">
        <v>1457</v>
      </c>
      <c r="J227" s="167" t="s">
        <v>492</v>
      </c>
      <c r="K227" s="161" t="s">
        <v>518</v>
      </c>
      <c r="L227" s="161" t="s">
        <v>519</v>
      </c>
      <c r="M227" s="168"/>
      <c r="N227" s="168"/>
      <c r="O227" s="168"/>
    </row>
    <row r="228">
      <c r="A228" s="161" t="s">
        <v>1451</v>
      </c>
      <c r="B228" s="169"/>
      <c r="C228" s="169"/>
      <c r="D228" s="161" t="s">
        <v>1458</v>
      </c>
      <c r="E228" s="168"/>
      <c r="F228" s="161" t="s">
        <v>1454</v>
      </c>
      <c r="G228" s="165" t="s">
        <v>1459</v>
      </c>
      <c r="H228" s="166" t="s">
        <v>1460</v>
      </c>
      <c r="I228" s="166" t="s">
        <v>1461</v>
      </c>
      <c r="J228" s="167" t="s">
        <v>492</v>
      </c>
      <c r="K228" s="161" t="s">
        <v>493</v>
      </c>
      <c r="L228" s="168"/>
      <c r="M228" s="168"/>
      <c r="N228" s="168"/>
      <c r="O228" s="168"/>
    </row>
    <row r="229">
      <c r="A229" s="161" t="s">
        <v>1451</v>
      </c>
      <c r="B229" s="169"/>
      <c r="C229" s="169"/>
      <c r="D229" s="161" t="s">
        <v>1462</v>
      </c>
      <c r="E229" s="168"/>
      <c r="F229" s="161" t="s">
        <v>1454</v>
      </c>
      <c r="G229" s="165" t="s">
        <v>1463</v>
      </c>
      <c r="H229" s="166" t="s">
        <v>1464</v>
      </c>
      <c r="I229" s="166" t="s">
        <v>1465</v>
      </c>
      <c r="J229" s="167" t="s">
        <v>492</v>
      </c>
      <c r="K229" s="161" t="s">
        <v>493</v>
      </c>
      <c r="L229" s="168"/>
      <c r="M229" s="168"/>
      <c r="N229" s="168"/>
      <c r="O229" s="168"/>
    </row>
    <row r="230">
      <c r="A230" s="161" t="s">
        <v>1451</v>
      </c>
      <c r="B230" s="169"/>
      <c r="C230" s="169"/>
      <c r="D230" s="161" t="s">
        <v>1466</v>
      </c>
      <c r="E230" s="168"/>
      <c r="F230" s="161" t="s">
        <v>1454</v>
      </c>
      <c r="G230" s="165" t="s">
        <v>1467</v>
      </c>
      <c r="H230" s="166" t="s">
        <v>1468</v>
      </c>
      <c r="I230" s="166" t="s">
        <v>1469</v>
      </c>
      <c r="J230" s="167" t="s">
        <v>492</v>
      </c>
      <c r="K230" s="161" t="s">
        <v>518</v>
      </c>
      <c r="L230" s="161" t="s">
        <v>519</v>
      </c>
      <c r="M230" s="168"/>
      <c r="N230" s="168"/>
      <c r="O230" s="168"/>
    </row>
    <row r="231">
      <c r="A231" s="161" t="s">
        <v>1451</v>
      </c>
      <c r="B231" s="169"/>
      <c r="C231" s="169"/>
      <c r="D231" s="161" t="s">
        <v>1470</v>
      </c>
      <c r="E231" s="168"/>
      <c r="F231" s="161" t="s">
        <v>1454</v>
      </c>
      <c r="G231" s="165" t="s">
        <v>1471</v>
      </c>
      <c r="H231" s="166" t="s">
        <v>1468</v>
      </c>
      <c r="I231" s="166" t="s">
        <v>1472</v>
      </c>
      <c r="J231" s="167" t="s">
        <v>492</v>
      </c>
      <c r="K231" s="161" t="s">
        <v>518</v>
      </c>
      <c r="L231" s="161" t="s">
        <v>519</v>
      </c>
      <c r="M231" s="168"/>
      <c r="N231" s="168"/>
      <c r="O231" s="168"/>
    </row>
    <row r="232">
      <c r="A232" s="161" t="s">
        <v>1451</v>
      </c>
      <c r="B232" s="169"/>
      <c r="C232" s="169"/>
      <c r="D232" s="161" t="s">
        <v>1473</v>
      </c>
      <c r="E232" s="168"/>
      <c r="F232" s="161" t="s">
        <v>1454</v>
      </c>
      <c r="G232" s="165" t="s">
        <v>1474</v>
      </c>
      <c r="H232" s="166" t="s">
        <v>1475</v>
      </c>
      <c r="I232" s="166" t="s">
        <v>1476</v>
      </c>
      <c r="J232" s="167" t="s">
        <v>492</v>
      </c>
      <c r="K232" s="161" t="s">
        <v>518</v>
      </c>
      <c r="L232" s="161" t="s">
        <v>519</v>
      </c>
      <c r="M232" s="168"/>
      <c r="N232" s="168"/>
      <c r="O232" s="168"/>
    </row>
    <row r="233">
      <c r="A233" s="161" t="s">
        <v>1451</v>
      </c>
      <c r="B233" s="12"/>
      <c r="C233" s="12"/>
      <c r="D233" s="161" t="s">
        <v>1477</v>
      </c>
      <c r="E233" s="168"/>
      <c r="F233" s="161" t="s">
        <v>1454</v>
      </c>
      <c r="G233" s="165" t="s">
        <v>1478</v>
      </c>
      <c r="H233" s="166" t="s">
        <v>1479</v>
      </c>
      <c r="I233" s="166" t="s">
        <v>1480</v>
      </c>
      <c r="J233" s="167" t="s">
        <v>492</v>
      </c>
      <c r="K233" s="161" t="s">
        <v>493</v>
      </c>
      <c r="L233" s="168"/>
      <c r="M233" s="168"/>
      <c r="N233" s="168"/>
      <c r="O233" s="168"/>
    </row>
    <row r="234">
      <c r="A234" s="161" t="s">
        <v>1481</v>
      </c>
      <c r="B234" s="162"/>
      <c r="C234" s="171" t="s">
        <v>1482</v>
      </c>
      <c r="D234" s="161" t="s">
        <v>1483</v>
      </c>
      <c r="E234" s="168"/>
      <c r="F234" s="161" t="s">
        <v>1484</v>
      </c>
      <c r="G234" s="165" t="s">
        <v>1485</v>
      </c>
      <c r="H234" s="166" t="s">
        <v>1486</v>
      </c>
      <c r="I234" s="166" t="s">
        <v>1487</v>
      </c>
      <c r="J234" s="167" t="s">
        <v>492</v>
      </c>
      <c r="K234" s="161" t="s">
        <v>493</v>
      </c>
      <c r="L234" s="168"/>
      <c r="M234" s="168"/>
      <c r="N234" s="168"/>
      <c r="O234" s="168"/>
    </row>
    <row r="235">
      <c r="A235" s="161" t="s">
        <v>1481</v>
      </c>
      <c r="B235" s="169"/>
      <c r="C235" s="169"/>
      <c r="D235" s="161" t="s">
        <v>1488</v>
      </c>
      <c r="E235" s="168"/>
      <c r="F235" s="161" t="s">
        <v>1484</v>
      </c>
      <c r="G235" s="165" t="s">
        <v>1489</v>
      </c>
      <c r="H235" s="166" t="s">
        <v>1490</v>
      </c>
      <c r="I235" s="166" t="s">
        <v>1491</v>
      </c>
      <c r="J235" s="167" t="s">
        <v>492</v>
      </c>
      <c r="K235" s="161" t="s">
        <v>493</v>
      </c>
      <c r="L235" s="168"/>
      <c r="M235" s="168"/>
      <c r="N235" s="168"/>
      <c r="O235" s="168"/>
    </row>
    <row r="236">
      <c r="A236" s="161" t="s">
        <v>1481</v>
      </c>
      <c r="B236" s="169"/>
      <c r="C236" s="169"/>
      <c r="D236" s="161" t="s">
        <v>1492</v>
      </c>
      <c r="E236" s="168"/>
      <c r="F236" s="161" t="s">
        <v>1484</v>
      </c>
      <c r="G236" s="165" t="s">
        <v>1493</v>
      </c>
      <c r="H236" s="166" t="s">
        <v>1494</v>
      </c>
      <c r="I236" s="166" t="s">
        <v>1495</v>
      </c>
      <c r="J236" s="167" t="s">
        <v>492</v>
      </c>
      <c r="K236" s="161" t="s">
        <v>493</v>
      </c>
      <c r="L236" s="168"/>
      <c r="M236" s="168"/>
      <c r="N236" s="168"/>
      <c r="O236" s="168"/>
    </row>
    <row r="237">
      <c r="A237" s="161" t="s">
        <v>1481</v>
      </c>
      <c r="B237" s="169"/>
      <c r="C237" s="169"/>
      <c r="D237" s="161" t="s">
        <v>1496</v>
      </c>
      <c r="E237" s="168"/>
      <c r="F237" s="161" t="s">
        <v>1484</v>
      </c>
      <c r="G237" s="165" t="s">
        <v>1497</v>
      </c>
      <c r="H237" s="166" t="s">
        <v>1494</v>
      </c>
      <c r="I237" s="166" t="s">
        <v>1495</v>
      </c>
      <c r="J237" s="167" t="s">
        <v>492</v>
      </c>
      <c r="K237" s="161" t="s">
        <v>493</v>
      </c>
      <c r="L237" s="168"/>
      <c r="M237" s="168"/>
      <c r="N237" s="168"/>
      <c r="O237" s="168"/>
    </row>
    <row r="238">
      <c r="A238" s="161" t="s">
        <v>1481</v>
      </c>
      <c r="B238" s="169"/>
      <c r="C238" s="169"/>
      <c r="D238" s="161" t="s">
        <v>1498</v>
      </c>
      <c r="E238" s="168"/>
      <c r="F238" s="161" t="s">
        <v>1484</v>
      </c>
      <c r="G238" s="165" t="s">
        <v>1499</v>
      </c>
      <c r="H238" s="166" t="s">
        <v>1500</v>
      </c>
      <c r="I238" s="166" t="s">
        <v>1501</v>
      </c>
      <c r="J238" s="167" t="s">
        <v>492</v>
      </c>
      <c r="K238" s="161" t="s">
        <v>493</v>
      </c>
      <c r="L238" s="168"/>
      <c r="M238" s="168"/>
      <c r="N238" s="168"/>
      <c r="O238" s="168"/>
    </row>
    <row r="239">
      <c r="A239" s="161" t="s">
        <v>1481</v>
      </c>
      <c r="B239" s="169"/>
      <c r="C239" s="169"/>
      <c r="D239" s="161" t="s">
        <v>1502</v>
      </c>
      <c r="E239" s="168"/>
      <c r="F239" s="161" t="s">
        <v>1484</v>
      </c>
      <c r="G239" s="165" t="s">
        <v>1503</v>
      </c>
      <c r="H239" s="166" t="s">
        <v>1504</v>
      </c>
      <c r="I239" s="166" t="s">
        <v>1501</v>
      </c>
      <c r="J239" s="167" t="s">
        <v>492</v>
      </c>
      <c r="K239" s="161" t="s">
        <v>493</v>
      </c>
      <c r="L239" s="168"/>
      <c r="M239" s="168"/>
      <c r="N239" s="168"/>
      <c r="O239" s="168"/>
    </row>
    <row r="240">
      <c r="A240" s="161" t="s">
        <v>1481</v>
      </c>
      <c r="B240" s="169"/>
      <c r="C240" s="169"/>
      <c r="D240" s="161" t="s">
        <v>1505</v>
      </c>
      <c r="E240" s="168"/>
      <c r="F240" s="161" t="s">
        <v>1484</v>
      </c>
      <c r="G240" s="165" t="s">
        <v>1506</v>
      </c>
      <c r="H240" s="166" t="s">
        <v>1507</v>
      </c>
      <c r="I240" s="166" t="s">
        <v>1508</v>
      </c>
      <c r="J240" s="167" t="s">
        <v>492</v>
      </c>
      <c r="K240" s="161" t="s">
        <v>493</v>
      </c>
      <c r="L240" s="168"/>
      <c r="M240" s="168"/>
      <c r="N240" s="168"/>
      <c r="O240" s="168"/>
    </row>
    <row r="241">
      <c r="A241" s="161" t="s">
        <v>1481</v>
      </c>
      <c r="B241" s="169"/>
      <c r="C241" s="169"/>
      <c r="D241" s="161" t="s">
        <v>1509</v>
      </c>
      <c r="E241" s="168"/>
      <c r="F241" s="161" t="s">
        <v>1484</v>
      </c>
      <c r="G241" s="165" t="s">
        <v>1510</v>
      </c>
      <c r="H241" s="166" t="s">
        <v>1511</v>
      </c>
      <c r="I241" s="166" t="s">
        <v>1512</v>
      </c>
      <c r="J241" s="167" t="s">
        <v>492</v>
      </c>
      <c r="K241" s="161" t="s">
        <v>493</v>
      </c>
      <c r="L241" s="168"/>
      <c r="M241" s="168"/>
      <c r="N241" s="168"/>
      <c r="O241" s="168"/>
    </row>
    <row r="242">
      <c r="A242" s="161" t="s">
        <v>1481</v>
      </c>
      <c r="B242" s="169"/>
      <c r="C242" s="169"/>
      <c r="D242" s="161" t="s">
        <v>1513</v>
      </c>
      <c r="E242" s="168"/>
      <c r="F242" s="161" t="s">
        <v>1484</v>
      </c>
      <c r="G242" s="165" t="s">
        <v>1514</v>
      </c>
      <c r="H242" s="166" t="s">
        <v>1515</v>
      </c>
      <c r="I242" s="166" t="s">
        <v>1516</v>
      </c>
      <c r="J242" s="167" t="s">
        <v>492</v>
      </c>
      <c r="K242" s="161" t="s">
        <v>493</v>
      </c>
      <c r="L242" s="168"/>
      <c r="M242" s="168"/>
      <c r="N242" s="168"/>
      <c r="O242" s="168"/>
    </row>
    <row r="243">
      <c r="A243" s="161" t="s">
        <v>1481</v>
      </c>
      <c r="B243" s="169"/>
      <c r="C243" s="169"/>
      <c r="D243" s="161" t="s">
        <v>1517</v>
      </c>
      <c r="E243" s="168"/>
      <c r="F243" s="161" t="s">
        <v>1484</v>
      </c>
      <c r="G243" s="165" t="s">
        <v>1518</v>
      </c>
      <c r="H243" s="166" t="s">
        <v>1519</v>
      </c>
      <c r="I243" s="166" t="s">
        <v>1520</v>
      </c>
      <c r="J243" s="167" t="s">
        <v>492</v>
      </c>
      <c r="K243" s="161" t="s">
        <v>493</v>
      </c>
      <c r="L243" s="168"/>
      <c r="M243" s="168"/>
      <c r="N243" s="168"/>
      <c r="O243" s="168"/>
    </row>
    <row r="244">
      <c r="A244" s="161" t="s">
        <v>1481</v>
      </c>
      <c r="B244" s="12"/>
      <c r="C244" s="12"/>
      <c r="D244" s="161" t="s">
        <v>1521</v>
      </c>
      <c r="E244" s="168"/>
      <c r="F244" s="161" t="s">
        <v>1484</v>
      </c>
      <c r="G244" s="165" t="s">
        <v>1522</v>
      </c>
      <c r="H244" s="166" t="s">
        <v>1523</v>
      </c>
      <c r="I244" s="166" t="s">
        <v>1524</v>
      </c>
      <c r="J244" s="167" t="s">
        <v>492</v>
      </c>
      <c r="K244" s="161" t="s">
        <v>493</v>
      </c>
      <c r="L244" s="168"/>
      <c r="M244" s="168"/>
      <c r="N244" s="168"/>
      <c r="O244" s="168"/>
    </row>
    <row r="245">
      <c r="A245" s="161" t="s">
        <v>1525</v>
      </c>
      <c r="B245" s="162"/>
      <c r="C245" s="171" t="s">
        <v>1526</v>
      </c>
      <c r="D245" s="161" t="s">
        <v>1527</v>
      </c>
      <c r="E245" s="168"/>
      <c r="F245" s="161" t="s">
        <v>1528</v>
      </c>
      <c r="G245" s="165" t="s">
        <v>1529</v>
      </c>
      <c r="H245" s="166" t="s">
        <v>1530</v>
      </c>
      <c r="I245" s="166" t="s">
        <v>1531</v>
      </c>
      <c r="J245" s="167" t="s">
        <v>492</v>
      </c>
      <c r="K245" s="161" t="s">
        <v>518</v>
      </c>
      <c r="L245" s="161" t="s">
        <v>519</v>
      </c>
      <c r="M245" s="168"/>
      <c r="N245" s="168"/>
      <c r="O245" s="168"/>
    </row>
    <row r="246">
      <c r="A246" s="161" t="s">
        <v>1525</v>
      </c>
      <c r="B246" s="169"/>
      <c r="C246" s="169"/>
      <c r="D246" s="161" t="s">
        <v>1532</v>
      </c>
      <c r="E246" s="168"/>
      <c r="F246" s="161" t="s">
        <v>1528</v>
      </c>
      <c r="G246" s="165" t="s">
        <v>1533</v>
      </c>
      <c r="H246" s="166" t="s">
        <v>1534</v>
      </c>
      <c r="I246" s="166" t="s">
        <v>1535</v>
      </c>
      <c r="J246" s="167" t="s">
        <v>492</v>
      </c>
      <c r="K246" s="161" t="s">
        <v>518</v>
      </c>
      <c r="L246" s="161" t="s">
        <v>519</v>
      </c>
      <c r="M246" s="168"/>
      <c r="N246" s="168"/>
      <c r="O246" s="168"/>
    </row>
    <row r="247">
      <c r="A247" s="161" t="s">
        <v>1525</v>
      </c>
      <c r="B247" s="169"/>
      <c r="C247" s="169"/>
      <c r="D247" s="161" t="s">
        <v>1536</v>
      </c>
      <c r="E247" s="168"/>
      <c r="F247" s="161" t="s">
        <v>1528</v>
      </c>
      <c r="G247" s="165" t="s">
        <v>1537</v>
      </c>
      <c r="H247" s="166" t="s">
        <v>1538</v>
      </c>
      <c r="I247" s="166" t="s">
        <v>1539</v>
      </c>
      <c r="J247" s="167" t="s">
        <v>492</v>
      </c>
      <c r="K247" s="161" t="s">
        <v>518</v>
      </c>
      <c r="L247" s="161" t="s">
        <v>519</v>
      </c>
      <c r="M247" s="168"/>
      <c r="N247" s="168"/>
      <c r="O247" s="168"/>
    </row>
    <row r="248">
      <c r="A248" s="161" t="s">
        <v>1525</v>
      </c>
      <c r="B248" s="169"/>
      <c r="C248" s="169"/>
      <c r="D248" s="161" t="s">
        <v>1540</v>
      </c>
      <c r="E248" s="168"/>
      <c r="F248" s="161" t="s">
        <v>1528</v>
      </c>
      <c r="G248" s="165" t="s">
        <v>1541</v>
      </c>
      <c r="H248" s="166" t="s">
        <v>1542</v>
      </c>
      <c r="I248" s="166" t="s">
        <v>1543</v>
      </c>
      <c r="J248" s="167" t="s">
        <v>492</v>
      </c>
      <c r="K248" s="161" t="s">
        <v>518</v>
      </c>
      <c r="L248" s="161" t="s">
        <v>519</v>
      </c>
      <c r="M248" s="168"/>
      <c r="N248" s="168"/>
      <c r="O248" s="168"/>
    </row>
    <row r="249">
      <c r="A249" s="161" t="s">
        <v>1525</v>
      </c>
      <c r="B249" s="169"/>
      <c r="C249" s="169"/>
      <c r="D249" s="161" t="s">
        <v>1544</v>
      </c>
      <c r="E249" s="168"/>
      <c r="F249" s="161" t="s">
        <v>1528</v>
      </c>
      <c r="G249" s="165" t="s">
        <v>1545</v>
      </c>
      <c r="H249" s="166" t="s">
        <v>1546</v>
      </c>
      <c r="I249" s="166" t="s">
        <v>1547</v>
      </c>
      <c r="J249" s="167" t="s">
        <v>492</v>
      </c>
      <c r="K249" s="161" t="s">
        <v>518</v>
      </c>
      <c r="L249" s="161" t="s">
        <v>519</v>
      </c>
      <c r="M249" s="168"/>
      <c r="N249" s="168"/>
      <c r="O249" s="168"/>
    </row>
    <row r="250">
      <c r="A250" s="161" t="s">
        <v>1525</v>
      </c>
      <c r="B250" s="169"/>
      <c r="C250" s="169"/>
      <c r="D250" s="161" t="s">
        <v>1548</v>
      </c>
      <c r="E250" s="168"/>
      <c r="F250" s="161" t="s">
        <v>1528</v>
      </c>
      <c r="G250" s="165" t="s">
        <v>1549</v>
      </c>
      <c r="H250" s="166" t="s">
        <v>1550</v>
      </c>
      <c r="I250" s="166" t="s">
        <v>1551</v>
      </c>
      <c r="J250" s="167" t="s">
        <v>492</v>
      </c>
      <c r="K250" s="161" t="s">
        <v>518</v>
      </c>
      <c r="L250" s="161" t="s">
        <v>519</v>
      </c>
      <c r="M250" s="168"/>
      <c r="N250" s="168"/>
      <c r="O250" s="168"/>
    </row>
    <row r="251">
      <c r="A251" s="161" t="s">
        <v>1525</v>
      </c>
      <c r="B251" s="169"/>
      <c r="C251" s="169"/>
      <c r="D251" s="161" t="s">
        <v>1552</v>
      </c>
      <c r="E251" s="168"/>
      <c r="F251" s="161" t="s">
        <v>1528</v>
      </c>
      <c r="G251" s="165" t="s">
        <v>1553</v>
      </c>
      <c r="H251" s="166" t="s">
        <v>1554</v>
      </c>
      <c r="I251" s="166" t="s">
        <v>1555</v>
      </c>
      <c r="J251" s="167" t="s">
        <v>492</v>
      </c>
      <c r="K251" s="161" t="s">
        <v>518</v>
      </c>
      <c r="L251" s="161" t="s">
        <v>519</v>
      </c>
      <c r="M251" s="168"/>
      <c r="N251" s="168"/>
      <c r="O251" s="168"/>
    </row>
    <row r="252">
      <c r="A252" s="161" t="s">
        <v>1525</v>
      </c>
      <c r="B252" s="169"/>
      <c r="C252" s="169"/>
      <c r="D252" s="161" t="s">
        <v>1556</v>
      </c>
      <c r="E252" s="168"/>
      <c r="F252" s="161" t="s">
        <v>1528</v>
      </c>
      <c r="G252" s="165" t="s">
        <v>1557</v>
      </c>
      <c r="H252" s="166" t="s">
        <v>1558</v>
      </c>
      <c r="I252" s="166" t="s">
        <v>1559</v>
      </c>
      <c r="J252" s="167" t="s">
        <v>492</v>
      </c>
      <c r="K252" s="161" t="s">
        <v>518</v>
      </c>
      <c r="L252" s="161" t="s">
        <v>519</v>
      </c>
      <c r="M252" s="168"/>
      <c r="N252" s="168"/>
      <c r="O252" s="168"/>
    </row>
    <row r="253">
      <c r="A253" s="161" t="s">
        <v>1525</v>
      </c>
      <c r="B253" s="169"/>
      <c r="C253" s="169"/>
      <c r="D253" s="161" t="s">
        <v>1560</v>
      </c>
      <c r="E253" s="168"/>
      <c r="F253" s="161" t="s">
        <v>1528</v>
      </c>
      <c r="G253" s="165" t="s">
        <v>1561</v>
      </c>
      <c r="H253" s="166" t="s">
        <v>1562</v>
      </c>
      <c r="I253" s="166" t="s">
        <v>1563</v>
      </c>
      <c r="J253" s="167" t="s">
        <v>492</v>
      </c>
      <c r="K253" s="161" t="s">
        <v>518</v>
      </c>
      <c r="L253" s="161" t="s">
        <v>519</v>
      </c>
      <c r="M253" s="168"/>
      <c r="N253" s="168"/>
      <c r="O253" s="168"/>
    </row>
    <row r="254">
      <c r="A254" s="161" t="s">
        <v>1525</v>
      </c>
      <c r="B254" s="169"/>
      <c r="C254" s="169"/>
      <c r="D254" s="161" t="s">
        <v>1564</v>
      </c>
      <c r="E254" s="168"/>
      <c r="F254" s="161" t="s">
        <v>1528</v>
      </c>
      <c r="G254" s="165" t="s">
        <v>1565</v>
      </c>
      <c r="H254" s="166" t="s">
        <v>1566</v>
      </c>
      <c r="I254" s="166" t="s">
        <v>1567</v>
      </c>
      <c r="J254" s="167" t="s">
        <v>492</v>
      </c>
      <c r="K254" s="161" t="s">
        <v>518</v>
      </c>
      <c r="L254" s="161" t="s">
        <v>519</v>
      </c>
      <c r="M254" s="168"/>
      <c r="N254" s="168"/>
      <c r="O254" s="168"/>
    </row>
    <row r="255">
      <c r="A255" s="161" t="s">
        <v>1525</v>
      </c>
      <c r="B255" s="169"/>
      <c r="C255" s="169"/>
      <c r="D255" s="161" t="s">
        <v>1568</v>
      </c>
      <c r="E255" s="168"/>
      <c r="F255" s="161" t="s">
        <v>1528</v>
      </c>
      <c r="G255" s="165" t="s">
        <v>1569</v>
      </c>
      <c r="H255" s="166" t="s">
        <v>1570</v>
      </c>
      <c r="I255" s="166" t="s">
        <v>1571</v>
      </c>
      <c r="J255" s="167" t="s">
        <v>492</v>
      </c>
      <c r="K255" s="161" t="s">
        <v>518</v>
      </c>
      <c r="L255" s="161" t="s">
        <v>519</v>
      </c>
      <c r="M255" s="168"/>
      <c r="N255" s="168"/>
      <c r="O255" s="168"/>
    </row>
    <row r="256">
      <c r="A256" s="161" t="s">
        <v>1525</v>
      </c>
      <c r="B256" s="169"/>
      <c r="C256" s="169"/>
      <c r="D256" s="161" t="s">
        <v>1572</v>
      </c>
      <c r="E256" s="168"/>
      <c r="F256" s="161" t="s">
        <v>1528</v>
      </c>
      <c r="G256" s="165" t="s">
        <v>1573</v>
      </c>
      <c r="H256" s="166" t="s">
        <v>1574</v>
      </c>
      <c r="I256" s="166" t="s">
        <v>1575</v>
      </c>
      <c r="J256" s="167" t="s">
        <v>492</v>
      </c>
      <c r="K256" s="161" t="s">
        <v>493</v>
      </c>
      <c r="L256" s="168"/>
      <c r="M256" s="168"/>
      <c r="N256" s="168"/>
      <c r="O256" s="168"/>
    </row>
    <row r="257">
      <c r="A257" s="161" t="s">
        <v>1525</v>
      </c>
      <c r="B257" s="169"/>
      <c r="C257" s="169"/>
      <c r="D257" s="161" t="s">
        <v>1576</v>
      </c>
      <c r="E257" s="168"/>
      <c r="F257" s="161" t="s">
        <v>1528</v>
      </c>
      <c r="G257" s="165" t="s">
        <v>1577</v>
      </c>
      <c r="H257" s="166" t="s">
        <v>1578</v>
      </c>
      <c r="I257" s="166" t="s">
        <v>1579</v>
      </c>
      <c r="J257" s="167" t="s">
        <v>492</v>
      </c>
      <c r="K257" s="161" t="s">
        <v>493</v>
      </c>
      <c r="L257" s="168"/>
      <c r="M257" s="168"/>
      <c r="N257" s="168"/>
      <c r="O257" s="168"/>
    </row>
    <row r="258">
      <c r="A258" s="161" t="s">
        <v>1525</v>
      </c>
      <c r="B258" s="169"/>
      <c r="C258" s="169"/>
      <c r="D258" s="161" t="s">
        <v>1580</v>
      </c>
      <c r="E258" s="168"/>
      <c r="F258" s="161" t="s">
        <v>1528</v>
      </c>
      <c r="G258" s="165" t="s">
        <v>1581</v>
      </c>
      <c r="H258" s="166" t="s">
        <v>1582</v>
      </c>
      <c r="I258" s="166" t="s">
        <v>1583</v>
      </c>
      <c r="J258" s="167" t="s">
        <v>492</v>
      </c>
      <c r="K258" s="161" t="s">
        <v>493</v>
      </c>
      <c r="L258" s="168"/>
      <c r="M258" s="168"/>
      <c r="N258" s="168"/>
      <c r="O258" s="168"/>
    </row>
    <row r="259">
      <c r="A259" s="161" t="s">
        <v>1525</v>
      </c>
      <c r="B259" s="169"/>
      <c r="C259" s="169"/>
      <c r="D259" s="161" t="s">
        <v>1584</v>
      </c>
      <c r="E259" s="168"/>
      <c r="F259" s="161" t="s">
        <v>1528</v>
      </c>
      <c r="G259" s="165" t="s">
        <v>1585</v>
      </c>
      <c r="H259" s="166" t="s">
        <v>1550</v>
      </c>
      <c r="I259" s="166" t="s">
        <v>1586</v>
      </c>
      <c r="J259" s="167" t="s">
        <v>492</v>
      </c>
      <c r="K259" s="161" t="s">
        <v>518</v>
      </c>
      <c r="L259" s="161" t="s">
        <v>519</v>
      </c>
      <c r="M259" s="168"/>
      <c r="N259" s="168"/>
      <c r="O259" s="168"/>
    </row>
    <row r="260">
      <c r="A260" s="161" t="s">
        <v>1525</v>
      </c>
      <c r="B260" s="12"/>
      <c r="C260" s="12"/>
      <c r="D260" s="161" t="s">
        <v>1587</v>
      </c>
      <c r="E260" s="168"/>
      <c r="F260" s="161" t="s">
        <v>1528</v>
      </c>
      <c r="G260" s="165" t="s">
        <v>1588</v>
      </c>
      <c r="H260" s="166" t="s">
        <v>1589</v>
      </c>
      <c r="I260" s="166" t="s">
        <v>1590</v>
      </c>
      <c r="J260" s="167" t="s">
        <v>492</v>
      </c>
      <c r="K260" s="161" t="s">
        <v>518</v>
      </c>
      <c r="L260" s="161" t="s">
        <v>519</v>
      </c>
      <c r="M260" s="168"/>
      <c r="N260" s="168"/>
      <c r="O260" s="168"/>
    </row>
    <row r="261">
      <c r="A261" s="162"/>
      <c r="B261" s="161" t="s">
        <v>1591</v>
      </c>
      <c r="C261" s="171" t="s">
        <v>1592</v>
      </c>
      <c r="D261" s="161" t="s">
        <v>1593</v>
      </c>
      <c r="E261" s="168"/>
      <c r="F261" s="168"/>
      <c r="G261" s="165" t="s">
        <v>1594</v>
      </c>
      <c r="H261" s="166" t="s">
        <v>1595</v>
      </c>
      <c r="I261" s="166" t="s">
        <v>1596</v>
      </c>
      <c r="J261" s="167" t="s">
        <v>492</v>
      </c>
      <c r="K261" s="161" t="s">
        <v>493</v>
      </c>
      <c r="L261" s="168"/>
      <c r="M261" s="168"/>
      <c r="N261" s="168"/>
      <c r="O261" s="168"/>
    </row>
    <row r="262">
      <c r="A262" s="12"/>
      <c r="B262" s="161" t="s">
        <v>1591</v>
      </c>
      <c r="C262" s="12"/>
      <c r="D262" s="161" t="s">
        <v>1597</v>
      </c>
      <c r="E262" s="168"/>
      <c r="F262" s="168"/>
      <c r="G262" s="165" t="s">
        <v>1598</v>
      </c>
      <c r="H262" s="166" t="s">
        <v>1599</v>
      </c>
      <c r="I262" s="166" t="s">
        <v>1600</v>
      </c>
      <c r="J262" s="167" t="s">
        <v>492</v>
      </c>
      <c r="K262" s="161" t="s">
        <v>518</v>
      </c>
      <c r="L262" s="161" t="s">
        <v>519</v>
      </c>
      <c r="M262" s="168"/>
      <c r="N262" s="168"/>
      <c r="O262" s="168"/>
    </row>
    <row r="263">
      <c r="A263" s="168"/>
      <c r="B263" s="161" t="s">
        <v>1601</v>
      </c>
      <c r="C263" s="166" t="s">
        <v>1602</v>
      </c>
      <c r="D263" s="161" t="s">
        <v>1603</v>
      </c>
      <c r="E263" s="168"/>
      <c r="F263" s="168"/>
      <c r="G263" s="165" t="s">
        <v>1604</v>
      </c>
      <c r="H263" s="166" t="s">
        <v>1605</v>
      </c>
      <c r="I263" s="166" t="s">
        <v>1606</v>
      </c>
      <c r="J263" s="167" t="s">
        <v>492</v>
      </c>
      <c r="K263" s="161" t="s">
        <v>493</v>
      </c>
      <c r="L263" s="168"/>
      <c r="M263" s="168"/>
      <c r="N263" s="168"/>
      <c r="O263" s="168"/>
    </row>
    <row r="264">
      <c r="A264" s="162"/>
      <c r="B264" s="164" t="s">
        <v>1607</v>
      </c>
      <c r="C264" s="171" t="s">
        <v>1160</v>
      </c>
      <c r="D264" s="161" t="s">
        <v>1608</v>
      </c>
      <c r="E264" s="168"/>
      <c r="F264" s="168"/>
      <c r="G264" s="165" t="s">
        <v>1609</v>
      </c>
      <c r="H264" s="166" t="s">
        <v>1610</v>
      </c>
      <c r="I264" s="166" t="s">
        <v>1611</v>
      </c>
      <c r="J264" s="167" t="s">
        <v>492</v>
      </c>
      <c r="K264" s="161" t="s">
        <v>518</v>
      </c>
      <c r="L264" s="161" t="s">
        <v>519</v>
      </c>
      <c r="M264" s="168"/>
      <c r="N264" s="168"/>
      <c r="O264" s="168"/>
    </row>
    <row r="265">
      <c r="A265" s="169"/>
      <c r="B265" s="169"/>
      <c r="C265" s="169"/>
      <c r="D265" s="161" t="s">
        <v>1612</v>
      </c>
      <c r="E265" s="168"/>
      <c r="F265" s="168"/>
      <c r="G265" s="165" t="s">
        <v>1613</v>
      </c>
      <c r="H265" s="166" t="s">
        <v>1614</v>
      </c>
      <c r="I265" s="166" t="s">
        <v>1615</v>
      </c>
      <c r="J265" s="167" t="s">
        <v>492</v>
      </c>
      <c r="K265" s="161" t="s">
        <v>518</v>
      </c>
      <c r="L265" s="161" t="s">
        <v>519</v>
      </c>
      <c r="M265" s="168"/>
      <c r="N265" s="168"/>
      <c r="O265" s="168"/>
    </row>
    <row r="266">
      <c r="A266" s="169"/>
      <c r="B266" s="169"/>
      <c r="C266" s="169"/>
      <c r="D266" s="161" t="s">
        <v>1616</v>
      </c>
      <c r="E266" s="168"/>
      <c r="F266" s="168"/>
      <c r="G266" s="165" t="s">
        <v>1617</v>
      </c>
      <c r="H266" s="166" t="s">
        <v>1618</v>
      </c>
      <c r="I266" s="166" t="s">
        <v>1619</v>
      </c>
      <c r="J266" s="167" t="s">
        <v>492</v>
      </c>
      <c r="K266" s="161" t="s">
        <v>938</v>
      </c>
      <c r="L266" s="168"/>
      <c r="M266" s="168"/>
      <c r="N266" s="168"/>
      <c r="O266" s="168"/>
    </row>
    <row r="267">
      <c r="A267" s="12"/>
      <c r="B267" s="12"/>
      <c r="C267" s="12"/>
      <c r="D267" s="161" t="s">
        <v>1620</v>
      </c>
      <c r="E267" s="168"/>
      <c r="F267" s="168"/>
      <c r="G267" s="165" t="s">
        <v>1621</v>
      </c>
      <c r="H267" s="166" t="s">
        <v>1610</v>
      </c>
      <c r="I267" s="166" t="s">
        <v>1622</v>
      </c>
      <c r="J267" s="167" t="s">
        <v>492</v>
      </c>
      <c r="K267" s="161" t="s">
        <v>518</v>
      </c>
      <c r="L267" s="161" t="s">
        <v>519</v>
      </c>
      <c r="M267" s="168"/>
      <c r="N267" s="168"/>
      <c r="O267" s="168"/>
    </row>
    <row r="268">
      <c r="A268" s="168"/>
      <c r="B268" s="161" t="s">
        <v>1623</v>
      </c>
      <c r="C268" s="166" t="s">
        <v>1624</v>
      </c>
      <c r="D268" s="161" t="s">
        <v>1625</v>
      </c>
      <c r="E268" s="168"/>
      <c r="F268" s="168"/>
      <c r="G268" s="165" t="s">
        <v>1626</v>
      </c>
      <c r="H268" s="166" t="s">
        <v>1605</v>
      </c>
      <c r="I268" s="166" t="s">
        <v>1627</v>
      </c>
      <c r="J268" s="167" t="s">
        <v>492</v>
      </c>
      <c r="K268" s="161" t="s">
        <v>493</v>
      </c>
      <c r="L268" s="168"/>
      <c r="M268" s="168"/>
      <c r="N268" s="168"/>
      <c r="O268" s="168"/>
    </row>
    <row r="269">
      <c r="A269" s="161" t="s">
        <v>1628</v>
      </c>
      <c r="B269" s="162"/>
      <c r="C269" s="171" t="s">
        <v>1629</v>
      </c>
      <c r="D269" s="161" t="s">
        <v>1630</v>
      </c>
      <c r="E269" s="168"/>
      <c r="F269" s="161" t="s">
        <v>1631</v>
      </c>
      <c r="G269" s="165" t="s">
        <v>1632</v>
      </c>
      <c r="H269" s="166" t="s">
        <v>1633</v>
      </c>
      <c r="I269" s="166" t="s">
        <v>1634</v>
      </c>
      <c r="J269" s="167" t="s">
        <v>492</v>
      </c>
      <c r="K269" s="161" t="s">
        <v>518</v>
      </c>
      <c r="L269" s="161" t="s">
        <v>519</v>
      </c>
      <c r="M269" s="168"/>
      <c r="N269" s="168"/>
      <c r="O269" s="168"/>
    </row>
    <row r="270">
      <c r="A270" s="161" t="s">
        <v>1628</v>
      </c>
      <c r="B270" s="169"/>
      <c r="C270" s="169"/>
      <c r="D270" s="161" t="s">
        <v>1635</v>
      </c>
      <c r="E270" s="168"/>
      <c r="F270" s="161" t="s">
        <v>1636</v>
      </c>
      <c r="G270" s="165" t="s">
        <v>1637</v>
      </c>
      <c r="H270" s="166" t="s">
        <v>1638</v>
      </c>
      <c r="I270" s="166" t="s">
        <v>1639</v>
      </c>
      <c r="J270" s="167" t="s">
        <v>492</v>
      </c>
      <c r="K270" s="161" t="s">
        <v>493</v>
      </c>
      <c r="L270" s="168"/>
      <c r="M270" s="168"/>
      <c r="N270" s="168"/>
      <c r="O270" s="168"/>
    </row>
    <row r="271">
      <c r="A271" s="161" t="s">
        <v>1628</v>
      </c>
      <c r="B271" s="169"/>
      <c r="C271" s="169"/>
      <c r="D271" s="161" t="s">
        <v>1640</v>
      </c>
      <c r="E271" s="168"/>
      <c r="F271" s="161" t="s">
        <v>1636</v>
      </c>
      <c r="G271" s="165" t="s">
        <v>1641</v>
      </c>
      <c r="H271" s="166" t="s">
        <v>1642</v>
      </c>
      <c r="I271" s="166" t="s">
        <v>1643</v>
      </c>
      <c r="J271" s="167" t="s">
        <v>492</v>
      </c>
      <c r="K271" s="161" t="s">
        <v>493</v>
      </c>
      <c r="L271" s="168"/>
      <c r="M271" s="168"/>
      <c r="N271" s="168"/>
      <c r="O271" s="168"/>
    </row>
    <row r="272">
      <c r="A272" s="161" t="s">
        <v>1628</v>
      </c>
      <c r="B272" s="169"/>
      <c r="C272" s="169"/>
      <c r="D272" s="161" t="s">
        <v>1644</v>
      </c>
      <c r="E272" s="168"/>
      <c r="F272" s="161" t="s">
        <v>1645</v>
      </c>
      <c r="G272" s="165" t="s">
        <v>1646</v>
      </c>
      <c r="H272" s="166" t="s">
        <v>1647</v>
      </c>
      <c r="I272" s="166" t="s">
        <v>1648</v>
      </c>
      <c r="J272" s="167" t="s">
        <v>492</v>
      </c>
      <c r="K272" s="161" t="s">
        <v>493</v>
      </c>
      <c r="L272" s="168"/>
      <c r="M272" s="168"/>
      <c r="N272" s="168"/>
      <c r="O272" s="168"/>
    </row>
    <row r="273">
      <c r="A273" s="161" t="s">
        <v>1628</v>
      </c>
      <c r="B273" s="169"/>
      <c r="C273" s="169"/>
      <c r="D273" s="161" t="s">
        <v>1649</v>
      </c>
      <c r="E273" s="168"/>
      <c r="F273" s="161" t="s">
        <v>1650</v>
      </c>
      <c r="G273" s="165" t="s">
        <v>1651</v>
      </c>
      <c r="H273" s="166" t="s">
        <v>1633</v>
      </c>
      <c r="I273" s="166" t="s">
        <v>1652</v>
      </c>
      <c r="J273" s="167" t="s">
        <v>492</v>
      </c>
      <c r="K273" s="161" t="s">
        <v>518</v>
      </c>
      <c r="L273" s="161" t="s">
        <v>519</v>
      </c>
      <c r="M273" s="168"/>
      <c r="N273" s="168"/>
      <c r="O273" s="168"/>
    </row>
    <row r="274">
      <c r="A274" s="161" t="s">
        <v>1628</v>
      </c>
      <c r="B274" s="12"/>
      <c r="C274" s="12"/>
      <c r="D274" s="161" t="s">
        <v>1653</v>
      </c>
      <c r="E274" s="168"/>
      <c r="F274" s="161" t="s">
        <v>1636</v>
      </c>
      <c r="G274" s="165" t="s">
        <v>1654</v>
      </c>
      <c r="H274" s="166" t="s">
        <v>1633</v>
      </c>
      <c r="I274" s="166" t="s">
        <v>1655</v>
      </c>
      <c r="J274" s="167" t="s">
        <v>492</v>
      </c>
      <c r="K274" s="161" t="s">
        <v>493</v>
      </c>
      <c r="L274" s="168"/>
      <c r="M274" s="168"/>
      <c r="N274" s="168"/>
      <c r="O274" s="168"/>
    </row>
    <row r="275">
      <c r="A275" s="168"/>
      <c r="B275" s="161" t="s">
        <v>1656</v>
      </c>
      <c r="C275" s="166" t="s">
        <v>1657</v>
      </c>
      <c r="D275" s="161" t="s">
        <v>1658</v>
      </c>
      <c r="E275" s="168"/>
      <c r="F275" s="168"/>
      <c r="G275" s="165" t="s">
        <v>1657</v>
      </c>
      <c r="H275" s="166" t="s">
        <v>1659</v>
      </c>
      <c r="I275" s="166" t="s">
        <v>1660</v>
      </c>
      <c r="J275" s="167" t="s">
        <v>492</v>
      </c>
      <c r="K275" s="161" t="s">
        <v>493</v>
      </c>
      <c r="L275" s="168"/>
      <c r="M275" s="168"/>
      <c r="N275" s="168"/>
      <c r="O275" s="168"/>
    </row>
    <row r="276">
      <c r="A276" s="168"/>
      <c r="B276" s="161" t="s">
        <v>1661</v>
      </c>
      <c r="C276" s="166" t="s">
        <v>1662</v>
      </c>
      <c r="D276" s="161" t="s">
        <v>1663</v>
      </c>
      <c r="E276" s="168"/>
      <c r="F276" s="168"/>
      <c r="G276" s="165" t="s">
        <v>1662</v>
      </c>
      <c r="H276" s="166" t="s">
        <v>1664</v>
      </c>
      <c r="I276" s="166" t="s">
        <v>1665</v>
      </c>
      <c r="J276" s="167" t="s">
        <v>492</v>
      </c>
      <c r="K276" s="161" t="s">
        <v>518</v>
      </c>
      <c r="L276" s="161" t="s">
        <v>519</v>
      </c>
      <c r="M276" s="168"/>
      <c r="N276" s="168"/>
      <c r="O276" s="168"/>
    </row>
    <row r="277">
      <c r="A277" s="168"/>
      <c r="B277" s="161" t="s">
        <v>1666</v>
      </c>
      <c r="C277" s="166" t="s">
        <v>1667</v>
      </c>
      <c r="D277" s="161" t="s">
        <v>1668</v>
      </c>
      <c r="E277" s="168"/>
      <c r="F277" s="168"/>
      <c r="G277" s="165" t="s">
        <v>1667</v>
      </c>
      <c r="H277" s="166" t="s">
        <v>1669</v>
      </c>
      <c r="I277" s="166" t="s">
        <v>1670</v>
      </c>
      <c r="J277" s="167" t="s">
        <v>492</v>
      </c>
      <c r="K277" s="161" t="s">
        <v>493</v>
      </c>
      <c r="L277" s="168"/>
      <c r="M277" s="168"/>
      <c r="N277" s="168"/>
      <c r="O277" s="168"/>
    </row>
    <row r="278">
      <c r="A278" s="168"/>
      <c r="B278" s="161" t="s">
        <v>1671</v>
      </c>
      <c r="C278" s="166" t="s">
        <v>1672</v>
      </c>
      <c r="D278" s="161" t="s">
        <v>1673</v>
      </c>
      <c r="E278" s="168"/>
      <c r="F278" s="168"/>
      <c r="G278" s="165" t="s">
        <v>1672</v>
      </c>
      <c r="H278" s="166" t="s">
        <v>1674</v>
      </c>
      <c r="I278" s="166" t="s">
        <v>1675</v>
      </c>
      <c r="J278" s="167" t="s">
        <v>492</v>
      </c>
      <c r="K278" s="161" t="s">
        <v>518</v>
      </c>
      <c r="L278" s="161" t="s">
        <v>519</v>
      </c>
      <c r="M278" s="168"/>
      <c r="N278" s="168"/>
      <c r="O278" s="168"/>
    </row>
    <row r="279">
      <c r="A279" s="168"/>
      <c r="B279" s="161" t="s">
        <v>1676</v>
      </c>
      <c r="C279" s="166" t="s">
        <v>1677</v>
      </c>
      <c r="D279" s="161" t="s">
        <v>1678</v>
      </c>
      <c r="E279" s="168"/>
      <c r="F279" s="168"/>
      <c r="G279" s="165" t="s">
        <v>1677</v>
      </c>
      <c r="H279" s="166" t="s">
        <v>1679</v>
      </c>
      <c r="I279" s="166" t="s">
        <v>1680</v>
      </c>
      <c r="J279" s="173" t="s">
        <v>706</v>
      </c>
      <c r="K279" s="161" t="s">
        <v>518</v>
      </c>
      <c r="L279" s="161" t="s">
        <v>519</v>
      </c>
      <c r="M279" s="174" t="s">
        <v>1681</v>
      </c>
      <c r="N279" s="168"/>
      <c r="O279" s="168"/>
    </row>
    <row r="280">
      <c r="A280" s="168"/>
      <c r="B280" s="161" t="s">
        <v>1682</v>
      </c>
      <c r="C280" s="166" t="s">
        <v>1683</v>
      </c>
      <c r="D280" s="161" t="s">
        <v>1684</v>
      </c>
      <c r="E280" s="168"/>
      <c r="F280" s="168"/>
      <c r="G280" s="165" t="s">
        <v>1683</v>
      </c>
      <c r="H280" s="166" t="s">
        <v>1685</v>
      </c>
      <c r="I280" s="166" t="s">
        <v>1686</v>
      </c>
      <c r="J280" s="173" t="s">
        <v>706</v>
      </c>
      <c r="K280" s="161" t="s">
        <v>518</v>
      </c>
      <c r="L280" s="161" t="s">
        <v>519</v>
      </c>
      <c r="M280" s="174" t="s">
        <v>1687</v>
      </c>
      <c r="N280" s="168"/>
      <c r="O280" s="168"/>
    </row>
    <row r="281">
      <c r="A281" s="168"/>
      <c r="B281" s="161" t="s">
        <v>1688</v>
      </c>
      <c r="C281" s="166" t="s">
        <v>1689</v>
      </c>
      <c r="D281" s="161" t="s">
        <v>1690</v>
      </c>
      <c r="E281" s="168"/>
      <c r="F281" s="168"/>
      <c r="G281" s="165" t="s">
        <v>1689</v>
      </c>
      <c r="H281" s="166" t="s">
        <v>1691</v>
      </c>
      <c r="I281" s="165" t="s">
        <v>1692</v>
      </c>
      <c r="J281" s="173" t="s">
        <v>706</v>
      </c>
      <c r="K281" s="161" t="s">
        <v>518</v>
      </c>
      <c r="L281" s="161" t="s">
        <v>519</v>
      </c>
      <c r="M281" s="174" t="s">
        <v>1693</v>
      </c>
      <c r="N281" s="168"/>
      <c r="O281" s="168"/>
    </row>
    <row r="282">
      <c r="A282" s="183" t="s">
        <v>1694</v>
      </c>
      <c r="B282" s="185"/>
      <c r="C282" s="184" t="s">
        <v>1695</v>
      </c>
      <c r="D282" s="161" t="s">
        <v>1696</v>
      </c>
      <c r="E282" s="168"/>
      <c r="F282" s="168"/>
      <c r="G282" s="165" t="s">
        <v>1697</v>
      </c>
      <c r="H282" s="166" t="s">
        <v>1698</v>
      </c>
      <c r="I282" s="166" t="s">
        <v>1699</v>
      </c>
      <c r="J282" s="167" t="s">
        <v>492</v>
      </c>
      <c r="K282" s="161" t="s">
        <v>518</v>
      </c>
      <c r="L282" s="161" t="s">
        <v>519</v>
      </c>
      <c r="M282" s="168"/>
      <c r="N282" s="168"/>
      <c r="O282" s="168"/>
    </row>
    <row r="283">
      <c r="A283" s="183" t="s">
        <v>1694</v>
      </c>
      <c r="B283" s="169"/>
      <c r="C283" s="169"/>
      <c r="D283" s="161" t="s">
        <v>1700</v>
      </c>
      <c r="E283" s="168"/>
      <c r="F283" s="168"/>
      <c r="G283" s="165" t="s">
        <v>1701</v>
      </c>
      <c r="H283" s="166" t="s">
        <v>1702</v>
      </c>
      <c r="I283" s="166" t="s">
        <v>1703</v>
      </c>
      <c r="J283" s="167" t="s">
        <v>492</v>
      </c>
      <c r="K283" s="161" t="s">
        <v>493</v>
      </c>
      <c r="L283" s="168"/>
      <c r="M283" s="168"/>
      <c r="N283" s="168"/>
      <c r="O283" s="168"/>
    </row>
    <row r="284">
      <c r="A284" s="183" t="s">
        <v>1694</v>
      </c>
      <c r="B284" s="169"/>
      <c r="C284" s="169"/>
      <c r="D284" s="161" t="s">
        <v>1704</v>
      </c>
      <c r="E284" s="168"/>
      <c r="F284" s="168"/>
      <c r="G284" s="165" t="s">
        <v>1705</v>
      </c>
      <c r="H284" s="166" t="s">
        <v>1706</v>
      </c>
      <c r="I284" s="166" t="s">
        <v>1707</v>
      </c>
      <c r="J284" s="167" t="s">
        <v>492</v>
      </c>
      <c r="K284" s="161" t="s">
        <v>518</v>
      </c>
      <c r="L284" s="161" t="s">
        <v>519</v>
      </c>
      <c r="M284" s="168"/>
      <c r="N284" s="168"/>
      <c r="O284" s="168"/>
    </row>
    <row r="285">
      <c r="A285" s="183" t="s">
        <v>1694</v>
      </c>
      <c r="B285" s="169"/>
      <c r="C285" s="169"/>
      <c r="D285" s="161" t="s">
        <v>1708</v>
      </c>
      <c r="E285" s="168"/>
      <c r="F285" s="168"/>
      <c r="G285" s="165" t="s">
        <v>1709</v>
      </c>
      <c r="H285" s="166" t="s">
        <v>1710</v>
      </c>
      <c r="I285" s="166" t="s">
        <v>1711</v>
      </c>
      <c r="J285" s="167" t="s">
        <v>492</v>
      </c>
      <c r="K285" s="161" t="s">
        <v>518</v>
      </c>
      <c r="L285" s="161" t="s">
        <v>519</v>
      </c>
      <c r="M285" s="168"/>
      <c r="N285" s="168"/>
      <c r="O285" s="168"/>
    </row>
    <row r="286">
      <c r="A286" s="183" t="s">
        <v>1694</v>
      </c>
      <c r="B286" s="169"/>
      <c r="C286" s="169"/>
      <c r="D286" s="161" t="s">
        <v>1712</v>
      </c>
      <c r="E286" s="168"/>
      <c r="F286" s="168"/>
      <c r="G286" s="165" t="s">
        <v>1713</v>
      </c>
      <c r="H286" s="166" t="s">
        <v>1714</v>
      </c>
      <c r="I286" s="166" t="s">
        <v>1715</v>
      </c>
      <c r="J286" s="167" t="s">
        <v>492</v>
      </c>
      <c r="K286" s="161" t="s">
        <v>518</v>
      </c>
      <c r="L286" s="161" t="s">
        <v>519</v>
      </c>
      <c r="M286" s="168"/>
      <c r="N286" s="168"/>
      <c r="O286" s="168"/>
    </row>
    <row r="287">
      <c r="A287" s="183" t="s">
        <v>1694</v>
      </c>
      <c r="B287" s="169"/>
      <c r="C287" s="169"/>
      <c r="D287" s="161" t="s">
        <v>1716</v>
      </c>
      <c r="E287" s="168"/>
      <c r="F287" s="168"/>
      <c r="G287" s="165" t="s">
        <v>1717</v>
      </c>
      <c r="H287" s="166" t="s">
        <v>1718</v>
      </c>
      <c r="I287" s="166" t="s">
        <v>1719</v>
      </c>
      <c r="J287" s="167" t="s">
        <v>492</v>
      </c>
      <c r="K287" s="161" t="s">
        <v>518</v>
      </c>
      <c r="L287" s="161" t="s">
        <v>519</v>
      </c>
      <c r="M287" s="168"/>
      <c r="N287" s="168"/>
      <c r="O287" s="168"/>
    </row>
    <row r="288">
      <c r="A288" s="183" t="s">
        <v>1694</v>
      </c>
      <c r="B288" s="169"/>
      <c r="C288" s="169"/>
      <c r="D288" s="161" t="s">
        <v>1720</v>
      </c>
      <c r="E288" s="168"/>
      <c r="F288" s="168"/>
      <c r="G288" s="165" t="s">
        <v>1721</v>
      </c>
      <c r="H288" s="166" t="s">
        <v>1722</v>
      </c>
      <c r="I288" s="166" t="s">
        <v>1723</v>
      </c>
      <c r="J288" s="167" t="s">
        <v>492</v>
      </c>
      <c r="K288" s="161" t="s">
        <v>518</v>
      </c>
      <c r="L288" s="161" t="s">
        <v>519</v>
      </c>
      <c r="M288" s="168"/>
      <c r="N288" s="168"/>
      <c r="O288" s="168"/>
    </row>
    <row r="289">
      <c r="A289" s="183" t="s">
        <v>1694</v>
      </c>
      <c r="B289" s="169"/>
      <c r="C289" s="169"/>
      <c r="D289" s="161" t="s">
        <v>1724</v>
      </c>
      <c r="E289" s="168"/>
      <c r="F289" s="168"/>
      <c r="G289" s="165" t="s">
        <v>1725</v>
      </c>
      <c r="H289" s="166" t="s">
        <v>1726</v>
      </c>
      <c r="I289" s="166" t="s">
        <v>1727</v>
      </c>
      <c r="J289" s="167" t="s">
        <v>492</v>
      </c>
      <c r="K289" s="161" t="s">
        <v>518</v>
      </c>
      <c r="L289" s="161" t="s">
        <v>519</v>
      </c>
      <c r="M289" s="168"/>
      <c r="N289" s="168"/>
      <c r="O289" s="168"/>
    </row>
    <row r="290">
      <c r="A290" s="183" t="s">
        <v>1694</v>
      </c>
      <c r="B290" s="169"/>
      <c r="C290" s="169"/>
      <c r="D290" s="161" t="s">
        <v>1728</v>
      </c>
      <c r="E290" s="168"/>
      <c r="F290" s="168"/>
      <c r="G290" s="165" t="s">
        <v>1729</v>
      </c>
      <c r="H290" s="166" t="s">
        <v>1726</v>
      </c>
      <c r="I290" s="166" t="s">
        <v>1727</v>
      </c>
      <c r="J290" s="167" t="s">
        <v>492</v>
      </c>
      <c r="K290" s="161" t="s">
        <v>518</v>
      </c>
      <c r="L290" s="161" t="s">
        <v>519</v>
      </c>
      <c r="M290" s="168"/>
      <c r="N290" s="168"/>
      <c r="O290" s="168"/>
    </row>
    <row r="291">
      <c r="A291" s="183" t="s">
        <v>1694</v>
      </c>
      <c r="B291" s="169"/>
      <c r="C291" s="169"/>
      <c r="D291" s="161" t="s">
        <v>1730</v>
      </c>
      <c r="E291" s="168"/>
      <c r="F291" s="168"/>
      <c r="G291" s="165" t="s">
        <v>1731</v>
      </c>
      <c r="H291" s="166" t="s">
        <v>1732</v>
      </c>
      <c r="I291" s="166" t="s">
        <v>1733</v>
      </c>
      <c r="J291" s="167" t="s">
        <v>492</v>
      </c>
      <c r="K291" s="161" t="s">
        <v>518</v>
      </c>
      <c r="L291" s="161" t="s">
        <v>519</v>
      </c>
      <c r="M291" s="168"/>
      <c r="N291" s="168"/>
      <c r="O291" s="168"/>
    </row>
    <row r="292">
      <c r="A292" s="183" t="s">
        <v>1694</v>
      </c>
      <c r="B292" s="169"/>
      <c r="C292" s="169"/>
      <c r="D292" s="161" t="s">
        <v>1734</v>
      </c>
      <c r="E292" s="168"/>
      <c r="F292" s="168"/>
      <c r="G292" s="165" t="s">
        <v>1735</v>
      </c>
      <c r="H292" s="166" t="s">
        <v>1718</v>
      </c>
      <c r="I292" s="166" t="s">
        <v>1736</v>
      </c>
      <c r="J292" s="167" t="s">
        <v>492</v>
      </c>
      <c r="K292" s="161" t="s">
        <v>518</v>
      </c>
      <c r="L292" s="161" t="s">
        <v>519</v>
      </c>
      <c r="M292" s="168"/>
      <c r="N292" s="168"/>
      <c r="O292" s="168"/>
    </row>
    <row r="293">
      <c r="A293" s="183" t="s">
        <v>1694</v>
      </c>
      <c r="B293" s="12"/>
      <c r="C293" s="12"/>
      <c r="D293" s="161" t="s">
        <v>1737</v>
      </c>
      <c r="E293" s="168"/>
      <c r="F293" s="168"/>
      <c r="G293" s="165" t="s">
        <v>1738</v>
      </c>
      <c r="H293" s="166" t="s">
        <v>1739</v>
      </c>
      <c r="I293" s="166" t="s">
        <v>1740</v>
      </c>
      <c r="J293" s="167" t="s">
        <v>492</v>
      </c>
      <c r="K293" s="161" t="s">
        <v>518</v>
      </c>
      <c r="L293" s="161" t="s">
        <v>519</v>
      </c>
      <c r="M293" s="168"/>
      <c r="N293" s="168"/>
      <c r="O293" s="168"/>
    </row>
    <row r="294">
      <c r="A294" s="183" t="s">
        <v>1741</v>
      </c>
      <c r="B294" s="185"/>
      <c r="C294" s="184" t="s">
        <v>1742</v>
      </c>
      <c r="D294" s="161" t="s">
        <v>1743</v>
      </c>
      <c r="E294" s="168"/>
      <c r="F294" s="168"/>
      <c r="G294" s="165" t="s">
        <v>1744</v>
      </c>
      <c r="H294" s="166" t="s">
        <v>1745</v>
      </c>
      <c r="I294" s="166" t="s">
        <v>1746</v>
      </c>
      <c r="J294" s="167" t="s">
        <v>492</v>
      </c>
      <c r="K294" s="161" t="s">
        <v>493</v>
      </c>
      <c r="L294" s="168"/>
      <c r="M294" s="168"/>
      <c r="N294" s="168"/>
      <c r="O294" s="168"/>
    </row>
    <row r="295">
      <c r="A295" s="183" t="s">
        <v>1741</v>
      </c>
      <c r="B295" s="169"/>
      <c r="C295" s="169"/>
      <c r="D295" s="161" t="s">
        <v>1747</v>
      </c>
      <c r="E295" s="168"/>
      <c r="F295" s="168"/>
      <c r="G295" s="165" t="s">
        <v>1748</v>
      </c>
      <c r="H295" s="166" t="s">
        <v>1749</v>
      </c>
      <c r="I295" s="166" t="s">
        <v>1746</v>
      </c>
      <c r="J295" s="167" t="s">
        <v>492</v>
      </c>
      <c r="K295" s="161" t="s">
        <v>493</v>
      </c>
      <c r="L295" s="168"/>
      <c r="M295" s="168"/>
      <c r="N295" s="168"/>
      <c r="O295" s="168"/>
    </row>
    <row r="296">
      <c r="A296" s="183" t="s">
        <v>1741</v>
      </c>
      <c r="B296" s="169"/>
      <c r="C296" s="169"/>
      <c r="D296" s="161" t="s">
        <v>1750</v>
      </c>
      <c r="E296" s="168"/>
      <c r="F296" s="168"/>
      <c r="G296" s="165" t="s">
        <v>1751</v>
      </c>
      <c r="H296" s="166" t="s">
        <v>1752</v>
      </c>
      <c r="I296" s="166" t="s">
        <v>1753</v>
      </c>
      <c r="J296" s="167" t="s">
        <v>492</v>
      </c>
      <c r="K296" s="161" t="s">
        <v>518</v>
      </c>
      <c r="L296" s="161" t="s">
        <v>519</v>
      </c>
      <c r="M296" s="168"/>
      <c r="N296" s="168"/>
      <c r="O296" s="168"/>
    </row>
    <row r="297">
      <c r="A297" s="183" t="s">
        <v>1741</v>
      </c>
      <c r="B297" s="169"/>
      <c r="C297" s="169"/>
      <c r="D297" s="161" t="s">
        <v>1754</v>
      </c>
      <c r="E297" s="168"/>
      <c r="F297" s="168"/>
      <c r="G297" s="165" t="s">
        <v>1755</v>
      </c>
      <c r="H297" s="166" t="s">
        <v>1745</v>
      </c>
      <c r="I297" s="166" t="s">
        <v>1756</v>
      </c>
      <c r="J297" s="167" t="s">
        <v>492</v>
      </c>
      <c r="K297" s="161" t="s">
        <v>493</v>
      </c>
      <c r="L297" s="168"/>
      <c r="M297" s="168"/>
      <c r="N297" s="168"/>
      <c r="O297" s="168"/>
    </row>
    <row r="298">
      <c r="A298" s="183" t="s">
        <v>1741</v>
      </c>
      <c r="B298" s="169"/>
      <c r="C298" s="169"/>
      <c r="D298" s="161" t="s">
        <v>1757</v>
      </c>
      <c r="E298" s="168"/>
      <c r="F298" s="168"/>
      <c r="G298" s="165" t="s">
        <v>1758</v>
      </c>
      <c r="H298" s="166" t="s">
        <v>1759</v>
      </c>
      <c r="I298" s="166" t="s">
        <v>1760</v>
      </c>
      <c r="J298" s="167" t="s">
        <v>492</v>
      </c>
      <c r="K298" s="161" t="s">
        <v>493</v>
      </c>
      <c r="L298" s="168"/>
      <c r="M298" s="168"/>
      <c r="N298" s="168"/>
      <c r="O298" s="168"/>
    </row>
    <row r="299">
      <c r="A299" s="183" t="s">
        <v>1741</v>
      </c>
      <c r="B299" s="169"/>
      <c r="C299" s="169"/>
      <c r="D299" s="161" t="s">
        <v>1761</v>
      </c>
      <c r="E299" s="168"/>
      <c r="F299" s="168"/>
      <c r="G299" s="165" t="s">
        <v>1762</v>
      </c>
      <c r="H299" s="166" t="s">
        <v>1763</v>
      </c>
      <c r="I299" s="166" t="s">
        <v>1764</v>
      </c>
      <c r="J299" s="167" t="s">
        <v>492</v>
      </c>
      <c r="K299" s="161" t="s">
        <v>493</v>
      </c>
      <c r="L299" s="168"/>
      <c r="M299" s="168"/>
      <c r="N299" s="168"/>
      <c r="O299" s="168"/>
    </row>
    <row r="300">
      <c r="A300" s="183" t="s">
        <v>1741</v>
      </c>
      <c r="B300" s="169"/>
      <c r="C300" s="169"/>
      <c r="D300" s="161" t="s">
        <v>1765</v>
      </c>
      <c r="E300" s="168"/>
      <c r="F300" s="168"/>
      <c r="G300" s="165" t="s">
        <v>1766</v>
      </c>
      <c r="H300" s="166" t="s">
        <v>1767</v>
      </c>
      <c r="I300" s="166" t="s">
        <v>1768</v>
      </c>
      <c r="J300" s="167" t="s">
        <v>492</v>
      </c>
      <c r="K300" s="161" t="s">
        <v>493</v>
      </c>
      <c r="L300" s="168"/>
      <c r="M300" s="168"/>
      <c r="N300" s="168"/>
      <c r="O300" s="168"/>
    </row>
    <row r="301">
      <c r="A301" s="183" t="s">
        <v>1741</v>
      </c>
      <c r="B301" s="169"/>
      <c r="C301" s="169"/>
      <c r="D301" s="161" t="s">
        <v>1769</v>
      </c>
      <c r="E301" s="168"/>
      <c r="F301" s="168"/>
      <c r="G301" s="165" t="s">
        <v>1770</v>
      </c>
      <c r="H301" s="166" t="s">
        <v>1771</v>
      </c>
      <c r="I301" s="166" t="s">
        <v>1772</v>
      </c>
      <c r="J301" s="167" t="s">
        <v>492</v>
      </c>
      <c r="K301" s="161" t="s">
        <v>493</v>
      </c>
      <c r="L301" s="168"/>
      <c r="M301" s="168"/>
      <c r="N301" s="168"/>
      <c r="O301" s="168"/>
    </row>
    <row r="302">
      <c r="A302" s="183" t="s">
        <v>1741</v>
      </c>
      <c r="B302" s="169"/>
      <c r="C302" s="12"/>
      <c r="D302" s="161" t="s">
        <v>1773</v>
      </c>
      <c r="E302" s="168"/>
      <c r="F302" s="168"/>
      <c r="G302" s="165" t="s">
        <v>1774</v>
      </c>
      <c r="H302" s="166" t="s">
        <v>1775</v>
      </c>
      <c r="I302" s="166" t="s">
        <v>1776</v>
      </c>
      <c r="J302" s="167" t="s">
        <v>492</v>
      </c>
      <c r="K302" s="161" t="s">
        <v>493</v>
      </c>
      <c r="L302" s="168"/>
      <c r="M302" s="168"/>
      <c r="N302" s="168"/>
      <c r="O302" s="168"/>
    </row>
    <row r="303">
      <c r="A303" s="183" t="s">
        <v>1741</v>
      </c>
      <c r="B303" s="12"/>
      <c r="C303" s="186"/>
      <c r="D303" s="161" t="s">
        <v>1777</v>
      </c>
      <c r="E303" s="168"/>
      <c r="F303" s="168"/>
      <c r="G303" s="166" t="s">
        <v>1778</v>
      </c>
      <c r="H303" s="175" t="s">
        <v>1779</v>
      </c>
      <c r="I303" s="166" t="s">
        <v>1780</v>
      </c>
      <c r="J303" s="167" t="s">
        <v>492</v>
      </c>
      <c r="K303" s="161" t="s">
        <v>493</v>
      </c>
      <c r="L303" s="168"/>
      <c r="M303" s="168"/>
      <c r="N303" s="168"/>
      <c r="O303" s="168"/>
    </row>
    <row r="304">
      <c r="A304" s="183" t="s">
        <v>1781</v>
      </c>
      <c r="B304" s="185"/>
      <c r="C304" s="184" t="s">
        <v>1782</v>
      </c>
      <c r="D304" s="161" t="s">
        <v>1783</v>
      </c>
      <c r="E304" s="168"/>
      <c r="F304" s="168"/>
      <c r="G304" s="166" t="s">
        <v>1784</v>
      </c>
      <c r="H304" s="166" t="s">
        <v>1785</v>
      </c>
      <c r="I304" s="166" t="s">
        <v>1786</v>
      </c>
      <c r="J304" s="167" t="s">
        <v>492</v>
      </c>
      <c r="K304" s="161" t="s">
        <v>493</v>
      </c>
      <c r="L304" s="168"/>
      <c r="M304" s="168"/>
      <c r="N304" s="168"/>
      <c r="O304" s="168"/>
    </row>
    <row r="305">
      <c r="A305" s="183" t="s">
        <v>1781</v>
      </c>
      <c r="B305" s="169"/>
      <c r="C305" s="169"/>
      <c r="D305" s="161" t="s">
        <v>1787</v>
      </c>
      <c r="E305" s="168"/>
      <c r="F305" s="168"/>
      <c r="G305" s="166" t="s">
        <v>1788</v>
      </c>
      <c r="H305" s="166" t="s">
        <v>1789</v>
      </c>
      <c r="I305" s="166" t="s">
        <v>1790</v>
      </c>
      <c r="J305" s="167" t="s">
        <v>492</v>
      </c>
      <c r="K305" s="161" t="s">
        <v>493</v>
      </c>
      <c r="L305" s="168"/>
      <c r="M305" s="168"/>
      <c r="N305" s="168"/>
      <c r="O305" s="168"/>
    </row>
    <row r="306">
      <c r="A306" s="183" t="s">
        <v>1781</v>
      </c>
      <c r="B306" s="169"/>
      <c r="C306" s="169"/>
      <c r="D306" s="161" t="s">
        <v>1791</v>
      </c>
      <c r="E306" s="168"/>
      <c r="F306" s="168"/>
      <c r="G306" s="166" t="s">
        <v>1792</v>
      </c>
      <c r="H306" s="166" t="s">
        <v>1793</v>
      </c>
      <c r="I306" s="166" t="s">
        <v>1794</v>
      </c>
      <c r="J306" s="167" t="s">
        <v>492</v>
      </c>
      <c r="K306" s="161" t="s">
        <v>493</v>
      </c>
      <c r="L306" s="168"/>
      <c r="M306" s="168"/>
      <c r="N306" s="168"/>
      <c r="O306" s="168"/>
    </row>
    <row r="307">
      <c r="A307" s="183" t="s">
        <v>1781</v>
      </c>
      <c r="B307" s="169"/>
      <c r="C307" s="169"/>
      <c r="D307" s="161" t="s">
        <v>1795</v>
      </c>
      <c r="E307" s="168"/>
      <c r="F307" s="168"/>
      <c r="G307" s="166" t="s">
        <v>1796</v>
      </c>
      <c r="H307" s="166" t="s">
        <v>1797</v>
      </c>
      <c r="I307" s="166" t="s">
        <v>1798</v>
      </c>
      <c r="J307" s="167" t="s">
        <v>492</v>
      </c>
      <c r="K307" s="161" t="s">
        <v>493</v>
      </c>
      <c r="L307" s="168"/>
      <c r="M307" s="168"/>
      <c r="N307" s="168"/>
      <c r="O307" s="168"/>
    </row>
    <row r="308">
      <c r="A308" s="183" t="s">
        <v>1781</v>
      </c>
      <c r="B308" s="169"/>
      <c r="C308" s="169"/>
      <c r="D308" s="161" t="s">
        <v>1799</v>
      </c>
      <c r="E308" s="168"/>
      <c r="F308" s="168"/>
      <c r="G308" s="166" t="s">
        <v>1800</v>
      </c>
      <c r="H308" s="187" t="s">
        <v>1801</v>
      </c>
      <c r="I308" s="166" t="s">
        <v>1798</v>
      </c>
      <c r="J308" s="167" t="s">
        <v>492</v>
      </c>
      <c r="K308" s="161" t="s">
        <v>493</v>
      </c>
      <c r="L308" s="168"/>
      <c r="M308" s="168"/>
      <c r="N308" s="168"/>
      <c r="O308" s="168"/>
    </row>
    <row r="309">
      <c r="A309" s="183" t="s">
        <v>1781</v>
      </c>
      <c r="B309" s="169"/>
      <c r="C309" s="169"/>
      <c r="D309" s="161" t="s">
        <v>1802</v>
      </c>
      <c r="E309" s="168"/>
      <c r="F309" s="168"/>
      <c r="G309" s="166" t="s">
        <v>1803</v>
      </c>
      <c r="H309" s="166" t="s">
        <v>1804</v>
      </c>
      <c r="I309" s="166" t="s">
        <v>1790</v>
      </c>
      <c r="J309" s="167" t="s">
        <v>492</v>
      </c>
      <c r="K309" s="161" t="s">
        <v>493</v>
      </c>
      <c r="L309" s="168"/>
      <c r="M309" s="168"/>
      <c r="N309" s="168"/>
      <c r="O309" s="168"/>
    </row>
    <row r="310">
      <c r="A310" s="183" t="s">
        <v>1781</v>
      </c>
      <c r="B310" s="169"/>
      <c r="C310" s="169"/>
      <c r="D310" s="161" t="s">
        <v>1805</v>
      </c>
      <c r="E310" s="168"/>
      <c r="F310" s="168"/>
      <c r="G310" s="166" t="s">
        <v>1806</v>
      </c>
      <c r="H310" s="166" t="s">
        <v>1807</v>
      </c>
      <c r="I310" s="166" t="s">
        <v>1798</v>
      </c>
      <c r="J310" s="167" t="s">
        <v>492</v>
      </c>
      <c r="K310" s="161" t="s">
        <v>493</v>
      </c>
      <c r="L310" s="168"/>
      <c r="M310" s="168"/>
      <c r="N310" s="168"/>
      <c r="O310" s="168"/>
    </row>
    <row r="311">
      <c r="A311" s="183" t="s">
        <v>1781</v>
      </c>
      <c r="B311" s="12"/>
      <c r="C311" s="12"/>
      <c r="D311" s="161" t="s">
        <v>1808</v>
      </c>
      <c r="E311" s="168"/>
      <c r="F311" s="168"/>
      <c r="G311" s="166" t="s">
        <v>1809</v>
      </c>
      <c r="H311" s="166" t="s">
        <v>1810</v>
      </c>
      <c r="I311" s="166" t="s">
        <v>1811</v>
      </c>
      <c r="J311" s="167" t="s">
        <v>492</v>
      </c>
      <c r="K311" s="161" t="s">
        <v>493</v>
      </c>
      <c r="L311" s="168"/>
      <c r="M311" s="168"/>
      <c r="N311" s="168"/>
      <c r="O311" s="168"/>
    </row>
    <row r="312">
      <c r="A312" s="161" t="s">
        <v>1812</v>
      </c>
      <c r="B312" s="162"/>
      <c r="C312" s="171" t="s">
        <v>1813</v>
      </c>
      <c r="D312" s="161" t="s">
        <v>1814</v>
      </c>
      <c r="E312" s="161" t="s">
        <v>870</v>
      </c>
      <c r="F312" s="161" t="s">
        <v>1815</v>
      </c>
      <c r="G312" s="166" t="s">
        <v>1816</v>
      </c>
      <c r="H312" s="166" t="s">
        <v>1817</v>
      </c>
      <c r="I312" s="166" t="s">
        <v>1818</v>
      </c>
      <c r="J312" s="167" t="s">
        <v>492</v>
      </c>
      <c r="K312" s="161" t="s">
        <v>493</v>
      </c>
      <c r="L312" s="168"/>
      <c r="M312" s="168"/>
      <c r="N312" s="168"/>
      <c r="O312" s="168"/>
    </row>
    <row r="313">
      <c r="A313" s="161" t="s">
        <v>1812</v>
      </c>
      <c r="B313" s="169"/>
      <c r="C313" s="169"/>
      <c r="D313" s="161" t="s">
        <v>1819</v>
      </c>
      <c r="E313" s="161" t="s">
        <v>870</v>
      </c>
      <c r="F313" s="161" t="s">
        <v>1815</v>
      </c>
      <c r="G313" s="166" t="s">
        <v>1820</v>
      </c>
      <c r="H313" s="166" t="s">
        <v>1821</v>
      </c>
      <c r="I313" s="166" t="s">
        <v>1822</v>
      </c>
      <c r="J313" s="167" t="s">
        <v>492</v>
      </c>
      <c r="K313" s="161" t="s">
        <v>493</v>
      </c>
      <c r="L313" s="168"/>
      <c r="M313" s="168"/>
      <c r="N313" s="168"/>
      <c r="O313" s="168"/>
    </row>
    <row r="314">
      <c r="A314" s="161" t="s">
        <v>1812</v>
      </c>
      <c r="B314" s="169"/>
      <c r="C314" s="169"/>
      <c r="D314" s="161" t="s">
        <v>1823</v>
      </c>
      <c r="E314" s="161" t="s">
        <v>870</v>
      </c>
      <c r="F314" s="161" t="s">
        <v>1815</v>
      </c>
      <c r="G314" s="166" t="s">
        <v>1824</v>
      </c>
      <c r="H314" s="166" t="s">
        <v>1825</v>
      </c>
      <c r="I314" s="166" t="s">
        <v>1826</v>
      </c>
      <c r="J314" s="167" t="s">
        <v>492</v>
      </c>
      <c r="K314" s="161" t="s">
        <v>493</v>
      </c>
      <c r="L314" s="168"/>
      <c r="M314" s="168"/>
      <c r="N314" s="168"/>
      <c r="O314" s="168"/>
    </row>
    <row r="315">
      <c r="A315" s="161" t="s">
        <v>1812</v>
      </c>
      <c r="B315" s="169"/>
      <c r="C315" s="169"/>
      <c r="D315" s="161" t="s">
        <v>1827</v>
      </c>
      <c r="E315" s="161" t="s">
        <v>870</v>
      </c>
      <c r="F315" s="161" t="s">
        <v>1815</v>
      </c>
      <c r="G315" s="166" t="s">
        <v>1828</v>
      </c>
      <c r="H315" s="166" t="s">
        <v>1829</v>
      </c>
      <c r="I315" s="166" t="s">
        <v>1830</v>
      </c>
      <c r="J315" s="167" t="s">
        <v>492</v>
      </c>
      <c r="K315" s="161" t="s">
        <v>493</v>
      </c>
      <c r="L315" s="168"/>
      <c r="M315" s="168"/>
      <c r="N315" s="168"/>
      <c r="O315" s="168"/>
    </row>
    <row r="316">
      <c r="A316" s="161" t="s">
        <v>1812</v>
      </c>
      <c r="B316" s="169"/>
      <c r="C316" s="169"/>
      <c r="D316" s="161" t="s">
        <v>1831</v>
      </c>
      <c r="E316" s="161" t="s">
        <v>870</v>
      </c>
      <c r="F316" s="161" t="s">
        <v>1815</v>
      </c>
      <c r="G316" s="166" t="s">
        <v>1832</v>
      </c>
      <c r="H316" s="166" t="s">
        <v>1833</v>
      </c>
      <c r="I316" s="166" t="s">
        <v>1834</v>
      </c>
      <c r="J316" s="167" t="s">
        <v>492</v>
      </c>
      <c r="K316" s="161" t="s">
        <v>493</v>
      </c>
      <c r="L316" s="168"/>
      <c r="M316" s="168"/>
      <c r="N316" s="168"/>
      <c r="O316" s="168"/>
    </row>
    <row r="317">
      <c r="A317" s="161" t="s">
        <v>1812</v>
      </c>
      <c r="B317" s="169"/>
      <c r="C317" s="169"/>
      <c r="D317" s="161" t="s">
        <v>1835</v>
      </c>
      <c r="E317" s="161" t="s">
        <v>870</v>
      </c>
      <c r="F317" s="161" t="s">
        <v>1815</v>
      </c>
      <c r="G317" s="166" t="s">
        <v>1836</v>
      </c>
      <c r="H317" s="166" t="s">
        <v>1833</v>
      </c>
      <c r="I317" s="166" t="s">
        <v>1837</v>
      </c>
      <c r="J317" s="167" t="s">
        <v>492</v>
      </c>
      <c r="K317" s="161" t="s">
        <v>493</v>
      </c>
      <c r="L317" s="168"/>
      <c r="M317" s="168"/>
      <c r="N317" s="168"/>
      <c r="O317" s="168"/>
    </row>
    <row r="318">
      <c r="A318" s="161" t="s">
        <v>1812</v>
      </c>
      <c r="B318" s="169"/>
      <c r="C318" s="169"/>
      <c r="D318" s="161" t="s">
        <v>1838</v>
      </c>
      <c r="E318" s="161" t="s">
        <v>870</v>
      </c>
      <c r="F318" s="161" t="s">
        <v>1815</v>
      </c>
      <c r="G318" s="166" t="s">
        <v>1839</v>
      </c>
      <c r="H318" s="166" t="s">
        <v>1840</v>
      </c>
      <c r="I318" s="166" t="s">
        <v>1841</v>
      </c>
      <c r="J318" s="167" t="s">
        <v>492</v>
      </c>
      <c r="K318" s="161" t="s">
        <v>493</v>
      </c>
      <c r="L318" s="168"/>
      <c r="M318" s="168"/>
      <c r="N318" s="168"/>
      <c r="O318" s="168"/>
    </row>
    <row r="319">
      <c r="A319" s="161" t="s">
        <v>1812</v>
      </c>
      <c r="B319" s="169"/>
      <c r="C319" s="169"/>
      <c r="D319" s="161" t="s">
        <v>1842</v>
      </c>
      <c r="E319" s="161" t="s">
        <v>870</v>
      </c>
      <c r="F319" s="161" t="s">
        <v>1815</v>
      </c>
      <c r="G319" s="166" t="s">
        <v>1843</v>
      </c>
      <c r="H319" s="166" t="s">
        <v>1844</v>
      </c>
      <c r="I319" s="166" t="s">
        <v>1845</v>
      </c>
      <c r="J319" s="167" t="s">
        <v>492</v>
      </c>
      <c r="K319" s="161" t="s">
        <v>493</v>
      </c>
      <c r="L319" s="168"/>
      <c r="M319" s="168"/>
      <c r="N319" s="168"/>
      <c r="O319" s="168"/>
    </row>
    <row r="320">
      <c r="A320" s="161" t="s">
        <v>1812</v>
      </c>
      <c r="B320" s="169"/>
      <c r="C320" s="169"/>
      <c r="D320" s="161" t="s">
        <v>1846</v>
      </c>
      <c r="E320" s="161" t="s">
        <v>870</v>
      </c>
      <c r="F320" s="161" t="s">
        <v>1815</v>
      </c>
      <c r="G320" s="166" t="s">
        <v>1824</v>
      </c>
      <c r="H320" s="166" t="s">
        <v>1847</v>
      </c>
      <c r="I320" s="166" t="s">
        <v>1848</v>
      </c>
      <c r="J320" s="167" t="s">
        <v>492</v>
      </c>
      <c r="K320" s="161" t="s">
        <v>493</v>
      </c>
      <c r="L320" s="168"/>
      <c r="M320" s="168"/>
      <c r="N320" s="168"/>
      <c r="O320" s="168"/>
    </row>
    <row r="321">
      <c r="A321" s="161" t="s">
        <v>1812</v>
      </c>
      <c r="B321" s="169"/>
      <c r="C321" s="169"/>
      <c r="D321" s="161" t="s">
        <v>1849</v>
      </c>
      <c r="E321" s="161" t="s">
        <v>870</v>
      </c>
      <c r="F321" s="161" t="s">
        <v>1815</v>
      </c>
      <c r="G321" s="166" t="s">
        <v>1828</v>
      </c>
      <c r="H321" s="166" t="s">
        <v>1829</v>
      </c>
      <c r="I321" s="166" t="s">
        <v>1830</v>
      </c>
      <c r="J321" s="167" t="s">
        <v>492</v>
      </c>
      <c r="K321" s="161" t="s">
        <v>493</v>
      </c>
      <c r="L321" s="168"/>
      <c r="M321" s="168"/>
      <c r="N321" s="168"/>
      <c r="O321" s="168"/>
    </row>
    <row r="322">
      <c r="A322" s="161" t="s">
        <v>1812</v>
      </c>
      <c r="B322" s="169"/>
      <c r="C322" s="169"/>
      <c r="D322" s="161" t="s">
        <v>1850</v>
      </c>
      <c r="E322" s="161" t="s">
        <v>870</v>
      </c>
      <c r="F322" s="161" t="s">
        <v>1815</v>
      </c>
      <c r="G322" s="166" t="s">
        <v>1851</v>
      </c>
      <c r="H322" s="166" t="s">
        <v>1852</v>
      </c>
      <c r="I322" s="166" t="s">
        <v>1853</v>
      </c>
      <c r="J322" s="167" t="s">
        <v>492</v>
      </c>
      <c r="K322" s="161" t="s">
        <v>493</v>
      </c>
      <c r="L322" s="168"/>
      <c r="M322" s="168"/>
      <c r="N322" s="168"/>
      <c r="O322" s="168"/>
    </row>
    <row r="323">
      <c r="A323" s="161" t="s">
        <v>1812</v>
      </c>
      <c r="B323" s="169"/>
      <c r="C323" s="169"/>
      <c r="D323" s="161" t="s">
        <v>1854</v>
      </c>
      <c r="E323" s="161" t="s">
        <v>870</v>
      </c>
      <c r="F323" s="161" t="s">
        <v>1815</v>
      </c>
      <c r="G323" s="166" t="s">
        <v>1855</v>
      </c>
      <c r="H323" s="166" t="s">
        <v>1856</v>
      </c>
      <c r="I323" s="166" t="s">
        <v>1857</v>
      </c>
      <c r="J323" s="167" t="s">
        <v>492</v>
      </c>
      <c r="K323" s="161" t="s">
        <v>493</v>
      </c>
      <c r="L323" s="168"/>
      <c r="M323" s="168"/>
      <c r="N323" s="168"/>
      <c r="O323" s="168"/>
    </row>
    <row r="324">
      <c r="A324" s="161" t="s">
        <v>1812</v>
      </c>
      <c r="B324" s="169"/>
      <c r="C324" s="169"/>
      <c r="D324" s="161" t="s">
        <v>1858</v>
      </c>
      <c r="E324" s="161" t="s">
        <v>870</v>
      </c>
      <c r="F324" s="161" t="s">
        <v>1815</v>
      </c>
      <c r="G324" s="166" t="s">
        <v>1820</v>
      </c>
      <c r="H324" s="166" t="s">
        <v>1856</v>
      </c>
      <c r="I324" s="166" t="s">
        <v>1859</v>
      </c>
      <c r="J324" s="167" t="s">
        <v>492</v>
      </c>
      <c r="K324" s="161" t="s">
        <v>493</v>
      </c>
      <c r="L324" s="168"/>
      <c r="M324" s="168"/>
      <c r="N324" s="168"/>
      <c r="O324" s="168"/>
    </row>
    <row r="325">
      <c r="A325" s="161" t="s">
        <v>1812</v>
      </c>
      <c r="B325" s="169"/>
      <c r="C325" s="169"/>
      <c r="D325" s="161" t="s">
        <v>1860</v>
      </c>
      <c r="E325" s="161" t="s">
        <v>870</v>
      </c>
      <c r="F325" s="161" t="s">
        <v>1815</v>
      </c>
      <c r="G325" s="166" t="s">
        <v>1861</v>
      </c>
      <c r="H325" s="166" t="s">
        <v>1856</v>
      </c>
      <c r="I325" s="166" t="s">
        <v>1862</v>
      </c>
      <c r="J325" s="167" t="s">
        <v>492</v>
      </c>
      <c r="K325" s="161" t="s">
        <v>493</v>
      </c>
      <c r="L325" s="168"/>
      <c r="M325" s="168"/>
      <c r="N325" s="168"/>
      <c r="O325" s="168"/>
    </row>
    <row r="326">
      <c r="A326" s="161" t="s">
        <v>1812</v>
      </c>
      <c r="B326" s="169"/>
      <c r="C326" s="169"/>
      <c r="D326" s="161" t="s">
        <v>1863</v>
      </c>
      <c r="E326" s="161" t="s">
        <v>870</v>
      </c>
      <c r="F326" s="161" t="s">
        <v>1815</v>
      </c>
      <c r="G326" s="166" t="s">
        <v>1828</v>
      </c>
      <c r="H326" s="166" t="s">
        <v>1864</v>
      </c>
      <c r="I326" s="166" t="s">
        <v>1830</v>
      </c>
      <c r="J326" s="167" t="s">
        <v>492</v>
      </c>
      <c r="K326" s="161" t="s">
        <v>493</v>
      </c>
      <c r="L326" s="168"/>
      <c r="M326" s="168"/>
      <c r="N326" s="168"/>
      <c r="O326" s="168"/>
    </row>
    <row r="327">
      <c r="A327" s="161" t="s">
        <v>1812</v>
      </c>
      <c r="B327" s="12"/>
      <c r="C327" s="12"/>
      <c r="D327" s="161" t="s">
        <v>1865</v>
      </c>
      <c r="E327" s="161" t="s">
        <v>870</v>
      </c>
      <c r="F327" s="161" t="s">
        <v>1815</v>
      </c>
      <c r="G327" s="166" t="s">
        <v>1866</v>
      </c>
      <c r="H327" s="166" t="s">
        <v>1856</v>
      </c>
      <c r="I327" s="166" t="s">
        <v>1867</v>
      </c>
      <c r="J327" s="167" t="s">
        <v>492</v>
      </c>
      <c r="K327" s="161" t="s">
        <v>493</v>
      </c>
      <c r="L327" s="168"/>
      <c r="M327" s="168"/>
      <c r="N327" s="168"/>
      <c r="O327" s="168"/>
    </row>
    <row r="328">
      <c r="A328" s="161" t="s">
        <v>1868</v>
      </c>
      <c r="B328" s="168"/>
      <c r="C328" s="171" t="s">
        <v>1869</v>
      </c>
      <c r="D328" s="161" t="s">
        <v>1870</v>
      </c>
      <c r="E328" s="161" t="s">
        <v>870</v>
      </c>
      <c r="F328" s="161" t="s">
        <v>1871</v>
      </c>
      <c r="G328" s="165" t="s">
        <v>1872</v>
      </c>
      <c r="H328" s="166" t="s">
        <v>1873</v>
      </c>
      <c r="I328" s="166" t="s">
        <v>1874</v>
      </c>
      <c r="J328" s="167" t="s">
        <v>492</v>
      </c>
      <c r="K328" s="161" t="s">
        <v>493</v>
      </c>
      <c r="L328" s="168"/>
      <c r="M328" s="168"/>
      <c r="N328" s="168"/>
      <c r="O328" s="168"/>
    </row>
    <row r="329">
      <c r="A329" s="161" t="s">
        <v>1868</v>
      </c>
      <c r="B329" s="168"/>
      <c r="C329" s="169"/>
      <c r="D329" s="161" t="s">
        <v>1875</v>
      </c>
      <c r="E329" s="161" t="s">
        <v>870</v>
      </c>
      <c r="F329" s="161" t="s">
        <v>1876</v>
      </c>
      <c r="G329" s="166" t="s">
        <v>1877</v>
      </c>
      <c r="H329" s="165" t="s">
        <v>1878</v>
      </c>
      <c r="I329" s="166" t="s">
        <v>1879</v>
      </c>
      <c r="J329" s="167" t="s">
        <v>492</v>
      </c>
      <c r="K329" s="161" t="s">
        <v>493</v>
      </c>
      <c r="L329" s="168"/>
      <c r="M329" s="168"/>
      <c r="N329" s="168"/>
      <c r="O329" s="168"/>
    </row>
    <row r="330">
      <c r="A330" s="161" t="s">
        <v>1868</v>
      </c>
      <c r="B330" s="168"/>
      <c r="C330" s="169"/>
      <c r="D330" s="161" t="s">
        <v>1880</v>
      </c>
      <c r="E330" s="161" t="s">
        <v>870</v>
      </c>
      <c r="F330" s="161" t="s">
        <v>1876</v>
      </c>
      <c r="G330" s="166" t="s">
        <v>1788</v>
      </c>
      <c r="H330" s="166" t="s">
        <v>1881</v>
      </c>
      <c r="I330" s="166" t="s">
        <v>1882</v>
      </c>
      <c r="J330" s="167" t="s">
        <v>492</v>
      </c>
      <c r="K330" s="161" t="s">
        <v>493</v>
      </c>
      <c r="L330" s="168"/>
      <c r="M330" s="168"/>
      <c r="N330" s="168"/>
      <c r="O330" s="168"/>
    </row>
    <row r="331">
      <c r="A331" s="161" t="s">
        <v>1868</v>
      </c>
      <c r="B331" s="161" t="s">
        <v>1883</v>
      </c>
      <c r="C331" s="169"/>
      <c r="D331" s="161" t="s">
        <v>1884</v>
      </c>
      <c r="E331" s="161" t="s">
        <v>870</v>
      </c>
      <c r="F331" s="161" t="s">
        <v>1876</v>
      </c>
      <c r="G331" s="166" t="s">
        <v>1885</v>
      </c>
      <c r="H331" s="166" t="s">
        <v>1886</v>
      </c>
      <c r="I331" s="166" t="s">
        <v>1887</v>
      </c>
      <c r="J331" s="173" t="s">
        <v>706</v>
      </c>
      <c r="K331" s="161" t="s">
        <v>493</v>
      </c>
      <c r="L331" s="168"/>
      <c r="M331" s="174" t="s">
        <v>1888</v>
      </c>
      <c r="N331" s="168"/>
      <c r="O331" s="168"/>
    </row>
    <row r="332">
      <c r="A332" s="161" t="s">
        <v>1868</v>
      </c>
      <c r="B332" s="168"/>
      <c r="C332" s="12"/>
      <c r="D332" s="161" t="s">
        <v>1889</v>
      </c>
      <c r="E332" s="161" t="s">
        <v>870</v>
      </c>
      <c r="F332" s="161" t="s">
        <v>1876</v>
      </c>
      <c r="G332" s="166" t="s">
        <v>1792</v>
      </c>
      <c r="H332" s="166" t="s">
        <v>1890</v>
      </c>
      <c r="I332" s="166" t="s">
        <v>1891</v>
      </c>
      <c r="J332" s="167" t="s">
        <v>492</v>
      </c>
      <c r="K332" s="161" t="s">
        <v>493</v>
      </c>
      <c r="L332" s="168"/>
      <c r="M332" s="168"/>
      <c r="N332" s="168"/>
      <c r="O332" s="168"/>
    </row>
    <row r="333">
      <c r="A333" s="161" t="s">
        <v>1892</v>
      </c>
      <c r="B333" s="162"/>
      <c r="C333" s="171" t="s">
        <v>1893</v>
      </c>
      <c r="D333" s="161" t="s">
        <v>1894</v>
      </c>
      <c r="E333" s="168"/>
      <c r="F333" s="168"/>
      <c r="G333" s="166" t="s">
        <v>1895</v>
      </c>
      <c r="H333" s="166" t="s">
        <v>1896</v>
      </c>
      <c r="I333" s="166" t="s">
        <v>1897</v>
      </c>
      <c r="J333" s="167" t="s">
        <v>492</v>
      </c>
      <c r="K333" s="161" t="s">
        <v>518</v>
      </c>
      <c r="L333" s="161" t="s">
        <v>519</v>
      </c>
      <c r="M333" s="168"/>
      <c r="N333" s="168"/>
      <c r="O333" s="168"/>
    </row>
    <row r="334">
      <c r="A334" s="161" t="s">
        <v>1892</v>
      </c>
      <c r="B334" s="169"/>
      <c r="C334" s="169"/>
      <c r="D334" s="161" t="s">
        <v>1898</v>
      </c>
      <c r="E334" s="168"/>
      <c r="F334" s="168"/>
      <c r="G334" s="166" t="s">
        <v>1899</v>
      </c>
      <c r="H334" s="166" t="s">
        <v>1900</v>
      </c>
      <c r="I334" s="166" t="s">
        <v>1901</v>
      </c>
      <c r="J334" s="167" t="s">
        <v>492</v>
      </c>
      <c r="K334" s="161" t="s">
        <v>518</v>
      </c>
      <c r="L334" s="161" t="s">
        <v>519</v>
      </c>
      <c r="M334" s="168"/>
      <c r="N334" s="168"/>
      <c r="O334" s="168"/>
    </row>
    <row r="335">
      <c r="A335" s="161" t="s">
        <v>1892</v>
      </c>
      <c r="B335" s="169"/>
      <c r="C335" s="169"/>
      <c r="D335" s="161" t="s">
        <v>1902</v>
      </c>
      <c r="E335" s="168"/>
      <c r="F335" s="168"/>
      <c r="G335" s="166" t="s">
        <v>1903</v>
      </c>
      <c r="H335" s="166" t="s">
        <v>1900</v>
      </c>
      <c r="I335" s="166" t="s">
        <v>1904</v>
      </c>
      <c r="J335" s="167" t="s">
        <v>492</v>
      </c>
      <c r="K335" s="161" t="s">
        <v>518</v>
      </c>
      <c r="L335" s="161" t="s">
        <v>519</v>
      </c>
      <c r="M335" s="168"/>
      <c r="N335" s="168"/>
      <c r="O335" s="168"/>
    </row>
    <row r="336">
      <c r="A336" s="161" t="s">
        <v>1892</v>
      </c>
      <c r="B336" s="169"/>
      <c r="C336" s="169"/>
      <c r="D336" s="161" t="s">
        <v>1905</v>
      </c>
      <c r="E336" s="168"/>
      <c r="F336" s="168"/>
      <c r="G336" s="166" t="s">
        <v>1906</v>
      </c>
      <c r="H336" s="166" t="s">
        <v>1907</v>
      </c>
      <c r="I336" s="166" t="s">
        <v>1908</v>
      </c>
      <c r="J336" s="167" t="s">
        <v>492</v>
      </c>
      <c r="K336" s="161" t="s">
        <v>518</v>
      </c>
      <c r="L336" s="161" t="s">
        <v>519</v>
      </c>
      <c r="M336" s="168"/>
      <c r="N336" s="168"/>
      <c r="O336" s="168"/>
    </row>
    <row r="337">
      <c r="A337" s="161" t="s">
        <v>1892</v>
      </c>
      <c r="B337" s="169"/>
      <c r="C337" s="169"/>
      <c r="D337" s="161" t="s">
        <v>1909</v>
      </c>
      <c r="E337" s="168"/>
      <c r="F337" s="168"/>
      <c r="G337" s="166" t="s">
        <v>1910</v>
      </c>
      <c r="H337" s="166" t="s">
        <v>1911</v>
      </c>
      <c r="I337" s="166" t="s">
        <v>1912</v>
      </c>
      <c r="J337" s="167" t="s">
        <v>492</v>
      </c>
      <c r="K337" s="161" t="s">
        <v>493</v>
      </c>
      <c r="L337" s="168"/>
      <c r="M337" s="168"/>
      <c r="N337" s="168"/>
      <c r="O337" s="168"/>
    </row>
    <row r="338">
      <c r="A338" s="161" t="s">
        <v>1892</v>
      </c>
      <c r="B338" s="12"/>
      <c r="C338" s="12"/>
      <c r="D338" s="161" t="s">
        <v>1913</v>
      </c>
      <c r="E338" s="168"/>
      <c r="F338" s="168"/>
      <c r="G338" s="166" t="s">
        <v>1914</v>
      </c>
      <c r="H338" s="166" t="s">
        <v>1915</v>
      </c>
      <c r="I338" s="166" t="s">
        <v>1916</v>
      </c>
      <c r="J338" s="167" t="s">
        <v>492</v>
      </c>
      <c r="K338" s="161" t="s">
        <v>518</v>
      </c>
      <c r="L338" s="161" t="s">
        <v>519</v>
      </c>
      <c r="M338" s="168"/>
      <c r="N338" s="168"/>
      <c r="O338" s="168"/>
    </row>
    <row r="339">
      <c r="A339" s="161" t="s">
        <v>1917</v>
      </c>
      <c r="B339" s="162"/>
      <c r="C339" s="171" t="s">
        <v>1918</v>
      </c>
      <c r="D339" s="161" t="s">
        <v>1919</v>
      </c>
      <c r="E339" s="168"/>
      <c r="F339" s="168"/>
      <c r="G339" s="166" t="s">
        <v>1920</v>
      </c>
      <c r="H339" s="166" t="s">
        <v>1921</v>
      </c>
      <c r="I339" s="166" t="s">
        <v>1922</v>
      </c>
      <c r="J339" s="167" t="s">
        <v>492</v>
      </c>
      <c r="K339" s="161" t="s">
        <v>493</v>
      </c>
      <c r="L339" s="168"/>
      <c r="M339" s="168"/>
      <c r="N339" s="168"/>
      <c r="O339" s="168"/>
    </row>
    <row r="340">
      <c r="A340" s="161" t="s">
        <v>1917</v>
      </c>
      <c r="B340" s="169"/>
      <c r="C340" s="169"/>
      <c r="D340" s="161" t="s">
        <v>1923</v>
      </c>
      <c r="E340" s="168"/>
      <c r="F340" s="168"/>
      <c r="G340" s="166" t="s">
        <v>1924</v>
      </c>
      <c r="H340" s="166" t="s">
        <v>1925</v>
      </c>
      <c r="I340" s="166" t="s">
        <v>1926</v>
      </c>
      <c r="J340" s="167" t="s">
        <v>492</v>
      </c>
      <c r="K340" s="161" t="s">
        <v>493</v>
      </c>
      <c r="L340" s="168"/>
      <c r="M340" s="168"/>
      <c r="N340" s="168"/>
      <c r="O340" s="168"/>
    </row>
    <row r="341">
      <c r="A341" s="161" t="s">
        <v>1917</v>
      </c>
      <c r="B341" s="169"/>
      <c r="C341" s="169"/>
      <c r="D341" s="161" t="s">
        <v>1927</v>
      </c>
      <c r="E341" s="168"/>
      <c r="F341" s="168"/>
      <c r="G341" s="166" t="s">
        <v>1928</v>
      </c>
      <c r="H341" s="166" t="s">
        <v>1929</v>
      </c>
      <c r="I341" s="166" t="s">
        <v>1930</v>
      </c>
      <c r="J341" s="167" t="s">
        <v>492</v>
      </c>
      <c r="K341" s="161" t="s">
        <v>493</v>
      </c>
      <c r="L341" s="168"/>
      <c r="M341" s="168"/>
      <c r="N341" s="168"/>
      <c r="O341" s="168"/>
    </row>
    <row r="342">
      <c r="A342" s="161" t="s">
        <v>1917</v>
      </c>
      <c r="B342" s="169"/>
      <c r="C342" s="169"/>
      <c r="D342" s="161" t="s">
        <v>1931</v>
      </c>
      <c r="E342" s="168"/>
      <c r="F342" s="168"/>
      <c r="G342" s="166" t="s">
        <v>1932</v>
      </c>
      <c r="H342" s="166" t="s">
        <v>1933</v>
      </c>
      <c r="I342" s="166" t="s">
        <v>1934</v>
      </c>
      <c r="J342" s="167" t="s">
        <v>492</v>
      </c>
      <c r="K342" s="161" t="s">
        <v>493</v>
      </c>
      <c r="L342" s="168"/>
      <c r="M342" s="168"/>
      <c r="N342" s="168"/>
      <c r="O342" s="168"/>
    </row>
    <row r="343">
      <c r="A343" s="161" t="s">
        <v>1917</v>
      </c>
      <c r="B343" s="169"/>
      <c r="C343" s="169"/>
      <c r="D343" s="161" t="s">
        <v>1935</v>
      </c>
      <c r="E343" s="168"/>
      <c r="F343" s="168"/>
      <c r="G343" s="166" t="s">
        <v>1936</v>
      </c>
      <c r="H343" s="166" t="s">
        <v>1937</v>
      </c>
      <c r="I343" s="166" t="s">
        <v>1938</v>
      </c>
      <c r="J343" s="167" t="s">
        <v>492</v>
      </c>
      <c r="K343" s="161" t="s">
        <v>518</v>
      </c>
      <c r="L343" s="161" t="s">
        <v>519</v>
      </c>
      <c r="M343" s="168"/>
      <c r="N343" s="168"/>
      <c r="O343" s="168"/>
    </row>
    <row r="344">
      <c r="A344" s="161" t="s">
        <v>1917</v>
      </c>
      <c r="B344" s="12"/>
      <c r="C344" s="12"/>
      <c r="D344" s="161" t="s">
        <v>1939</v>
      </c>
      <c r="E344" s="168"/>
      <c r="F344" s="168"/>
      <c r="G344" s="166" t="s">
        <v>1940</v>
      </c>
      <c r="H344" s="166" t="s">
        <v>1941</v>
      </c>
      <c r="I344" s="166" t="s">
        <v>1942</v>
      </c>
      <c r="J344" s="167" t="s">
        <v>492</v>
      </c>
      <c r="K344" s="161" t="s">
        <v>493</v>
      </c>
      <c r="L344" s="168"/>
      <c r="M344" s="168"/>
      <c r="N344" s="168"/>
      <c r="O344" s="168"/>
    </row>
    <row r="345">
      <c r="A345" s="161" t="s">
        <v>1943</v>
      </c>
      <c r="B345" s="162"/>
      <c r="C345" s="184" t="s">
        <v>1944</v>
      </c>
      <c r="D345" s="161" t="s">
        <v>1945</v>
      </c>
      <c r="E345" s="168"/>
      <c r="F345" s="168"/>
      <c r="G345" s="166" t="s">
        <v>1946</v>
      </c>
      <c r="H345" s="166" t="s">
        <v>1947</v>
      </c>
      <c r="I345" s="166" t="s">
        <v>1948</v>
      </c>
      <c r="J345" s="167" t="s">
        <v>492</v>
      </c>
      <c r="K345" s="161" t="s">
        <v>493</v>
      </c>
      <c r="L345" s="168"/>
      <c r="M345" s="168"/>
      <c r="N345" s="168"/>
      <c r="O345" s="168"/>
    </row>
    <row r="346">
      <c r="A346" s="161" t="s">
        <v>1943</v>
      </c>
      <c r="B346" s="169"/>
      <c r="C346" s="169"/>
      <c r="D346" s="161" t="s">
        <v>1949</v>
      </c>
      <c r="E346" s="168"/>
      <c r="F346" s="168"/>
      <c r="G346" s="166" t="s">
        <v>1950</v>
      </c>
      <c r="H346" s="166" t="s">
        <v>1951</v>
      </c>
      <c r="I346" s="166" t="s">
        <v>1952</v>
      </c>
      <c r="J346" s="167" t="s">
        <v>492</v>
      </c>
      <c r="K346" s="161" t="s">
        <v>493</v>
      </c>
      <c r="L346" s="168"/>
      <c r="M346" s="168"/>
      <c r="N346" s="168"/>
      <c r="O346" s="168"/>
    </row>
    <row r="347">
      <c r="A347" s="161" t="s">
        <v>1943</v>
      </c>
      <c r="B347" s="169"/>
      <c r="C347" s="169"/>
      <c r="D347" s="161" t="s">
        <v>1953</v>
      </c>
      <c r="E347" s="168"/>
      <c r="F347" s="168"/>
      <c r="G347" s="166" t="s">
        <v>1954</v>
      </c>
      <c r="H347" s="166" t="s">
        <v>1955</v>
      </c>
      <c r="I347" s="166" t="s">
        <v>1956</v>
      </c>
      <c r="J347" s="167" t="s">
        <v>492</v>
      </c>
      <c r="K347" s="161" t="s">
        <v>493</v>
      </c>
      <c r="L347" s="168"/>
      <c r="M347" s="168"/>
      <c r="N347" s="168"/>
      <c r="O347" s="168"/>
    </row>
    <row r="348">
      <c r="A348" s="161" t="s">
        <v>1943</v>
      </c>
      <c r="B348" s="169"/>
      <c r="C348" s="169"/>
      <c r="D348" s="161" t="s">
        <v>1957</v>
      </c>
      <c r="E348" s="168"/>
      <c r="F348" s="168"/>
      <c r="G348" s="166" t="s">
        <v>1958</v>
      </c>
      <c r="H348" s="166" t="s">
        <v>1959</v>
      </c>
      <c r="I348" s="166" t="s">
        <v>1960</v>
      </c>
      <c r="J348" s="167" t="s">
        <v>492</v>
      </c>
      <c r="K348" s="161" t="s">
        <v>493</v>
      </c>
      <c r="L348" s="168"/>
      <c r="M348" s="168"/>
      <c r="N348" s="168"/>
      <c r="O348" s="168"/>
    </row>
    <row r="349">
      <c r="A349" s="161" t="s">
        <v>1943</v>
      </c>
      <c r="B349" s="169"/>
      <c r="C349" s="169"/>
      <c r="D349" s="161" t="s">
        <v>1961</v>
      </c>
      <c r="E349" s="168"/>
      <c r="F349" s="168"/>
      <c r="G349" s="166" t="s">
        <v>1962</v>
      </c>
      <c r="H349" s="166" t="s">
        <v>1963</v>
      </c>
      <c r="I349" s="166" t="s">
        <v>1964</v>
      </c>
      <c r="J349" s="167" t="s">
        <v>492</v>
      </c>
      <c r="K349" s="161" t="s">
        <v>518</v>
      </c>
      <c r="L349" s="161" t="s">
        <v>519</v>
      </c>
      <c r="M349" s="168"/>
      <c r="N349" s="168"/>
      <c r="O349" s="168"/>
    </row>
    <row r="350">
      <c r="A350" s="161" t="s">
        <v>1943</v>
      </c>
      <c r="B350" s="12"/>
      <c r="C350" s="12"/>
      <c r="D350" s="161" t="s">
        <v>1965</v>
      </c>
      <c r="E350" s="168"/>
      <c r="F350" s="168"/>
      <c r="G350" s="166" t="s">
        <v>1966</v>
      </c>
      <c r="H350" s="166" t="s">
        <v>1967</v>
      </c>
      <c r="I350" s="166" t="s">
        <v>1956</v>
      </c>
      <c r="J350" s="167" t="s">
        <v>492</v>
      </c>
      <c r="K350" s="161" t="s">
        <v>493</v>
      </c>
      <c r="L350" s="168"/>
      <c r="M350" s="168"/>
      <c r="N350" s="168"/>
      <c r="O350" s="168"/>
    </row>
    <row r="351">
      <c r="A351" s="168"/>
      <c r="B351" s="161" t="s">
        <v>1968</v>
      </c>
      <c r="C351" s="180"/>
      <c r="D351" s="161" t="s">
        <v>1969</v>
      </c>
      <c r="E351" s="168"/>
      <c r="F351" s="168"/>
      <c r="G351" s="166" t="s">
        <v>1970</v>
      </c>
      <c r="H351" s="166" t="s">
        <v>1971</v>
      </c>
      <c r="I351" s="166" t="s">
        <v>1972</v>
      </c>
      <c r="J351" s="167" t="s">
        <v>492</v>
      </c>
      <c r="K351" s="161" t="s">
        <v>518</v>
      </c>
      <c r="L351" s="161" t="s">
        <v>519</v>
      </c>
      <c r="M351" s="168"/>
      <c r="N351" s="168"/>
      <c r="O351" s="168"/>
    </row>
    <row r="352">
      <c r="A352" s="168"/>
      <c r="B352" s="161" t="s">
        <v>1973</v>
      </c>
      <c r="C352" s="180"/>
      <c r="D352" s="161" t="s">
        <v>1974</v>
      </c>
      <c r="E352" s="168"/>
      <c r="F352" s="168"/>
      <c r="G352" s="166" t="s">
        <v>1975</v>
      </c>
      <c r="H352" s="166" t="s">
        <v>1976</v>
      </c>
      <c r="I352" s="166" t="s">
        <v>1977</v>
      </c>
      <c r="J352" s="167" t="s">
        <v>492</v>
      </c>
      <c r="K352" s="161" t="s">
        <v>518</v>
      </c>
      <c r="L352" s="161" t="s">
        <v>519</v>
      </c>
      <c r="M352" s="168"/>
      <c r="N352" s="168"/>
      <c r="O352" s="168"/>
    </row>
    <row r="353">
      <c r="A353" s="168"/>
      <c r="B353" s="161" t="s">
        <v>1978</v>
      </c>
      <c r="C353" s="166" t="s">
        <v>1979</v>
      </c>
      <c r="D353" s="161" t="s">
        <v>1980</v>
      </c>
      <c r="E353" s="161" t="s">
        <v>870</v>
      </c>
      <c r="F353" s="161" t="s">
        <v>1981</v>
      </c>
      <c r="G353" s="166" t="s">
        <v>1982</v>
      </c>
      <c r="H353" s="166" t="s">
        <v>1983</v>
      </c>
      <c r="I353" s="166" t="s">
        <v>1984</v>
      </c>
      <c r="J353" s="167" t="s">
        <v>492</v>
      </c>
      <c r="K353" s="161" t="s">
        <v>518</v>
      </c>
      <c r="L353" s="161" t="s">
        <v>519</v>
      </c>
      <c r="M353" s="168"/>
      <c r="N353" s="168"/>
      <c r="O353" s="168"/>
    </row>
    <row r="354">
      <c r="A354" s="168"/>
      <c r="B354" s="161" t="s">
        <v>1978</v>
      </c>
      <c r="C354" s="166" t="s">
        <v>1979</v>
      </c>
      <c r="D354" s="161" t="s">
        <v>1985</v>
      </c>
      <c r="E354" s="161" t="s">
        <v>870</v>
      </c>
      <c r="F354" s="161" t="s">
        <v>1981</v>
      </c>
      <c r="G354" s="166" t="s">
        <v>1986</v>
      </c>
      <c r="H354" s="166" t="s">
        <v>1983</v>
      </c>
      <c r="I354" s="166" t="s">
        <v>1987</v>
      </c>
      <c r="J354" s="167" t="s">
        <v>492</v>
      </c>
      <c r="K354" s="161" t="s">
        <v>518</v>
      </c>
      <c r="L354" s="161" t="s">
        <v>519</v>
      </c>
      <c r="M354" s="168"/>
      <c r="N354" s="168"/>
      <c r="O354" s="168"/>
    </row>
    <row r="355">
      <c r="A355" s="168"/>
      <c r="B355" s="161" t="s">
        <v>1988</v>
      </c>
      <c r="C355" s="166" t="s">
        <v>1989</v>
      </c>
      <c r="D355" s="161" t="s">
        <v>1990</v>
      </c>
      <c r="E355" s="161" t="s">
        <v>870</v>
      </c>
      <c r="F355" s="168"/>
      <c r="G355" s="166" t="s">
        <v>1991</v>
      </c>
      <c r="H355" s="166" t="s">
        <v>1992</v>
      </c>
      <c r="I355" s="166" t="s">
        <v>1993</v>
      </c>
      <c r="J355" s="167" t="s">
        <v>492</v>
      </c>
      <c r="K355" s="161" t="s">
        <v>493</v>
      </c>
      <c r="L355" s="168"/>
      <c r="M355" s="168"/>
      <c r="N355" s="168"/>
      <c r="O355" s="168"/>
    </row>
    <row r="356">
      <c r="A356" s="168"/>
      <c r="B356" s="161" t="s">
        <v>1994</v>
      </c>
      <c r="C356" s="166" t="s">
        <v>1995</v>
      </c>
      <c r="D356" s="161" t="s">
        <v>1996</v>
      </c>
      <c r="E356" s="161" t="s">
        <v>870</v>
      </c>
      <c r="F356" s="161" t="s">
        <v>1997</v>
      </c>
      <c r="G356" s="166" t="s">
        <v>1998</v>
      </c>
      <c r="H356" s="166" t="s">
        <v>1999</v>
      </c>
      <c r="I356" s="166" t="s">
        <v>2000</v>
      </c>
      <c r="J356" s="167" t="s">
        <v>492</v>
      </c>
      <c r="K356" s="161" t="s">
        <v>518</v>
      </c>
      <c r="L356" s="161" t="s">
        <v>519</v>
      </c>
      <c r="M356" s="168"/>
      <c r="N356" s="168"/>
      <c r="O356" s="168"/>
    </row>
    <row r="357">
      <c r="A357" s="168"/>
      <c r="B357" s="161" t="s">
        <v>2001</v>
      </c>
      <c r="C357" s="166" t="s">
        <v>2002</v>
      </c>
      <c r="D357" s="161" t="s">
        <v>2003</v>
      </c>
      <c r="E357" s="161" t="s">
        <v>870</v>
      </c>
      <c r="F357" s="168"/>
      <c r="G357" s="166" t="s">
        <v>2004</v>
      </c>
      <c r="H357" s="166" t="s">
        <v>2005</v>
      </c>
      <c r="I357" s="166" t="s">
        <v>2006</v>
      </c>
      <c r="J357" s="167" t="s">
        <v>492</v>
      </c>
      <c r="K357" s="161" t="s">
        <v>518</v>
      </c>
      <c r="L357" s="161" t="s">
        <v>519</v>
      </c>
      <c r="M357" s="168"/>
      <c r="N357" s="168"/>
      <c r="O357" s="168"/>
    </row>
    <row r="358">
      <c r="A358" s="168"/>
      <c r="B358" s="161" t="s">
        <v>2007</v>
      </c>
      <c r="C358" s="166" t="s">
        <v>2008</v>
      </c>
      <c r="D358" s="161" t="s">
        <v>2009</v>
      </c>
      <c r="E358" s="161" t="s">
        <v>870</v>
      </c>
      <c r="F358" s="168"/>
      <c r="G358" s="166" t="s">
        <v>2010</v>
      </c>
      <c r="H358" s="166" t="s">
        <v>2011</v>
      </c>
      <c r="I358" s="166" t="s">
        <v>2012</v>
      </c>
      <c r="J358" s="167" t="s">
        <v>492</v>
      </c>
      <c r="K358" s="161" t="s">
        <v>493</v>
      </c>
      <c r="L358" s="168"/>
      <c r="M358" s="168"/>
      <c r="N358" s="168"/>
      <c r="O358" s="168"/>
    </row>
    <row r="359">
      <c r="A359" s="168"/>
      <c r="B359" s="161" t="s">
        <v>2013</v>
      </c>
      <c r="C359" s="166" t="s">
        <v>2014</v>
      </c>
      <c r="D359" s="161" t="s">
        <v>2015</v>
      </c>
      <c r="E359" s="161" t="s">
        <v>870</v>
      </c>
      <c r="F359" s="168"/>
      <c r="G359" s="166" t="s">
        <v>2016</v>
      </c>
      <c r="H359" s="166" t="s">
        <v>2017</v>
      </c>
      <c r="I359" s="166" t="s">
        <v>2018</v>
      </c>
      <c r="J359" s="167" t="s">
        <v>492</v>
      </c>
      <c r="K359" s="161" t="s">
        <v>518</v>
      </c>
      <c r="L359" s="161" t="s">
        <v>519</v>
      </c>
      <c r="M359" s="168"/>
      <c r="N359" s="168"/>
      <c r="O359" s="168"/>
    </row>
    <row r="360">
      <c r="A360" s="168"/>
      <c r="B360" s="161" t="s">
        <v>2019</v>
      </c>
      <c r="C360" s="166" t="s">
        <v>2020</v>
      </c>
      <c r="D360" s="161" t="s">
        <v>2021</v>
      </c>
      <c r="E360" s="161" t="s">
        <v>870</v>
      </c>
      <c r="F360" s="168"/>
      <c r="G360" s="166" t="s">
        <v>2022</v>
      </c>
      <c r="H360" s="166" t="s">
        <v>2023</v>
      </c>
      <c r="I360" s="166" t="s">
        <v>2024</v>
      </c>
      <c r="J360" s="167" t="s">
        <v>492</v>
      </c>
      <c r="K360" s="161" t="s">
        <v>518</v>
      </c>
      <c r="L360" s="161" t="s">
        <v>519</v>
      </c>
      <c r="M360" s="168"/>
      <c r="N360" s="168"/>
      <c r="O360" s="168"/>
    </row>
    <row r="361">
      <c r="A361" s="168"/>
      <c r="B361" s="161" t="s">
        <v>2025</v>
      </c>
      <c r="C361" s="166" t="s">
        <v>288</v>
      </c>
      <c r="D361" s="161" t="s">
        <v>2026</v>
      </c>
      <c r="E361" s="161" t="s">
        <v>870</v>
      </c>
      <c r="F361" s="168"/>
      <c r="G361" s="166" t="s">
        <v>2027</v>
      </c>
      <c r="H361" s="166" t="s">
        <v>2028</v>
      </c>
      <c r="I361" s="166" t="s">
        <v>2029</v>
      </c>
      <c r="J361" s="173" t="s">
        <v>706</v>
      </c>
      <c r="K361" s="161" t="s">
        <v>493</v>
      </c>
      <c r="L361" s="168"/>
      <c r="M361" s="174" t="s">
        <v>2030</v>
      </c>
      <c r="N361" s="168"/>
      <c r="O361" s="168"/>
    </row>
    <row r="362">
      <c r="A362" s="168"/>
      <c r="B362" s="161" t="s">
        <v>2031</v>
      </c>
      <c r="C362" s="166" t="s">
        <v>338</v>
      </c>
      <c r="D362" s="161" t="s">
        <v>2032</v>
      </c>
      <c r="E362" s="161" t="s">
        <v>870</v>
      </c>
      <c r="F362" s="168"/>
      <c r="G362" s="166" t="s">
        <v>2033</v>
      </c>
      <c r="H362" s="166" t="s">
        <v>2034</v>
      </c>
      <c r="I362" s="166" t="s">
        <v>2035</v>
      </c>
      <c r="J362" s="173" t="s">
        <v>706</v>
      </c>
      <c r="K362" s="161" t="s">
        <v>518</v>
      </c>
      <c r="L362" s="161" t="s">
        <v>519</v>
      </c>
      <c r="M362" s="174" t="s">
        <v>2036</v>
      </c>
      <c r="N362" s="168"/>
      <c r="O362" s="168"/>
    </row>
    <row r="363">
      <c r="A363" s="168"/>
      <c r="B363" s="161" t="s">
        <v>2037</v>
      </c>
      <c r="C363" s="166" t="s">
        <v>2038</v>
      </c>
      <c r="D363" s="161" t="s">
        <v>2039</v>
      </c>
      <c r="E363" s="161" t="s">
        <v>870</v>
      </c>
      <c r="F363" s="168"/>
      <c r="G363" s="166" t="s">
        <v>2040</v>
      </c>
      <c r="H363" s="166" t="s">
        <v>2041</v>
      </c>
      <c r="I363" s="166" t="s">
        <v>2042</v>
      </c>
      <c r="J363" s="167" t="s">
        <v>492</v>
      </c>
      <c r="K363" s="161" t="s">
        <v>518</v>
      </c>
      <c r="L363" s="161" t="s">
        <v>519</v>
      </c>
      <c r="M363" s="168"/>
      <c r="N363" s="168"/>
      <c r="O363" s="168"/>
    </row>
    <row r="364">
      <c r="A364" s="168"/>
      <c r="B364" s="161" t="s">
        <v>2043</v>
      </c>
      <c r="C364" s="165" t="s">
        <v>2044</v>
      </c>
      <c r="D364" s="161" t="s">
        <v>2045</v>
      </c>
      <c r="E364" s="161" t="s">
        <v>870</v>
      </c>
      <c r="F364" s="168"/>
      <c r="G364" s="166" t="s">
        <v>2046</v>
      </c>
      <c r="H364" s="166" t="s">
        <v>2047</v>
      </c>
      <c r="I364" s="166" t="s">
        <v>2048</v>
      </c>
      <c r="J364" s="167" t="s">
        <v>492</v>
      </c>
      <c r="K364" s="161" t="s">
        <v>518</v>
      </c>
      <c r="L364" s="161" t="s">
        <v>519</v>
      </c>
      <c r="M364" s="168"/>
      <c r="N364" s="168"/>
      <c r="O364" s="168"/>
    </row>
    <row r="365">
      <c r="A365" s="168"/>
      <c r="B365" s="161" t="s">
        <v>2049</v>
      </c>
      <c r="C365" s="166" t="s">
        <v>2050</v>
      </c>
      <c r="D365" s="161" t="s">
        <v>2051</v>
      </c>
      <c r="E365" s="161" t="s">
        <v>870</v>
      </c>
      <c r="F365" s="168"/>
      <c r="G365" s="166" t="s">
        <v>2052</v>
      </c>
      <c r="H365" s="166" t="s">
        <v>2053</v>
      </c>
      <c r="I365" s="166" t="s">
        <v>2054</v>
      </c>
      <c r="J365" s="167" t="s">
        <v>492</v>
      </c>
      <c r="K365" s="161" t="s">
        <v>518</v>
      </c>
      <c r="L365" s="161" t="s">
        <v>519</v>
      </c>
      <c r="M365" s="168"/>
      <c r="N365" s="168"/>
      <c r="O365" s="168"/>
    </row>
    <row r="366">
      <c r="A366" s="168"/>
      <c r="B366" s="161" t="s">
        <v>2055</v>
      </c>
      <c r="C366" s="165" t="s">
        <v>2056</v>
      </c>
      <c r="D366" s="161" t="s">
        <v>2057</v>
      </c>
      <c r="E366" s="161" t="s">
        <v>870</v>
      </c>
      <c r="F366" s="168"/>
      <c r="G366" s="166" t="s">
        <v>2058</v>
      </c>
      <c r="H366" s="166" t="s">
        <v>2059</v>
      </c>
      <c r="I366" s="166" t="s">
        <v>2060</v>
      </c>
      <c r="J366" s="167" t="s">
        <v>492</v>
      </c>
      <c r="K366" s="161" t="s">
        <v>518</v>
      </c>
      <c r="L366" s="161" t="s">
        <v>519</v>
      </c>
      <c r="M366" s="168"/>
      <c r="N366" s="168"/>
      <c r="O366" s="168"/>
    </row>
    <row r="367">
      <c r="A367" s="168"/>
      <c r="B367" s="161" t="s">
        <v>2061</v>
      </c>
      <c r="C367" s="166" t="s">
        <v>2062</v>
      </c>
      <c r="D367" s="161" t="s">
        <v>2063</v>
      </c>
      <c r="E367" s="161" t="s">
        <v>870</v>
      </c>
      <c r="F367" s="168"/>
      <c r="G367" s="166" t="s">
        <v>2064</v>
      </c>
      <c r="H367" s="166" t="s">
        <v>2065</v>
      </c>
      <c r="I367" s="166" t="s">
        <v>2066</v>
      </c>
      <c r="J367" s="167" t="s">
        <v>492</v>
      </c>
      <c r="K367" s="161" t="s">
        <v>493</v>
      </c>
      <c r="L367" s="168"/>
      <c r="M367" s="168"/>
      <c r="N367" s="168"/>
      <c r="O367" s="168"/>
    </row>
    <row r="368">
      <c r="A368" s="168"/>
      <c r="B368" s="161" t="s">
        <v>2067</v>
      </c>
      <c r="C368" s="166" t="s">
        <v>296</v>
      </c>
      <c r="D368" s="161" t="s">
        <v>2068</v>
      </c>
      <c r="E368" s="161" t="s">
        <v>870</v>
      </c>
      <c r="F368" s="168"/>
      <c r="G368" s="166" t="s">
        <v>2069</v>
      </c>
      <c r="H368" s="166" t="s">
        <v>2070</v>
      </c>
      <c r="I368" s="166" t="s">
        <v>2071</v>
      </c>
      <c r="J368" s="173" t="s">
        <v>706</v>
      </c>
      <c r="K368" s="161" t="s">
        <v>493</v>
      </c>
      <c r="L368" s="168"/>
      <c r="M368" s="174" t="s">
        <v>2072</v>
      </c>
      <c r="N368" s="168"/>
      <c r="O368" s="168"/>
    </row>
    <row r="369">
      <c r="A369" s="168"/>
      <c r="B369" s="161" t="s">
        <v>2073</v>
      </c>
      <c r="C369" s="166" t="s">
        <v>2074</v>
      </c>
      <c r="D369" s="161" t="s">
        <v>2075</v>
      </c>
      <c r="E369" s="161" t="s">
        <v>870</v>
      </c>
      <c r="F369" s="168"/>
      <c r="G369" s="166" t="s">
        <v>2076</v>
      </c>
      <c r="H369" s="166" t="s">
        <v>2077</v>
      </c>
      <c r="I369" s="166" t="s">
        <v>2078</v>
      </c>
      <c r="J369" s="167" t="s">
        <v>492</v>
      </c>
      <c r="K369" s="161" t="s">
        <v>493</v>
      </c>
      <c r="L369" s="168"/>
      <c r="M369" s="168"/>
      <c r="N369" s="168"/>
      <c r="O369" s="168"/>
    </row>
    <row r="370">
      <c r="A370" s="168"/>
      <c r="B370" s="161" t="s">
        <v>2079</v>
      </c>
      <c r="C370" s="166" t="s">
        <v>2080</v>
      </c>
      <c r="D370" s="161" t="s">
        <v>2081</v>
      </c>
      <c r="E370" s="161" t="s">
        <v>870</v>
      </c>
      <c r="F370" s="168"/>
      <c r="G370" s="166" t="s">
        <v>2082</v>
      </c>
      <c r="H370" s="166" t="s">
        <v>2083</v>
      </c>
      <c r="I370" s="166" t="s">
        <v>2084</v>
      </c>
      <c r="J370" s="167" t="s">
        <v>492</v>
      </c>
      <c r="K370" s="161" t="s">
        <v>493</v>
      </c>
      <c r="L370" s="168"/>
      <c r="M370" s="177"/>
      <c r="N370" s="168"/>
      <c r="O370" s="168"/>
    </row>
    <row r="371">
      <c r="A371" s="168"/>
      <c r="B371" s="161" t="s">
        <v>2085</v>
      </c>
      <c r="C371" s="166" t="s">
        <v>2086</v>
      </c>
      <c r="D371" s="161" t="s">
        <v>2087</v>
      </c>
      <c r="E371" s="161" t="s">
        <v>870</v>
      </c>
      <c r="F371" s="168"/>
      <c r="G371" s="166" t="s">
        <v>2088</v>
      </c>
      <c r="H371" s="166" t="s">
        <v>2089</v>
      </c>
      <c r="I371" s="166" t="s">
        <v>2090</v>
      </c>
      <c r="J371" s="167" t="s">
        <v>492</v>
      </c>
      <c r="K371" s="161" t="s">
        <v>493</v>
      </c>
      <c r="L371" s="168"/>
      <c r="M371" s="168"/>
      <c r="N371" s="168"/>
      <c r="O371" s="168"/>
    </row>
    <row r="372">
      <c r="A372" s="168"/>
      <c r="B372" s="161" t="s">
        <v>2091</v>
      </c>
      <c r="C372" s="166" t="s">
        <v>2092</v>
      </c>
      <c r="D372" s="161" t="s">
        <v>2093</v>
      </c>
      <c r="E372" s="161" t="s">
        <v>870</v>
      </c>
      <c r="F372" s="168"/>
      <c r="G372" s="166" t="s">
        <v>2094</v>
      </c>
      <c r="H372" s="166" t="s">
        <v>2095</v>
      </c>
      <c r="I372" s="166" t="s">
        <v>2096</v>
      </c>
      <c r="J372" s="167" t="s">
        <v>492</v>
      </c>
      <c r="K372" s="161" t="s">
        <v>493</v>
      </c>
      <c r="L372" s="168"/>
      <c r="M372" s="168"/>
      <c r="N372" s="168"/>
      <c r="O372" s="168"/>
    </row>
    <row r="373">
      <c r="A373" s="168"/>
      <c r="B373" s="161" t="s">
        <v>2097</v>
      </c>
      <c r="C373" s="166" t="s">
        <v>2098</v>
      </c>
      <c r="D373" s="161" t="s">
        <v>2099</v>
      </c>
      <c r="E373" s="161" t="s">
        <v>870</v>
      </c>
      <c r="F373" s="168"/>
      <c r="G373" s="166" t="s">
        <v>2100</v>
      </c>
      <c r="H373" s="166" t="s">
        <v>2101</v>
      </c>
      <c r="I373" s="166" t="s">
        <v>2102</v>
      </c>
      <c r="J373" s="167" t="s">
        <v>492</v>
      </c>
      <c r="K373" s="161" t="s">
        <v>493</v>
      </c>
      <c r="L373" s="168"/>
      <c r="M373" s="168"/>
      <c r="N373" s="168"/>
      <c r="O373" s="168"/>
    </row>
    <row r="374">
      <c r="A374" s="168"/>
      <c r="B374" s="161" t="s">
        <v>2103</v>
      </c>
      <c r="C374" s="166" t="s">
        <v>2104</v>
      </c>
      <c r="D374" s="161" t="s">
        <v>2105</v>
      </c>
      <c r="E374" s="161" t="s">
        <v>870</v>
      </c>
      <c r="F374" s="168"/>
      <c r="G374" s="166" t="s">
        <v>2106</v>
      </c>
      <c r="H374" s="166" t="s">
        <v>2107</v>
      </c>
      <c r="I374" s="166" t="s">
        <v>2108</v>
      </c>
      <c r="J374" s="167" t="s">
        <v>492</v>
      </c>
      <c r="K374" s="161" t="s">
        <v>493</v>
      </c>
      <c r="L374" s="168"/>
      <c r="M374" s="168"/>
      <c r="N374" s="168"/>
      <c r="O374" s="168"/>
    </row>
    <row r="375">
      <c r="A375" s="168"/>
      <c r="B375" s="161" t="s">
        <v>2109</v>
      </c>
      <c r="C375" s="166" t="s">
        <v>2110</v>
      </c>
      <c r="D375" s="161" t="s">
        <v>2111</v>
      </c>
      <c r="E375" s="161" t="s">
        <v>870</v>
      </c>
      <c r="F375" s="168"/>
      <c r="G375" s="166" t="s">
        <v>2112</v>
      </c>
      <c r="H375" s="166" t="s">
        <v>2113</v>
      </c>
      <c r="I375" s="166" t="s">
        <v>2114</v>
      </c>
      <c r="J375" s="167" t="s">
        <v>492</v>
      </c>
      <c r="K375" s="161" t="s">
        <v>493</v>
      </c>
      <c r="L375" s="168"/>
      <c r="M375" s="168"/>
      <c r="N375" s="168"/>
      <c r="O375" s="168"/>
    </row>
    <row r="376">
      <c r="A376" s="168"/>
      <c r="B376" s="161" t="s">
        <v>2115</v>
      </c>
      <c r="C376" s="166" t="s">
        <v>2116</v>
      </c>
      <c r="D376" s="161" t="s">
        <v>2117</v>
      </c>
      <c r="E376" s="161" t="s">
        <v>870</v>
      </c>
      <c r="F376" s="168"/>
      <c r="G376" s="166" t="s">
        <v>2118</v>
      </c>
      <c r="H376" s="166" t="s">
        <v>2119</v>
      </c>
      <c r="I376" s="166" t="s">
        <v>2120</v>
      </c>
      <c r="J376" s="167" t="s">
        <v>492</v>
      </c>
      <c r="K376" s="161" t="s">
        <v>493</v>
      </c>
      <c r="L376" s="168"/>
      <c r="M376" s="168"/>
      <c r="N376" s="168"/>
      <c r="O376" s="168"/>
    </row>
    <row r="377">
      <c r="A377" s="168"/>
      <c r="B377" s="161" t="s">
        <v>2121</v>
      </c>
      <c r="C377" s="165" t="s">
        <v>2122</v>
      </c>
      <c r="D377" s="161" t="s">
        <v>2123</v>
      </c>
      <c r="E377" s="161" t="s">
        <v>870</v>
      </c>
      <c r="F377" s="168"/>
      <c r="G377" s="166" t="s">
        <v>2124</v>
      </c>
      <c r="H377" s="166" t="s">
        <v>2089</v>
      </c>
      <c r="I377" s="166" t="s">
        <v>2125</v>
      </c>
      <c r="J377" s="167" t="s">
        <v>492</v>
      </c>
      <c r="K377" s="161" t="s">
        <v>493</v>
      </c>
      <c r="L377" s="168"/>
      <c r="M377" s="168"/>
      <c r="N377" s="168"/>
      <c r="O377" s="168"/>
    </row>
    <row r="378">
      <c r="A378" s="168"/>
      <c r="B378" s="161" t="s">
        <v>2126</v>
      </c>
      <c r="C378" s="166" t="s">
        <v>2127</v>
      </c>
      <c r="D378" s="161" t="s">
        <v>2128</v>
      </c>
      <c r="E378" s="161" t="s">
        <v>870</v>
      </c>
      <c r="F378" s="168"/>
      <c r="G378" s="166" t="s">
        <v>2129</v>
      </c>
      <c r="H378" s="166" t="s">
        <v>2089</v>
      </c>
      <c r="I378" s="166" t="s">
        <v>2130</v>
      </c>
      <c r="J378" s="167" t="s">
        <v>492</v>
      </c>
      <c r="K378" s="161" t="s">
        <v>493</v>
      </c>
      <c r="L378" s="168"/>
      <c r="M378" s="168"/>
      <c r="N378" s="168"/>
      <c r="O378" s="168"/>
    </row>
    <row r="379">
      <c r="A379" s="168"/>
      <c r="B379" s="161" t="s">
        <v>2131</v>
      </c>
      <c r="C379" s="166" t="s">
        <v>2132</v>
      </c>
      <c r="D379" s="161" t="s">
        <v>2133</v>
      </c>
      <c r="E379" s="161" t="s">
        <v>870</v>
      </c>
      <c r="F379" s="168"/>
      <c r="G379" s="166" t="s">
        <v>2134</v>
      </c>
      <c r="H379" s="166" t="s">
        <v>2135</v>
      </c>
      <c r="I379" s="166" t="s">
        <v>2136</v>
      </c>
      <c r="J379" s="167" t="s">
        <v>492</v>
      </c>
      <c r="K379" s="161" t="s">
        <v>493</v>
      </c>
      <c r="L379" s="168"/>
      <c r="M379" s="168"/>
      <c r="N379" s="168"/>
      <c r="O379" s="168"/>
    </row>
    <row r="380">
      <c r="A380" s="168"/>
      <c r="B380" s="161" t="s">
        <v>2137</v>
      </c>
      <c r="C380" s="166" t="s">
        <v>2138</v>
      </c>
      <c r="D380" s="161" t="s">
        <v>2139</v>
      </c>
      <c r="E380" s="161" t="s">
        <v>870</v>
      </c>
      <c r="F380" s="168"/>
      <c r="G380" s="166" t="s">
        <v>2140</v>
      </c>
      <c r="H380" s="166" t="s">
        <v>2141</v>
      </c>
      <c r="I380" s="166" t="s">
        <v>2142</v>
      </c>
      <c r="J380" s="167" t="s">
        <v>492</v>
      </c>
      <c r="K380" s="161" t="s">
        <v>493</v>
      </c>
      <c r="L380" s="168"/>
      <c r="M380" s="168"/>
      <c r="N380" s="168"/>
      <c r="O380" s="168"/>
    </row>
    <row r="381">
      <c r="A381" s="168"/>
      <c r="B381" s="161" t="s">
        <v>2143</v>
      </c>
      <c r="C381" s="166" t="s">
        <v>2144</v>
      </c>
      <c r="D381" s="161" t="s">
        <v>2145</v>
      </c>
      <c r="E381" s="161" t="s">
        <v>870</v>
      </c>
      <c r="F381" s="168"/>
      <c r="G381" s="166" t="s">
        <v>2146</v>
      </c>
      <c r="H381" s="166" t="s">
        <v>2147</v>
      </c>
      <c r="I381" s="166" t="s">
        <v>2148</v>
      </c>
      <c r="J381" s="167" t="s">
        <v>492</v>
      </c>
      <c r="K381" s="161" t="s">
        <v>493</v>
      </c>
      <c r="L381" s="168"/>
      <c r="M381" s="168"/>
      <c r="N381" s="168"/>
      <c r="O381" s="168"/>
    </row>
    <row r="382">
      <c r="A382" s="168"/>
      <c r="B382" s="161" t="s">
        <v>2149</v>
      </c>
      <c r="C382" s="166" t="s">
        <v>2150</v>
      </c>
      <c r="D382" s="161" t="s">
        <v>2151</v>
      </c>
      <c r="E382" s="161" t="s">
        <v>870</v>
      </c>
      <c r="F382" s="168"/>
      <c r="G382" s="166" t="s">
        <v>2152</v>
      </c>
      <c r="H382" s="166" t="s">
        <v>2153</v>
      </c>
      <c r="I382" s="166" t="s">
        <v>2154</v>
      </c>
      <c r="J382" s="167" t="s">
        <v>492</v>
      </c>
      <c r="K382" s="161" t="s">
        <v>518</v>
      </c>
      <c r="L382" s="161" t="s">
        <v>519</v>
      </c>
      <c r="M382" s="168"/>
      <c r="N382" s="168"/>
      <c r="O382" s="168"/>
    </row>
    <row r="383">
      <c r="A383" s="168"/>
      <c r="B383" s="161" t="s">
        <v>2155</v>
      </c>
      <c r="C383" s="166" t="s">
        <v>304</v>
      </c>
      <c r="D383" s="161" t="s">
        <v>2156</v>
      </c>
      <c r="E383" s="161" t="s">
        <v>870</v>
      </c>
      <c r="F383" s="168"/>
      <c r="G383" s="166" t="s">
        <v>2157</v>
      </c>
      <c r="H383" s="166" t="s">
        <v>2158</v>
      </c>
      <c r="I383" s="166" t="s">
        <v>2159</v>
      </c>
      <c r="J383" s="173" t="s">
        <v>706</v>
      </c>
      <c r="K383" s="161" t="s">
        <v>518</v>
      </c>
      <c r="L383" s="161" t="s">
        <v>519</v>
      </c>
      <c r="M383" s="174" t="s">
        <v>2160</v>
      </c>
      <c r="N383" s="168"/>
      <c r="O383" s="168"/>
    </row>
    <row r="384">
      <c r="A384" s="168"/>
      <c r="B384" s="161" t="s">
        <v>2161</v>
      </c>
      <c r="C384" s="166" t="s">
        <v>2162</v>
      </c>
      <c r="D384" s="161" t="s">
        <v>2163</v>
      </c>
      <c r="E384" s="161" t="s">
        <v>870</v>
      </c>
      <c r="F384" s="168"/>
      <c r="G384" s="166" t="s">
        <v>2164</v>
      </c>
      <c r="H384" s="166" t="s">
        <v>2165</v>
      </c>
      <c r="I384" s="166" t="s">
        <v>2166</v>
      </c>
      <c r="J384" s="167" t="s">
        <v>492</v>
      </c>
      <c r="K384" s="161" t="s">
        <v>493</v>
      </c>
      <c r="L384" s="168"/>
      <c r="M384" s="168"/>
      <c r="N384" s="168"/>
      <c r="O384" s="168"/>
    </row>
    <row r="385">
      <c r="A385" s="168"/>
      <c r="B385" s="161" t="s">
        <v>2167</v>
      </c>
      <c r="C385" s="166" t="s">
        <v>326</v>
      </c>
      <c r="D385" s="161" t="s">
        <v>2168</v>
      </c>
      <c r="E385" s="161" t="s">
        <v>870</v>
      </c>
      <c r="F385" s="168"/>
      <c r="G385" s="166" t="s">
        <v>2169</v>
      </c>
      <c r="H385" s="166" t="s">
        <v>2170</v>
      </c>
      <c r="I385" s="166" t="s">
        <v>2171</v>
      </c>
      <c r="J385" s="173" t="s">
        <v>706</v>
      </c>
      <c r="K385" s="161" t="s">
        <v>518</v>
      </c>
      <c r="L385" s="161" t="s">
        <v>519</v>
      </c>
      <c r="M385" s="174" t="s">
        <v>2172</v>
      </c>
      <c r="N385" s="168"/>
      <c r="O385" s="168"/>
    </row>
    <row r="386">
      <c r="A386" s="168"/>
      <c r="B386" s="161" t="s">
        <v>2173</v>
      </c>
      <c r="C386" s="166" t="s">
        <v>2174</v>
      </c>
      <c r="D386" s="161" t="s">
        <v>2175</v>
      </c>
      <c r="E386" s="161" t="s">
        <v>870</v>
      </c>
      <c r="F386" s="168"/>
      <c r="G386" s="166" t="s">
        <v>2176</v>
      </c>
      <c r="H386" s="166" t="s">
        <v>2177</v>
      </c>
      <c r="I386" s="166" t="s">
        <v>2178</v>
      </c>
      <c r="J386" s="167" t="s">
        <v>492</v>
      </c>
      <c r="K386" s="161" t="s">
        <v>518</v>
      </c>
      <c r="L386" s="161" t="s">
        <v>519</v>
      </c>
      <c r="M386" s="168"/>
      <c r="N386" s="168"/>
      <c r="O386" s="168"/>
    </row>
    <row r="387">
      <c r="A387" s="168"/>
      <c r="B387" s="161" t="s">
        <v>2179</v>
      </c>
      <c r="C387" s="166" t="s">
        <v>2180</v>
      </c>
      <c r="D387" s="161" t="s">
        <v>2181</v>
      </c>
      <c r="E387" s="161" t="s">
        <v>870</v>
      </c>
      <c r="F387" s="168"/>
      <c r="G387" s="166" t="s">
        <v>2182</v>
      </c>
      <c r="H387" s="166" t="s">
        <v>2183</v>
      </c>
      <c r="I387" s="166" t="s">
        <v>2184</v>
      </c>
      <c r="J387" s="167" t="s">
        <v>492</v>
      </c>
      <c r="K387" s="161" t="s">
        <v>518</v>
      </c>
      <c r="L387" s="161" t="s">
        <v>519</v>
      </c>
      <c r="M387" s="168"/>
      <c r="N387" s="168"/>
      <c r="O387" s="168"/>
    </row>
    <row r="388">
      <c r="A388" s="168"/>
      <c r="B388" s="161" t="s">
        <v>2185</v>
      </c>
      <c r="C388" s="166" t="s">
        <v>2186</v>
      </c>
      <c r="D388" s="161" t="s">
        <v>2187</v>
      </c>
      <c r="E388" s="161" t="s">
        <v>870</v>
      </c>
      <c r="F388" s="168"/>
      <c r="G388" s="166" t="s">
        <v>2188</v>
      </c>
      <c r="H388" s="166" t="s">
        <v>2189</v>
      </c>
      <c r="I388" s="166" t="s">
        <v>2190</v>
      </c>
      <c r="J388" s="167" t="s">
        <v>492</v>
      </c>
      <c r="K388" s="161" t="s">
        <v>493</v>
      </c>
      <c r="L388" s="168"/>
      <c r="M388" s="168"/>
      <c r="N388" s="168"/>
      <c r="O388" s="168"/>
    </row>
    <row r="389">
      <c r="A389" s="168"/>
      <c r="B389" s="161" t="s">
        <v>2191</v>
      </c>
      <c r="C389" s="166" t="s">
        <v>2192</v>
      </c>
      <c r="D389" s="161" t="s">
        <v>2193</v>
      </c>
      <c r="E389" s="161" t="s">
        <v>870</v>
      </c>
      <c r="F389" s="168"/>
      <c r="G389" s="166" t="s">
        <v>2194</v>
      </c>
      <c r="H389" s="166" t="s">
        <v>2195</v>
      </c>
      <c r="I389" s="166" t="s">
        <v>2196</v>
      </c>
      <c r="J389" s="167" t="s">
        <v>492</v>
      </c>
      <c r="K389" s="161" t="s">
        <v>493</v>
      </c>
      <c r="L389" s="168"/>
      <c r="M389" s="168"/>
      <c r="N389" s="168"/>
      <c r="O389" s="168"/>
    </row>
    <row r="390">
      <c r="A390" s="168"/>
      <c r="B390" s="161" t="s">
        <v>2197</v>
      </c>
      <c r="C390" s="166" t="s">
        <v>290</v>
      </c>
      <c r="D390" s="161" t="s">
        <v>2198</v>
      </c>
      <c r="E390" s="161" t="s">
        <v>870</v>
      </c>
      <c r="F390" s="168"/>
      <c r="G390" s="166" t="s">
        <v>2199</v>
      </c>
      <c r="H390" s="166" t="s">
        <v>2200</v>
      </c>
      <c r="I390" s="166" t="s">
        <v>2201</v>
      </c>
      <c r="J390" s="173" t="s">
        <v>706</v>
      </c>
      <c r="K390" s="161" t="s">
        <v>518</v>
      </c>
      <c r="L390" s="161" t="s">
        <v>519</v>
      </c>
      <c r="M390" s="174" t="s">
        <v>2202</v>
      </c>
      <c r="N390" s="168"/>
      <c r="O390" s="168"/>
    </row>
    <row r="391">
      <c r="A391" s="168"/>
      <c r="B391" s="161" t="s">
        <v>2203</v>
      </c>
      <c r="C391" s="166" t="s">
        <v>316</v>
      </c>
      <c r="D391" s="161" t="s">
        <v>2204</v>
      </c>
      <c r="E391" s="161" t="s">
        <v>870</v>
      </c>
      <c r="F391" s="168"/>
      <c r="G391" s="166" t="s">
        <v>2205</v>
      </c>
      <c r="H391" s="166" t="s">
        <v>2206</v>
      </c>
      <c r="I391" s="166" t="s">
        <v>2207</v>
      </c>
      <c r="J391" s="173" t="s">
        <v>706</v>
      </c>
      <c r="K391" s="161" t="s">
        <v>493</v>
      </c>
      <c r="L391" s="168"/>
      <c r="M391" s="174" t="s">
        <v>2208</v>
      </c>
      <c r="N391" s="168"/>
      <c r="O391" s="168"/>
    </row>
    <row r="392">
      <c r="A392" s="168"/>
      <c r="B392" s="161" t="s">
        <v>2209</v>
      </c>
      <c r="C392" s="166" t="s">
        <v>2210</v>
      </c>
      <c r="D392" s="161" t="s">
        <v>2211</v>
      </c>
      <c r="E392" s="161" t="s">
        <v>870</v>
      </c>
      <c r="F392" s="168"/>
      <c r="G392" s="166" t="s">
        <v>2212</v>
      </c>
      <c r="H392" s="166" t="s">
        <v>2213</v>
      </c>
      <c r="I392" s="166" t="s">
        <v>2214</v>
      </c>
      <c r="J392" s="167" t="s">
        <v>492</v>
      </c>
      <c r="K392" s="161" t="s">
        <v>493</v>
      </c>
      <c r="L392" s="168"/>
      <c r="M392" s="168"/>
      <c r="N392" s="168"/>
      <c r="O392" s="168"/>
    </row>
    <row r="393">
      <c r="A393" s="168"/>
      <c r="B393" s="161" t="s">
        <v>2215</v>
      </c>
      <c r="C393" s="166" t="s">
        <v>298</v>
      </c>
      <c r="D393" s="161" t="s">
        <v>2216</v>
      </c>
      <c r="E393" s="161" t="s">
        <v>870</v>
      </c>
      <c r="F393" s="168"/>
      <c r="G393" s="166" t="s">
        <v>2217</v>
      </c>
      <c r="H393" s="166" t="s">
        <v>2218</v>
      </c>
      <c r="I393" s="166" t="s">
        <v>2219</v>
      </c>
      <c r="J393" s="173" t="s">
        <v>706</v>
      </c>
      <c r="K393" s="161" t="s">
        <v>518</v>
      </c>
      <c r="L393" s="161" t="s">
        <v>519</v>
      </c>
      <c r="M393" s="174" t="s">
        <v>2220</v>
      </c>
      <c r="N393" s="168"/>
      <c r="O393" s="168"/>
    </row>
    <row r="394">
      <c r="A394" s="168"/>
      <c r="B394" s="161" t="s">
        <v>2221</v>
      </c>
      <c r="C394" s="166" t="s">
        <v>2222</v>
      </c>
      <c r="D394" s="161" t="s">
        <v>2223</v>
      </c>
      <c r="E394" s="161" t="s">
        <v>870</v>
      </c>
      <c r="F394" s="168"/>
      <c r="G394" s="166" t="s">
        <v>2224</v>
      </c>
      <c r="H394" s="166" t="s">
        <v>2225</v>
      </c>
      <c r="I394" s="166" t="s">
        <v>2226</v>
      </c>
      <c r="J394" s="167" t="s">
        <v>492</v>
      </c>
      <c r="K394" s="161" t="s">
        <v>518</v>
      </c>
      <c r="L394" s="161" t="s">
        <v>519</v>
      </c>
      <c r="M394" s="168"/>
      <c r="N394" s="168"/>
      <c r="O394" s="168"/>
    </row>
    <row r="395">
      <c r="A395" s="168"/>
      <c r="B395" s="161" t="s">
        <v>2227</v>
      </c>
      <c r="C395" s="166" t="s">
        <v>324</v>
      </c>
      <c r="D395" s="161" t="s">
        <v>2228</v>
      </c>
      <c r="E395" s="161" t="s">
        <v>870</v>
      </c>
      <c r="F395" s="168"/>
      <c r="G395" s="166" t="s">
        <v>2229</v>
      </c>
      <c r="H395" s="166" t="s">
        <v>2230</v>
      </c>
      <c r="I395" s="166" t="s">
        <v>2231</v>
      </c>
      <c r="J395" s="173" t="s">
        <v>706</v>
      </c>
      <c r="K395" s="161" t="s">
        <v>493</v>
      </c>
      <c r="L395" s="168"/>
      <c r="M395" s="174" t="s">
        <v>2232</v>
      </c>
      <c r="N395" s="168"/>
      <c r="O395" s="168"/>
    </row>
    <row r="396">
      <c r="A396" s="168"/>
      <c r="B396" s="161" t="s">
        <v>2233</v>
      </c>
      <c r="C396" s="166" t="s">
        <v>2234</v>
      </c>
      <c r="D396" s="161" t="s">
        <v>2235</v>
      </c>
      <c r="E396" s="161" t="s">
        <v>870</v>
      </c>
      <c r="F396" s="168"/>
      <c r="G396" s="166" t="s">
        <v>2236</v>
      </c>
      <c r="H396" s="166" t="s">
        <v>2237</v>
      </c>
      <c r="I396" s="166" t="s">
        <v>2238</v>
      </c>
      <c r="J396" s="167" t="s">
        <v>492</v>
      </c>
      <c r="K396" s="161" t="s">
        <v>518</v>
      </c>
      <c r="L396" s="161" t="s">
        <v>519</v>
      </c>
      <c r="M396" s="168"/>
      <c r="N396" s="168"/>
      <c r="O396" s="168"/>
    </row>
    <row r="397">
      <c r="A397" s="168"/>
      <c r="B397" s="161" t="s">
        <v>2239</v>
      </c>
      <c r="C397" s="166" t="s">
        <v>2240</v>
      </c>
      <c r="D397" s="161" t="s">
        <v>2241</v>
      </c>
      <c r="E397" s="161" t="s">
        <v>870</v>
      </c>
      <c r="F397" s="168"/>
      <c r="G397" s="166" t="s">
        <v>2242</v>
      </c>
      <c r="H397" s="166" t="s">
        <v>2243</v>
      </c>
      <c r="I397" s="166" t="s">
        <v>2244</v>
      </c>
      <c r="J397" s="167" t="s">
        <v>492</v>
      </c>
      <c r="K397" s="161" t="s">
        <v>493</v>
      </c>
      <c r="L397" s="168"/>
      <c r="M397" s="168"/>
      <c r="N397" s="168"/>
      <c r="O397" s="168"/>
    </row>
    <row r="398">
      <c r="A398" s="168"/>
      <c r="B398" s="161" t="s">
        <v>2245</v>
      </c>
      <c r="C398" s="166" t="s">
        <v>2246</v>
      </c>
      <c r="D398" s="161" t="s">
        <v>2247</v>
      </c>
      <c r="E398" s="168"/>
      <c r="F398" s="168"/>
      <c r="G398" s="166" t="s">
        <v>2248</v>
      </c>
      <c r="H398" s="166" t="s">
        <v>2249</v>
      </c>
      <c r="I398" s="166" t="s">
        <v>2250</v>
      </c>
      <c r="J398" s="167" t="s">
        <v>492</v>
      </c>
      <c r="K398" s="161" t="s">
        <v>518</v>
      </c>
      <c r="L398" s="161" t="s">
        <v>519</v>
      </c>
      <c r="M398" s="168"/>
      <c r="N398" s="168"/>
      <c r="O398" s="168"/>
    </row>
    <row r="399">
      <c r="A399" s="168"/>
      <c r="B399" s="161" t="s">
        <v>2251</v>
      </c>
      <c r="C399" s="166" t="s">
        <v>300</v>
      </c>
      <c r="D399" s="161" t="s">
        <v>2252</v>
      </c>
      <c r="E399" s="168"/>
      <c r="F399" s="168"/>
      <c r="G399" s="166" t="s">
        <v>2253</v>
      </c>
      <c r="H399" s="166" t="s">
        <v>2254</v>
      </c>
      <c r="I399" s="166" t="s">
        <v>2255</v>
      </c>
      <c r="J399" s="173" t="s">
        <v>706</v>
      </c>
      <c r="K399" s="161" t="s">
        <v>518</v>
      </c>
      <c r="L399" s="161" t="s">
        <v>519</v>
      </c>
      <c r="M399" s="174" t="s">
        <v>2256</v>
      </c>
      <c r="N399" s="168"/>
      <c r="O399" s="168"/>
    </row>
    <row r="400">
      <c r="A400" s="168"/>
      <c r="B400" s="161" t="s">
        <v>2257</v>
      </c>
      <c r="C400" s="166" t="s">
        <v>322</v>
      </c>
      <c r="D400" s="161" t="s">
        <v>2258</v>
      </c>
      <c r="E400" s="168"/>
      <c r="F400" s="168"/>
      <c r="G400" s="166" t="s">
        <v>2259</v>
      </c>
      <c r="H400" s="166" t="s">
        <v>2260</v>
      </c>
      <c r="I400" s="166" t="s">
        <v>2261</v>
      </c>
      <c r="J400" s="173" t="s">
        <v>706</v>
      </c>
      <c r="K400" s="161" t="s">
        <v>493</v>
      </c>
      <c r="L400" s="168"/>
      <c r="M400" s="174" t="s">
        <v>2262</v>
      </c>
      <c r="N400" s="168"/>
      <c r="O400" s="168"/>
    </row>
    <row r="401">
      <c r="A401" s="168"/>
      <c r="B401" s="161" t="s">
        <v>2263</v>
      </c>
      <c r="C401" s="166" t="s">
        <v>320</v>
      </c>
      <c r="D401" s="161" t="s">
        <v>2264</v>
      </c>
      <c r="E401" s="168"/>
      <c r="F401" s="168"/>
      <c r="G401" s="166" t="s">
        <v>2265</v>
      </c>
      <c r="H401" s="166" t="s">
        <v>2266</v>
      </c>
      <c r="I401" s="166" t="s">
        <v>2267</v>
      </c>
      <c r="J401" s="173" t="s">
        <v>706</v>
      </c>
      <c r="K401" s="161" t="s">
        <v>493</v>
      </c>
      <c r="L401" s="168"/>
      <c r="M401" s="174" t="s">
        <v>2268</v>
      </c>
      <c r="N401" s="168"/>
      <c r="O401" s="168"/>
    </row>
    <row r="402">
      <c r="A402" s="161" t="s">
        <v>2269</v>
      </c>
      <c r="B402" s="162"/>
      <c r="C402" s="171" t="s">
        <v>2270</v>
      </c>
      <c r="D402" s="161" t="s">
        <v>2271</v>
      </c>
      <c r="E402" s="168"/>
      <c r="F402" s="168"/>
      <c r="G402" s="166" t="s">
        <v>2272</v>
      </c>
      <c r="H402" s="166" t="s">
        <v>2273</v>
      </c>
      <c r="I402" s="166" t="s">
        <v>2274</v>
      </c>
      <c r="J402" s="167" t="s">
        <v>492</v>
      </c>
      <c r="K402" s="161" t="s">
        <v>518</v>
      </c>
      <c r="L402" s="161" t="s">
        <v>519</v>
      </c>
      <c r="M402" s="168"/>
      <c r="N402" s="168"/>
      <c r="O402" s="168"/>
    </row>
    <row r="403">
      <c r="A403" s="161" t="s">
        <v>2269</v>
      </c>
      <c r="B403" s="169"/>
      <c r="C403" s="169"/>
      <c r="D403" s="161" t="s">
        <v>2275</v>
      </c>
      <c r="E403" s="168"/>
      <c r="F403" s="168"/>
      <c r="G403" s="166" t="s">
        <v>2276</v>
      </c>
      <c r="H403" s="166" t="s">
        <v>2277</v>
      </c>
      <c r="I403" s="166" t="s">
        <v>2278</v>
      </c>
      <c r="J403" s="167" t="s">
        <v>492</v>
      </c>
      <c r="K403" s="161" t="s">
        <v>518</v>
      </c>
      <c r="L403" s="161" t="s">
        <v>519</v>
      </c>
      <c r="M403" s="168"/>
      <c r="N403" s="168"/>
      <c r="O403" s="168"/>
    </row>
    <row r="404">
      <c r="A404" s="161" t="s">
        <v>2269</v>
      </c>
      <c r="B404" s="169"/>
      <c r="C404" s="169"/>
      <c r="D404" s="161" t="s">
        <v>2279</v>
      </c>
      <c r="E404" s="168"/>
      <c r="F404" s="168"/>
      <c r="G404" s="166" t="s">
        <v>2280</v>
      </c>
      <c r="H404" s="166" t="s">
        <v>2281</v>
      </c>
      <c r="I404" s="166" t="s">
        <v>2282</v>
      </c>
      <c r="J404" s="167" t="s">
        <v>492</v>
      </c>
      <c r="K404" s="161" t="s">
        <v>518</v>
      </c>
      <c r="L404" s="161" t="s">
        <v>519</v>
      </c>
      <c r="M404" s="168"/>
      <c r="N404" s="168"/>
      <c r="O404" s="168"/>
    </row>
    <row r="405">
      <c r="A405" s="161" t="s">
        <v>2269</v>
      </c>
      <c r="B405" s="169"/>
      <c r="C405" s="169"/>
      <c r="D405" s="161" t="s">
        <v>2283</v>
      </c>
      <c r="E405" s="168"/>
      <c r="F405" s="168"/>
      <c r="G405" s="166" t="s">
        <v>2284</v>
      </c>
      <c r="H405" s="166" t="s">
        <v>2285</v>
      </c>
      <c r="I405" s="166" t="s">
        <v>2286</v>
      </c>
      <c r="J405" s="167" t="s">
        <v>492</v>
      </c>
      <c r="K405" s="161" t="s">
        <v>518</v>
      </c>
      <c r="L405" s="161" t="s">
        <v>519</v>
      </c>
      <c r="M405" s="168"/>
      <c r="N405" s="168"/>
      <c r="O405" s="168"/>
    </row>
    <row r="406">
      <c r="A406" s="161" t="s">
        <v>2269</v>
      </c>
      <c r="B406" s="169"/>
      <c r="C406" s="169"/>
      <c r="D406" s="161" t="s">
        <v>2287</v>
      </c>
      <c r="E406" s="168"/>
      <c r="F406" s="168"/>
      <c r="G406" s="166" t="s">
        <v>2288</v>
      </c>
      <c r="H406" s="166" t="s">
        <v>2289</v>
      </c>
      <c r="I406" s="166" t="s">
        <v>2290</v>
      </c>
      <c r="J406" s="167" t="s">
        <v>492</v>
      </c>
      <c r="K406" s="161" t="s">
        <v>493</v>
      </c>
      <c r="L406" s="168"/>
      <c r="M406" s="168"/>
      <c r="N406" s="168"/>
      <c r="O406" s="168"/>
    </row>
    <row r="407">
      <c r="A407" s="161" t="s">
        <v>2269</v>
      </c>
      <c r="B407" s="169"/>
      <c r="C407" s="169"/>
      <c r="D407" s="161" t="s">
        <v>2291</v>
      </c>
      <c r="E407" s="168"/>
      <c r="F407" s="168"/>
      <c r="G407" s="166" t="s">
        <v>2292</v>
      </c>
      <c r="H407" s="165" t="s">
        <v>2293</v>
      </c>
      <c r="I407" s="166" t="s">
        <v>2294</v>
      </c>
      <c r="J407" s="167" t="s">
        <v>492</v>
      </c>
      <c r="K407" s="161" t="s">
        <v>493</v>
      </c>
      <c r="L407" s="168"/>
      <c r="M407" s="168"/>
      <c r="N407" s="168"/>
      <c r="O407" s="168"/>
    </row>
    <row r="408">
      <c r="A408" s="161" t="s">
        <v>2269</v>
      </c>
      <c r="B408" s="169"/>
      <c r="C408" s="169"/>
      <c r="D408" s="161" t="s">
        <v>2295</v>
      </c>
      <c r="E408" s="168"/>
      <c r="F408" s="168"/>
      <c r="G408" s="166" t="s">
        <v>2296</v>
      </c>
      <c r="H408" s="166" t="s">
        <v>2297</v>
      </c>
      <c r="I408" s="166" t="s">
        <v>2298</v>
      </c>
      <c r="J408" s="167" t="s">
        <v>492</v>
      </c>
      <c r="K408" s="161" t="s">
        <v>518</v>
      </c>
      <c r="L408" s="161" t="s">
        <v>519</v>
      </c>
      <c r="M408" s="168"/>
      <c r="N408" s="168"/>
      <c r="O408" s="168"/>
    </row>
    <row r="409">
      <c r="A409" s="161" t="s">
        <v>2269</v>
      </c>
      <c r="B409" s="169"/>
      <c r="C409" s="169"/>
      <c r="D409" s="161" t="s">
        <v>2299</v>
      </c>
      <c r="E409" s="168"/>
      <c r="F409" s="168"/>
      <c r="G409" s="166" t="s">
        <v>2300</v>
      </c>
      <c r="H409" s="166" t="s">
        <v>2301</v>
      </c>
      <c r="I409" s="166" t="s">
        <v>2302</v>
      </c>
      <c r="J409" s="167" t="s">
        <v>492</v>
      </c>
      <c r="K409" s="161" t="s">
        <v>518</v>
      </c>
      <c r="L409" s="161" t="s">
        <v>519</v>
      </c>
      <c r="M409" s="168"/>
      <c r="N409" s="168"/>
      <c r="O409" s="168"/>
    </row>
    <row r="410">
      <c r="A410" s="161" t="s">
        <v>2269</v>
      </c>
      <c r="B410" s="12"/>
      <c r="C410" s="12"/>
      <c r="D410" s="161" t="s">
        <v>2303</v>
      </c>
      <c r="E410" s="168"/>
      <c r="F410" s="168"/>
      <c r="G410" s="166" t="s">
        <v>2304</v>
      </c>
      <c r="H410" s="166" t="s">
        <v>2305</v>
      </c>
      <c r="I410" s="166" t="s">
        <v>2306</v>
      </c>
      <c r="J410" s="167" t="s">
        <v>492</v>
      </c>
      <c r="K410" s="161" t="s">
        <v>493</v>
      </c>
      <c r="L410" s="168"/>
      <c r="M410" s="168"/>
      <c r="N410" s="168"/>
      <c r="O410" s="168"/>
    </row>
    <row r="411">
      <c r="A411" s="161" t="s">
        <v>2307</v>
      </c>
      <c r="B411" s="162"/>
      <c r="C411" s="171" t="s">
        <v>2308</v>
      </c>
      <c r="D411" s="161" t="s">
        <v>2309</v>
      </c>
      <c r="E411" s="168"/>
      <c r="F411" s="168"/>
      <c r="G411" s="166" t="s">
        <v>2310</v>
      </c>
      <c r="H411" s="166" t="s">
        <v>2311</v>
      </c>
      <c r="I411" s="166" t="s">
        <v>2312</v>
      </c>
      <c r="J411" s="167" t="s">
        <v>492</v>
      </c>
      <c r="K411" s="161" t="s">
        <v>518</v>
      </c>
      <c r="L411" s="161" t="s">
        <v>519</v>
      </c>
      <c r="M411" s="168"/>
      <c r="N411" s="168"/>
      <c r="O411" s="168"/>
    </row>
    <row r="412">
      <c r="A412" s="161" t="s">
        <v>2307</v>
      </c>
      <c r="B412" s="169"/>
      <c r="C412" s="169"/>
      <c r="D412" s="161" t="s">
        <v>2313</v>
      </c>
      <c r="E412" s="168"/>
      <c r="F412" s="168"/>
      <c r="G412" s="166" t="s">
        <v>2314</v>
      </c>
      <c r="H412" s="166" t="s">
        <v>2315</v>
      </c>
      <c r="I412" s="166" t="s">
        <v>2316</v>
      </c>
      <c r="J412" s="167" t="s">
        <v>492</v>
      </c>
      <c r="K412" s="161" t="s">
        <v>518</v>
      </c>
      <c r="L412" s="161" t="s">
        <v>519</v>
      </c>
      <c r="M412" s="168"/>
      <c r="N412" s="168"/>
      <c r="O412" s="168"/>
    </row>
    <row r="413">
      <c r="A413" s="161" t="s">
        <v>2307</v>
      </c>
      <c r="B413" s="169"/>
      <c r="C413" s="169"/>
      <c r="D413" s="161" t="s">
        <v>2317</v>
      </c>
      <c r="E413" s="168"/>
      <c r="F413" s="168"/>
      <c r="G413" s="166" t="s">
        <v>2318</v>
      </c>
      <c r="H413" s="166" t="s">
        <v>2319</v>
      </c>
      <c r="I413" s="166" t="s">
        <v>2320</v>
      </c>
      <c r="J413" s="167" t="s">
        <v>492</v>
      </c>
      <c r="K413" s="161" t="s">
        <v>493</v>
      </c>
      <c r="L413" s="168"/>
      <c r="M413" s="168"/>
      <c r="N413" s="168"/>
      <c r="O413" s="168"/>
    </row>
    <row r="414">
      <c r="A414" s="161" t="s">
        <v>2307</v>
      </c>
      <c r="B414" s="169"/>
      <c r="C414" s="169"/>
      <c r="D414" s="161" t="s">
        <v>2321</v>
      </c>
      <c r="E414" s="168"/>
      <c r="F414" s="168"/>
      <c r="G414" s="166" t="s">
        <v>2322</v>
      </c>
      <c r="H414" s="166" t="s">
        <v>2323</v>
      </c>
      <c r="I414" s="166" t="s">
        <v>2324</v>
      </c>
      <c r="J414" s="167" t="s">
        <v>492</v>
      </c>
      <c r="K414" s="161" t="s">
        <v>518</v>
      </c>
      <c r="L414" s="161" t="s">
        <v>519</v>
      </c>
      <c r="M414" s="168"/>
      <c r="N414" s="168"/>
      <c r="O414" s="168"/>
    </row>
    <row r="415">
      <c r="A415" s="161" t="s">
        <v>2307</v>
      </c>
      <c r="B415" s="12"/>
      <c r="C415" s="12"/>
      <c r="D415" s="161" t="s">
        <v>2325</v>
      </c>
      <c r="E415" s="168"/>
      <c r="F415" s="168"/>
      <c r="G415" s="166" t="s">
        <v>2326</v>
      </c>
      <c r="H415" s="166" t="s">
        <v>2327</v>
      </c>
      <c r="I415" s="166" t="s">
        <v>2328</v>
      </c>
      <c r="J415" s="167" t="s">
        <v>492</v>
      </c>
      <c r="K415" s="161" t="s">
        <v>493</v>
      </c>
      <c r="L415" s="168"/>
      <c r="M415" s="168"/>
      <c r="N415" s="168"/>
      <c r="O415" s="168"/>
    </row>
    <row r="416">
      <c r="A416" s="161" t="s">
        <v>2329</v>
      </c>
      <c r="B416" s="162"/>
      <c r="C416" s="171" t="s">
        <v>2330</v>
      </c>
      <c r="D416" s="161" t="s">
        <v>2331</v>
      </c>
      <c r="E416" s="168"/>
      <c r="F416" s="168"/>
      <c r="G416" s="166" t="s">
        <v>2332</v>
      </c>
      <c r="H416" s="166" t="s">
        <v>2333</v>
      </c>
      <c r="I416" s="166" t="s">
        <v>2334</v>
      </c>
      <c r="J416" s="167" t="s">
        <v>492</v>
      </c>
      <c r="K416" s="161" t="s">
        <v>518</v>
      </c>
      <c r="L416" s="161" t="s">
        <v>519</v>
      </c>
      <c r="M416" s="168"/>
      <c r="N416" s="168"/>
      <c r="O416" s="168"/>
    </row>
    <row r="417">
      <c r="A417" s="161" t="s">
        <v>2329</v>
      </c>
      <c r="B417" s="169"/>
      <c r="C417" s="169"/>
      <c r="D417" s="161" t="s">
        <v>2335</v>
      </c>
      <c r="E417" s="168"/>
      <c r="F417" s="168"/>
      <c r="G417" s="166" t="s">
        <v>2336</v>
      </c>
      <c r="H417" s="166" t="s">
        <v>2337</v>
      </c>
      <c r="I417" s="166" t="s">
        <v>2338</v>
      </c>
      <c r="J417" s="167" t="s">
        <v>492</v>
      </c>
      <c r="K417" s="161" t="s">
        <v>518</v>
      </c>
      <c r="L417" s="161" t="s">
        <v>519</v>
      </c>
      <c r="M417" s="168"/>
      <c r="N417" s="168"/>
      <c r="O417" s="168"/>
    </row>
    <row r="418">
      <c r="A418" s="161" t="s">
        <v>2329</v>
      </c>
      <c r="B418" s="169"/>
      <c r="C418" s="169"/>
      <c r="D418" s="161" t="s">
        <v>2339</v>
      </c>
      <c r="E418" s="168"/>
      <c r="F418" s="168"/>
      <c r="G418" s="166" t="s">
        <v>2340</v>
      </c>
      <c r="H418" s="166" t="s">
        <v>2337</v>
      </c>
      <c r="I418" s="166" t="s">
        <v>2341</v>
      </c>
      <c r="J418" s="167" t="s">
        <v>492</v>
      </c>
      <c r="K418" s="161" t="s">
        <v>518</v>
      </c>
      <c r="L418" s="161" t="s">
        <v>519</v>
      </c>
      <c r="M418" s="168"/>
      <c r="N418" s="168"/>
      <c r="O418" s="168"/>
    </row>
    <row r="419">
      <c r="A419" s="161" t="s">
        <v>2329</v>
      </c>
      <c r="B419" s="169"/>
      <c r="C419" s="169"/>
      <c r="D419" s="161" t="s">
        <v>2342</v>
      </c>
      <c r="E419" s="168"/>
      <c r="F419" s="168"/>
      <c r="G419" s="166" t="s">
        <v>2343</v>
      </c>
      <c r="H419" s="166" t="s">
        <v>2337</v>
      </c>
      <c r="I419" s="166" t="s">
        <v>2344</v>
      </c>
      <c r="J419" s="167" t="s">
        <v>492</v>
      </c>
      <c r="K419" s="161" t="s">
        <v>518</v>
      </c>
      <c r="L419" s="161" t="s">
        <v>519</v>
      </c>
      <c r="M419" s="168"/>
      <c r="N419" s="168"/>
      <c r="O419" s="168"/>
    </row>
    <row r="420">
      <c r="A420" s="161" t="s">
        <v>2329</v>
      </c>
      <c r="B420" s="169"/>
      <c r="C420" s="169"/>
      <c r="D420" s="161" t="s">
        <v>2345</v>
      </c>
      <c r="E420" s="168"/>
      <c r="F420" s="168"/>
      <c r="G420" s="166" t="s">
        <v>2346</v>
      </c>
      <c r="H420" s="166" t="s">
        <v>2347</v>
      </c>
      <c r="I420" s="166" t="s">
        <v>2348</v>
      </c>
      <c r="J420" s="167" t="s">
        <v>492</v>
      </c>
      <c r="K420" s="161" t="s">
        <v>518</v>
      </c>
      <c r="L420" s="161" t="s">
        <v>519</v>
      </c>
      <c r="M420" s="168"/>
      <c r="N420" s="168"/>
      <c r="O420" s="168"/>
    </row>
    <row r="421">
      <c r="A421" s="161" t="s">
        <v>2329</v>
      </c>
      <c r="B421" s="169"/>
      <c r="C421" s="169"/>
      <c r="D421" s="161" t="s">
        <v>2349</v>
      </c>
      <c r="E421" s="168"/>
      <c r="F421" s="168"/>
      <c r="G421" s="166" t="s">
        <v>2350</v>
      </c>
      <c r="H421" s="166" t="s">
        <v>2351</v>
      </c>
      <c r="I421" s="166" t="s">
        <v>2352</v>
      </c>
      <c r="J421" s="167" t="s">
        <v>492</v>
      </c>
      <c r="K421" s="161" t="s">
        <v>493</v>
      </c>
      <c r="L421" s="168"/>
      <c r="M421" s="168"/>
      <c r="N421" s="168"/>
      <c r="O421" s="168"/>
    </row>
    <row r="422">
      <c r="A422" s="161" t="s">
        <v>2329</v>
      </c>
      <c r="B422" s="169"/>
      <c r="C422" s="169"/>
      <c r="D422" s="161" t="s">
        <v>2353</v>
      </c>
      <c r="E422" s="168"/>
      <c r="F422" s="168"/>
      <c r="G422" s="166" t="s">
        <v>2354</v>
      </c>
      <c r="H422" s="166" t="s">
        <v>2355</v>
      </c>
      <c r="I422" s="166" t="s">
        <v>2356</v>
      </c>
      <c r="J422" s="167" t="s">
        <v>492</v>
      </c>
      <c r="K422" s="161" t="s">
        <v>493</v>
      </c>
      <c r="L422" s="168"/>
      <c r="M422" s="168"/>
      <c r="N422" s="168"/>
      <c r="O422" s="168"/>
    </row>
    <row r="423">
      <c r="A423" s="161" t="s">
        <v>2329</v>
      </c>
      <c r="B423" s="169"/>
      <c r="C423" s="169"/>
      <c r="D423" s="161" t="s">
        <v>2357</v>
      </c>
      <c r="E423" s="168"/>
      <c r="F423" s="168"/>
      <c r="G423" s="166" t="s">
        <v>2358</v>
      </c>
      <c r="H423" s="166" t="s">
        <v>2359</v>
      </c>
      <c r="I423" s="166" t="s">
        <v>2360</v>
      </c>
      <c r="J423" s="167" t="s">
        <v>492</v>
      </c>
      <c r="K423" s="161" t="s">
        <v>493</v>
      </c>
      <c r="L423" s="168"/>
      <c r="M423" s="168"/>
      <c r="N423" s="168"/>
      <c r="O423" s="168"/>
    </row>
    <row r="424">
      <c r="A424" s="161" t="s">
        <v>2329</v>
      </c>
      <c r="B424" s="169"/>
      <c r="C424" s="169"/>
      <c r="D424" s="161" t="s">
        <v>2361</v>
      </c>
      <c r="E424" s="168"/>
      <c r="F424" s="168"/>
      <c r="G424" s="166" t="s">
        <v>2362</v>
      </c>
      <c r="H424" s="166" t="s">
        <v>2363</v>
      </c>
      <c r="I424" s="166" t="s">
        <v>2364</v>
      </c>
      <c r="J424" s="167" t="s">
        <v>492</v>
      </c>
      <c r="K424" s="161" t="s">
        <v>518</v>
      </c>
      <c r="L424" s="161" t="s">
        <v>519</v>
      </c>
      <c r="M424" s="168"/>
      <c r="N424" s="168"/>
      <c r="O424" s="168"/>
    </row>
    <row r="425">
      <c r="A425" s="161" t="s">
        <v>2329</v>
      </c>
      <c r="B425" s="169"/>
      <c r="C425" s="169"/>
      <c r="D425" s="161" t="s">
        <v>2365</v>
      </c>
      <c r="E425" s="168"/>
      <c r="F425" s="168"/>
      <c r="G425" s="166" t="s">
        <v>2366</v>
      </c>
      <c r="H425" s="166" t="s">
        <v>2367</v>
      </c>
      <c r="I425" s="166" t="s">
        <v>2368</v>
      </c>
      <c r="J425" s="167" t="s">
        <v>492</v>
      </c>
      <c r="K425" s="161" t="s">
        <v>518</v>
      </c>
      <c r="L425" s="161" t="s">
        <v>519</v>
      </c>
      <c r="M425" s="168"/>
      <c r="N425" s="168"/>
      <c r="O425" s="168"/>
    </row>
    <row r="426">
      <c r="A426" s="161" t="s">
        <v>2329</v>
      </c>
      <c r="B426" s="169"/>
      <c r="C426" s="169"/>
      <c r="D426" s="161" t="s">
        <v>2369</v>
      </c>
      <c r="E426" s="168"/>
      <c r="F426" s="168"/>
      <c r="G426" s="166" t="s">
        <v>2370</v>
      </c>
      <c r="H426" s="166" t="s">
        <v>2371</v>
      </c>
      <c r="I426" s="166" t="s">
        <v>2372</v>
      </c>
      <c r="J426" s="167" t="s">
        <v>492</v>
      </c>
      <c r="K426" s="161" t="s">
        <v>518</v>
      </c>
      <c r="L426" s="161" t="s">
        <v>519</v>
      </c>
      <c r="M426" s="168"/>
      <c r="N426" s="168"/>
      <c r="O426" s="168"/>
    </row>
    <row r="427">
      <c r="A427" s="161" t="s">
        <v>2329</v>
      </c>
      <c r="B427" s="169"/>
      <c r="C427" s="169"/>
      <c r="D427" s="161" t="s">
        <v>2373</v>
      </c>
      <c r="E427" s="168"/>
      <c r="F427" s="168"/>
      <c r="G427" s="166" t="s">
        <v>2374</v>
      </c>
      <c r="H427" s="166" t="s">
        <v>2375</v>
      </c>
      <c r="I427" s="166" t="s">
        <v>2376</v>
      </c>
      <c r="J427" s="167" t="s">
        <v>492</v>
      </c>
      <c r="K427" s="161" t="s">
        <v>518</v>
      </c>
      <c r="L427" s="161" t="s">
        <v>519</v>
      </c>
      <c r="M427" s="168"/>
      <c r="N427" s="168"/>
      <c r="O427" s="168"/>
    </row>
    <row r="428">
      <c r="A428" s="161" t="s">
        <v>2329</v>
      </c>
      <c r="B428" s="12"/>
      <c r="C428" s="12"/>
      <c r="D428" s="161" t="s">
        <v>2377</v>
      </c>
      <c r="E428" s="168"/>
      <c r="F428" s="168"/>
      <c r="G428" s="166" t="s">
        <v>2378</v>
      </c>
      <c r="H428" s="166" t="s">
        <v>2379</v>
      </c>
      <c r="I428" s="166" t="s">
        <v>2380</v>
      </c>
      <c r="J428" s="167" t="s">
        <v>492</v>
      </c>
      <c r="K428" s="161" t="s">
        <v>518</v>
      </c>
      <c r="L428" s="161" t="s">
        <v>519</v>
      </c>
      <c r="M428" s="168"/>
      <c r="N428" s="168"/>
      <c r="O428" s="168"/>
    </row>
    <row r="429">
      <c r="A429" s="161" t="s">
        <v>2381</v>
      </c>
      <c r="B429" s="188" t="s">
        <v>2382</v>
      </c>
      <c r="C429" s="171" t="s">
        <v>2383</v>
      </c>
      <c r="D429" s="161" t="s">
        <v>2384</v>
      </c>
      <c r="E429" s="168"/>
      <c r="F429" s="168"/>
      <c r="G429" s="166" t="s">
        <v>2385</v>
      </c>
      <c r="H429" s="166" t="s">
        <v>2386</v>
      </c>
      <c r="I429" s="166" t="s">
        <v>2387</v>
      </c>
      <c r="J429" s="173" t="s">
        <v>706</v>
      </c>
      <c r="K429" s="161" t="s">
        <v>493</v>
      </c>
      <c r="L429" s="168"/>
      <c r="M429" s="174" t="s">
        <v>2388</v>
      </c>
      <c r="N429" s="168"/>
      <c r="O429" s="168"/>
    </row>
    <row r="430">
      <c r="A430" s="161" t="s">
        <v>2381</v>
      </c>
      <c r="B430" s="168"/>
      <c r="C430" s="169"/>
      <c r="D430" s="161" t="s">
        <v>2389</v>
      </c>
      <c r="E430" s="168"/>
      <c r="F430" s="168"/>
      <c r="G430" s="166" t="s">
        <v>2390</v>
      </c>
      <c r="H430" s="166" t="s">
        <v>2391</v>
      </c>
      <c r="I430" s="166" t="s">
        <v>2387</v>
      </c>
      <c r="J430" s="167" t="s">
        <v>492</v>
      </c>
      <c r="K430" s="161" t="s">
        <v>493</v>
      </c>
      <c r="L430" s="168"/>
      <c r="M430" s="168"/>
      <c r="N430" s="168"/>
      <c r="O430" s="168"/>
    </row>
    <row r="431">
      <c r="A431" s="161" t="s">
        <v>2381</v>
      </c>
      <c r="B431" s="188" t="s">
        <v>2382</v>
      </c>
      <c r="C431" s="169"/>
      <c r="D431" s="161" t="s">
        <v>2392</v>
      </c>
      <c r="E431" s="168"/>
      <c r="F431" s="168"/>
      <c r="G431" s="166" t="s">
        <v>2393</v>
      </c>
      <c r="H431" s="166" t="s">
        <v>2386</v>
      </c>
      <c r="I431" s="166" t="s">
        <v>2394</v>
      </c>
      <c r="J431" s="167" t="s">
        <v>492</v>
      </c>
      <c r="K431" s="161" t="s">
        <v>493</v>
      </c>
      <c r="L431" s="168"/>
      <c r="M431" s="168"/>
      <c r="N431" s="168"/>
      <c r="O431" s="168"/>
    </row>
    <row r="432">
      <c r="A432" s="161" t="s">
        <v>2381</v>
      </c>
      <c r="B432" s="168"/>
      <c r="C432" s="169"/>
      <c r="D432" s="161" t="s">
        <v>2395</v>
      </c>
      <c r="E432" s="168"/>
      <c r="F432" s="168"/>
      <c r="G432" s="166" t="s">
        <v>2393</v>
      </c>
      <c r="H432" s="166" t="s">
        <v>2386</v>
      </c>
      <c r="I432" s="166" t="s">
        <v>2394</v>
      </c>
      <c r="J432" s="173" t="s">
        <v>706</v>
      </c>
      <c r="K432" s="161" t="s">
        <v>493</v>
      </c>
      <c r="L432" s="168"/>
      <c r="M432" s="174" t="s">
        <v>2388</v>
      </c>
      <c r="N432" s="168"/>
      <c r="O432" s="168"/>
    </row>
    <row r="433">
      <c r="A433" s="161" t="s">
        <v>2381</v>
      </c>
      <c r="B433" s="168"/>
      <c r="C433" s="169"/>
      <c r="D433" s="161" t="s">
        <v>2396</v>
      </c>
      <c r="E433" s="168"/>
      <c r="F433" s="168"/>
      <c r="G433" s="166" t="s">
        <v>2397</v>
      </c>
      <c r="H433" s="166" t="s">
        <v>2398</v>
      </c>
      <c r="I433" s="166" t="s">
        <v>2399</v>
      </c>
      <c r="J433" s="167" t="s">
        <v>492</v>
      </c>
      <c r="K433" s="161" t="s">
        <v>493</v>
      </c>
      <c r="L433" s="168"/>
      <c r="M433" s="168"/>
      <c r="N433" s="168"/>
      <c r="O433" s="168"/>
    </row>
    <row r="434">
      <c r="A434" s="161" t="s">
        <v>2381</v>
      </c>
      <c r="B434" s="168"/>
      <c r="C434" s="169"/>
      <c r="D434" s="161" t="s">
        <v>2400</v>
      </c>
      <c r="E434" s="168"/>
      <c r="F434" s="168"/>
      <c r="G434" s="166" t="s">
        <v>2401</v>
      </c>
      <c r="H434" s="166" t="s">
        <v>2402</v>
      </c>
      <c r="I434" s="166" t="s">
        <v>2403</v>
      </c>
      <c r="J434" s="167" t="s">
        <v>492</v>
      </c>
      <c r="K434" s="161" t="s">
        <v>493</v>
      </c>
      <c r="L434" s="168"/>
      <c r="M434" s="168"/>
      <c r="N434" s="168"/>
      <c r="O434" s="168"/>
    </row>
    <row r="435">
      <c r="A435" s="161" t="s">
        <v>2381</v>
      </c>
      <c r="B435" s="168"/>
      <c r="C435" s="169"/>
      <c r="D435" s="161" t="s">
        <v>2404</v>
      </c>
      <c r="E435" s="168"/>
      <c r="F435" s="168"/>
      <c r="G435" s="166" t="s">
        <v>2405</v>
      </c>
      <c r="H435" s="166" t="s">
        <v>2406</v>
      </c>
      <c r="I435" s="166" t="s">
        <v>2407</v>
      </c>
      <c r="J435" s="167" t="s">
        <v>492</v>
      </c>
      <c r="K435" s="161" t="s">
        <v>493</v>
      </c>
      <c r="L435" s="168"/>
      <c r="M435" s="168"/>
      <c r="N435" s="168"/>
      <c r="O435" s="168"/>
    </row>
    <row r="436">
      <c r="A436" s="161" t="s">
        <v>2381</v>
      </c>
      <c r="B436" s="168"/>
      <c r="C436" s="169"/>
      <c r="D436" s="161" t="s">
        <v>2408</v>
      </c>
      <c r="E436" s="168"/>
      <c r="F436" s="168"/>
      <c r="G436" s="166" t="s">
        <v>2409</v>
      </c>
      <c r="H436" s="166" t="s">
        <v>2410</v>
      </c>
      <c r="I436" s="166" t="s">
        <v>2411</v>
      </c>
      <c r="J436" s="167" t="s">
        <v>492</v>
      </c>
      <c r="K436" s="161" t="s">
        <v>493</v>
      </c>
      <c r="L436" s="168"/>
      <c r="M436" s="168"/>
      <c r="N436" s="168"/>
      <c r="O436" s="168"/>
    </row>
    <row r="437">
      <c r="A437" s="161" t="s">
        <v>2381</v>
      </c>
      <c r="B437" s="168"/>
      <c r="C437" s="169"/>
      <c r="D437" s="161" t="s">
        <v>2412</v>
      </c>
      <c r="E437" s="168"/>
      <c r="F437" s="168"/>
      <c r="G437" s="166" t="s">
        <v>2413</v>
      </c>
      <c r="H437" s="166" t="s">
        <v>2414</v>
      </c>
      <c r="I437" s="166" t="s">
        <v>2415</v>
      </c>
      <c r="J437" s="167" t="s">
        <v>492</v>
      </c>
      <c r="K437" s="161" t="s">
        <v>518</v>
      </c>
      <c r="L437" s="161" t="s">
        <v>519</v>
      </c>
      <c r="M437" s="168"/>
      <c r="N437" s="168"/>
      <c r="O437" s="168"/>
    </row>
    <row r="438">
      <c r="A438" s="161" t="s">
        <v>2381</v>
      </c>
      <c r="B438" s="168"/>
      <c r="C438" s="169"/>
      <c r="D438" s="161" t="s">
        <v>2416</v>
      </c>
      <c r="E438" s="168"/>
      <c r="F438" s="168"/>
      <c r="G438" s="166" t="s">
        <v>2417</v>
      </c>
      <c r="H438" s="166" t="s">
        <v>2418</v>
      </c>
      <c r="I438" s="166" t="s">
        <v>2419</v>
      </c>
      <c r="J438" s="167" t="s">
        <v>492</v>
      </c>
      <c r="K438" s="161" t="s">
        <v>518</v>
      </c>
      <c r="L438" s="161" t="s">
        <v>519</v>
      </c>
      <c r="M438" s="168"/>
      <c r="N438" s="168"/>
      <c r="O438" s="168"/>
    </row>
    <row r="439">
      <c r="A439" s="161" t="s">
        <v>2381</v>
      </c>
      <c r="B439" s="168"/>
      <c r="C439" s="169"/>
      <c r="D439" s="161" t="s">
        <v>2420</v>
      </c>
      <c r="E439" s="168"/>
      <c r="F439" s="168"/>
      <c r="G439" s="166" t="s">
        <v>2421</v>
      </c>
      <c r="H439" s="166" t="s">
        <v>2422</v>
      </c>
      <c r="I439" s="166" t="s">
        <v>2423</v>
      </c>
      <c r="J439" s="167" t="s">
        <v>492</v>
      </c>
      <c r="K439" s="161" t="s">
        <v>518</v>
      </c>
      <c r="L439" s="161" t="s">
        <v>519</v>
      </c>
      <c r="M439" s="168"/>
      <c r="N439" s="168"/>
      <c r="O439" s="168"/>
    </row>
    <row r="440">
      <c r="A440" s="161" t="s">
        <v>2381</v>
      </c>
      <c r="B440" s="168"/>
      <c r="C440" s="169"/>
      <c r="D440" s="161" t="s">
        <v>2424</v>
      </c>
      <c r="E440" s="168"/>
      <c r="F440" s="168"/>
      <c r="G440" s="166" t="s">
        <v>2425</v>
      </c>
      <c r="H440" s="166" t="s">
        <v>2426</v>
      </c>
      <c r="I440" s="166" t="s">
        <v>2427</v>
      </c>
      <c r="J440" s="167" t="s">
        <v>492</v>
      </c>
      <c r="K440" s="161" t="s">
        <v>518</v>
      </c>
      <c r="L440" s="161" t="s">
        <v>519</v>
      </c>
      <c r="M440" s="168"/>
      <c r="N440" s="168"/>
      <c r="O440" s="168"/>
    </row>
    <row r="441">
      <c r="A441" s="161" t="s">
        <v>2381</v>
      </c>
      <c r="B441" s="168"/>
      <c r="C441" s="169"/>
      <c r="D441" s="161" t="s">
        <v>2428</v>
      </c>
      <c r="E441" s="168"/>
      <c r="F441" s="168"/>
      <c r="G441" s="166" t="s">
        <v>2429</v>
      </c>
      <c r="H441" s="166" t="s">
        <v>2430</v>
      </c>
      <c r="I441" s="166" t="s">
        <v>2419</v>
      </c>
      <c r="J441" s="167" t="s">
        <v>492</v>
      </c>
      <c r="K441" s="161" t="s">
        <v>518</v>
      </c>
      <c r="L441" s="161" t="s">
        <v>519</v>
      </c>
      <c r="M441" s="168"/>
      <c r="N441" s="168"/>
      <c r="O441" s="168"/>
    </row>
    <row r="442">
      <c r="A442" s="161" t="s">
        <v>2381</v>
      </c>
      <c r="B442" s="168"/>
      <c r="C442" s="169"/>
      <c r="D442" s="161" t="s">
        <v>2431</v>
      </c>
      <c r="E442" s="168"/>
      <c r="F442" s="168"/>
      <c r="G442" s="166" t="s">
        <v>2432</v>
      </c>
      <c r="H442" s="166" t="s">
        <v>2433</v>
      </c>
      <c r="I442" s="166" t="s">
        <v>2434</v>
      </c>
      <c r="J442" s="167" t="s">
        <v>492</v>
      </c>
      <c r="K442" s="161" t="s">
        <v>518</v>
      </c>
      <c r="L442" s="161" t="s">
        <v>519</v>
      </c>
      <c r="M442" s="168"/>
      <c r="N442" s="168"/>
      <c r="O442" s="168"/>
    </row>
    <row r="443">
      <c r="A443" s="161" t="s">
        <v>2381</v>
      </c>
      <c r="B443" s="168"/>
      <c r="C443" s="12"/>
      <c r="D443" s="161" t="s">
        <v>2435</v>
      </c>
      <c r="E443" s="168"/>
      <c r="F443" s="168"/>
      <c r="G443" s="166" t="s">
        <v>2436</v>
      </c>
      <c r="H443" s="166" t="s">
        <v>2437</v>
      </c>
      <c r="I443" s="166" t="s">
        <v>2438</v>
      </c>
      <c r="J443" s="167" t="s">
        <v>492</v>
      </c>
      <c r="K443" s="161" t="s">
        <v>518</v>
      </c>
      <c r="L443" s="161" t="s">
        <v>519</v>
      </c>
      <c r="M443" s="168"/>
      <c r="N443" s="168"/>
      <c r="O443" s="168"/>
    </row>
    <row r="444">
      <c r="A444" s="161" t="s">
        <v>2439</v>
      </c>
      <c r="B444" s="162"/>
      <c r="C444" s="171" t="s">
        <v>2440</v>
      </c>
      <c r="D444" s="161" t="s">
        <v>2441</v>
      </c>
      <c r="E444" s="168"/>
      <c r="F444" s="161" t="s">
        <v>2442</v>
      </c>
      <c r="G444" s="166" t="s">
        <v>2443</v>
      </c>
      <c r="H444" s="166" t="s">
        <v>2444</v>
      </c>
      <c r="I444" s="166" t="s">
        <v>2445</v>
      </c>
      <c r="J444" s="167" t="s">
        <v>492</v>
      </c>
      <c r="K444" s="161" t="s">
        <v>493</v>
      </c>
      <c r="L444" s="168"/>
      <c r="M444" s="168"/>
      <c r="N444" s="168"/>
      <c r="O444" s="168"/>
    </row>
    <row r="445">
      <c r="A445" s="161" t="s">
        <v>2439</v>
      </c>
      <c r="B445" s="169"/>
      <c r="C445" s="169"/>
      <c r="D445" s="161" t="s">
        <v>2446</v>
      </c>
      <c r="E445" s="168"/>
      <c r="F445" s="168"/>
      <c r="G445" s="166" t="s">
        <v>2447</v>
      </c>
      <c r="H445" s="166" t="s">
        <v>2444</v>
      </c>
      <c r="I445" s="166" t="s">
        <v>2448</v>
      </c>
      <c r="J445" s="167" t="s">
        <v>492</v>
      </c>
      <c r="K445" s="161" t="s">
        <v>493</v>
      </c>
      <c r="L445" s="168"/>
      <c r="M445" s="168"/>
      <c r="N445" s="168"/>
      <c r="O445" s="168"/>
    </row>
    <row r="446">
      <c r="A446" s="161" t="s">
        <v>2439</v>
      </c>
      <c r="B446" s="169"/>
      <c r="C446" s="169"/>
      <c r="D446" s="161" t="s">
        <v>2449</v>
      </c>
      <c r="E446" s="168"/>
      <c r="F446" s="168"/>
      <c r="G446" s="166" t="s">
        <v>2450</v>
      </c>
      <c r="H446" s="166" t="s">
        <v>2444</v>
      </c>
      <c r="I446" s="166" t="s">
        <v>2451</v>
      </c>
      <c r="J446" s="167" t="s">
        <v>492</v>
      </c>
      <c r="K446" s="161" t="s">
        <v>493</v>
      </c>
      <c r="L446" s="168"/>
      <c r="M446" s="168"/>
      <c r="N446" s="168"/>
      <c r="O446" s="168"/>
    </row>
    <row r="447">
      <c r="A447" s="161" t="s">
        <v>2439</v>
      </c>
      <c r="B447" s="169"/>
      <c r="C447" s="169"/>
      <c r="D447" s="161" t="s">
        <v>2452</v>
      </c>
      <c r="E447" s="168"/>
      <c r="F447" s="168"/>
      <c r="G447" s="166" t="s">
        <v>2453</v>
      </c>
      <c r="H447" s="166" t="s">
        <v>2454</v>
      </c>
      <c r="I447" s="166" t="s">
        <v>2455</v>
      </c>
      <c r="J447" s="167" t="s">
        <v>492</v>
      </c>
      <c r="K447" s="161" t="s">
        <v>493</v>
      </c>
      <c r="L447" s="168"/>
      <c r="M447" s="168"/>
      <c r="N447" s="168"/>
      <c r="O447" s="168"/>
    </row>
    <row r="448">
      <c r="A448" s="161" t="s">
        <v>2439</v>
      </c>
      <c r="B448" s="169"/>
      <c r="C448" s="169"/>
      <c r="D448" s="161" t="s">
        <v>2456</v>
      </c>
      <c r="E448" s="168"/>
      <c r="F448" s="168"/>
      <c r="G448" s="166" t="s">
        <v>2457</v>
      </c>
      <c r="H448" s="166" t="s">
        <v>2444</v>
      </c>
      <c r="I448" s="166" t="s">
        <v>2458</v>
      </c>
      <c r="J448" s="167" t="s">
        <v>492</v>
      </c>
      <c r="K448" s="161" t="s">
        <v>493</v>
      </c>
      <c r="L448" s="168"/>
      <c r="M448" s="168"/>
      <c r="N448" s="168"/>
      <c r="O448" s="168"/>
    </row>
    <row r="449">
      <c r="A449" s="161" t="s">
        <v>2439</v>
      </c>
      <c r="B449" s="169"/>
      <c r="C449" s="169"/>
      <c r="D449" s="161" t="s">
        <v>2459</v>
      </c>
      <c r="E449" s="168"/>
      <c r="F449" s="168"/>
      <c r="G449" s="166" t="s">
        <v>2460</v>
      </c>
      <c r="H449" s="166" t="s">
        <v>2461</v>
      </c>
      <c r="I449" s="166" t="s">
        <v>2462</v>
      </c>
      <c r="J449" s="167" t="s">
        <v>492</v>
      </c>
      <c r="K449" s="161" t="s">
        <v>493</v>
      </c>
      <c r="L449" s="168"/>
      <c r="M449" s="168"/>
      <c r="N449" s="168"/>
      <c r="O449" s="168"/>
    </row>
    <row r="450">
      <c r="A450" s="161" t="s">
        <v>2439</v>
      </c>
      <c r="B450" s="169"/>
      <c r="C450" s="169"/>
      <c r="D450" s="161" t="s">
        <v>2463</v>
      </c>
      <c r="E450" s="168"/>
      <c r="F450" s="168"/>
      <c r="G450" s="166" t="s">
        <v>2464</v>
      </c>
      <c r="H450" s="166" t="s">
        <v>2465</v>
      </c>
      <c r="I450" s="166" t="s">
        <v>2466</v>
      </c>
      <c r="J450" s="167" t="s">
        <v>492</v>
      </c>
      <c r="K450" s="161" t="s">
        <v>493</v>
      </c>
      <c r="L450" s="168"/>
      <c r="M450" s="168"/>
      <c r="N450" s="168"/>
      <c r="O450" s="168"/>
    </row>
    <row r="451">
      <c r="A451" s="161" t="s">
        <v>2439</v>
      </c>
      <c r="B451" s="169"/>
      <c r="C451" s="169"/>
      <c r="D451" s="161" t="s">
        <v>2467</v>
      </c>
      <c r="E451" s="168"/>
      <c r="F451" s="168"/>
      <c r="G451" s="166" t="s">
        <v>2468</v>
      </c>
      <c r="H451" s="166" t="s">
        <v>2469</v>
      </c>
      <c r="I451" s="166" t="s">
        <v>2470</v>
      </c>
      <c r="J451" s="167" t="s">
        <v>492</v>
      </c>
      <c r="K451" s="161" t="s">
        <v>493</v>
      </c>
      <c r="L451" s="168"/>
      <c r="M451" s="168"/>
      <c r="N451" s="168"/>
      <c r="O451" s="168"/>
    </row>
    <row r="452">
      <c r="A452" s="161" t="s">
        <v>2439</v>
      </c>
      <c r="B452" s="169"/>
      <c r="C452" s="169"/>
      <c r="D452" s="161" t="s">
        <v>2471</v>
      </c>
      <c r="E452" s="168"/>
      <c r="F452" s="168"/>
      <c r="G452" s="166" t="s">
        <v>2472</v>
      </c>
      <c r="H452" s="166" t="s">
        <v>2473</v>
      </c>
      <c r="I452" s="166" t="s">
        <v>2474</v>
      </c>
      <c r="J452" s="167" t="s">
        <v>492</v>
      </c>
      <c r="K452" s="161" t="s">
        <v>493</v>
      </c>
      <c r="L452" s="168"/>
      <c r="M452" s="168"/>
      <c r="N452" s="168"/>
      <c r="O452" s="168"/>
    </row>
    <row r="453">
      <c r="A453" s="161" t="s">
        <v>2439</v>
      </c>
      <c r="B453" s="169"/>
      <c r="C453" s="169"/>
      <c r="D453" s="161" t="s">
        <v>2475</v>
      </c>
      <c r="E453" s="168"/>
      <c r="F453" s="168"/>
      <c r="G453" s="166" t="s">
        <v>2476</v>
      </c>
      <c r="H453" s="166" t="s">
        <v>2477</v>
      </c>
      <c r="I453" s="166" t="s">
        <v>2478</v>
      </c>
      <c r="J453" s="167" t="s">
        <v>492</v>
      </c>
      <c r="K453" s="161" t="s">
        <v>493</v>
      </c>
      <c r="L453" s="168"/>
      <c r="M453" s="168"/>
      <c r="N453" s="168"/>
      <c r="O453" s="168"/>
    </row>
    <row r="454">
      <c r="A454" s="161" t="s">
        <v>2439</v>
      </c>
      <c r="B454" s="169"/>
      <c r="C454" s="169"/>
      <c r="D454" s="161" t="s">
        <v>2479</v>
      </c>
      <c r="E454" s="168"/>
      <c r="F454" s="168"/>
      <c r="G454" s="166" t="s">
        <v>2480</v>
      </c>
      <c r="H454" s="166" t="s">
        <v>2444</v>
      </c>
      <c r="I454" s="166" t="s">
        <v>2481</v>
      </c>
      <c r="J454" s="167" t="s">
        <v>492</v>
      </c>
      <c r="K454" s="161" t="s">
        <v>493</v>
      </c>
      <c r="L454" s="168"/>
      <c r="M454" s="168"/>
      <c r="N454" s="168"/>
      <c r="O454" s="168"/>
    </row>
    <row r="455">
      <c r="A455" s="161" t="s">
        <v>2439</v>
      </c>
      <c r="B455" s="169"/>
      <c r="C455" s="169"/>
      <c r="D455" s="161" t="s">
        <v>2482</v>
      </c>
      <c r="E455" s="168"/>
      <c r="F455" s="168"/>
      <c r="G455" s="166" t="s">
        <v>2483</v>
      </c>
      <c r="H455" s="166" t="s">
        <v>2444</v>
      </c>
      <c r="I455" s="166" t="s">
        <v>2484</v>
      </c>
      <c r="J455" s="167" t="s">
        <v>492</v>
      </c>
      <c r="K455" s="161" t="s">
        <v>493</v>
      </c>
      <c r="L455" s="168"/>
      <c r="M455" s="168"/>
      <c r="N455" s="168"/>
      <c r="O455" s="168"/>
    </row>
    <row r="456">
      <c r="A456" s="161" t="s">
        <v>2439</v>
      </c>
      <c r="B456" s="169"/>
      <c r="C456" s="169"/>
      <c r="D456" s="161" t="s">
        <v>2485</v>
      </c>
      <c r="E456" s="168"/>
      <c r="F456" s="168"/>
      <c r="G456" s="166" t="s">
        <v>2486</v>
      </c>
      <c r="H456" s="166" t="s">
        <v>2487</v>
      </c>
      <c r="I456" s="166" t="s">
        <v>2488</v>
      </c>
      <c r="J456" s="167" t="s">
        <v>492</v>
      </c>
      <c r="K456" s="161" t="s">
        <v>493</v>
      </c>
      <c r="L456" s="168"/>
      <c r="M456" s="168"/>
      <c r="N456" s="168"/>
      <c r="O456" s="168"/>
    </row>
    <row r="457">
      <c r="A457" s="161" t="s">
        <v>2439</v>
      </c>
      <c r="B457" s="169"/>
      <c r="C457" s="169"/>
      <c r="D457" s="161" t="s">
        <v>2489</v>
      </c>
      <c r="E457" s="168"/>
      <c r="F457" s="168"/>
      <c r="G457" s="166" t="s">
        <v>2490</v>
      </c>
      <c r="H457" s="166" t="s">
        <v>2444</v>
      </c>
      <c r="I457" s="166" t="s">
        <v>2491</v>
      </c>
      <c r="J457" s="167" t="s">
        <v>492</v>
      </c>
      <c r="K457" s="161" t="s">
        <v>493</v>
      </c>
      <c r="L457" s="168"/>
      <c r="M457" s="168"/>
      <c r="N457" s="168"/>
      <c r="O457" s="168"/>
    </row>
    <row r="458">
      <c r="A458" s="161" t="s">
        <v>2439</v>
      </c>
      <c r="B458" s="169"/>
      <c r="C458" s="169"/>
      <c r="D458" s="161" t="s">
        <v>2492</v>
      </c>
      <c r="E458" s="168"/>
      <c r="F458" s="168"/>
      <c r="G458" s="166" t="s">
        <v>2493</v>
      </c>
      <c r="H458" s="166" t="s">
        <v>2494</v>
      </c>
      <c r="I458" s="166" t="s">
        <v>2495</v>
      </c>
      <c r="J458" s="167" t="s">
        <v>492</v>
      </c>
      <c r="K458" s="161" t="s">
        <v>493</v>
      </c>
      <c r="L458" s="168"/>
      <c r="M458" s="168"/>
      <c r="N458" s="168"/>
      <c r="O458" s="168"/>
    </row>
    <row r="459">
      <c r="A459" s="161" t="s">
        <v>2439</v>
      </c>
      <c r="B459" s="169"/>
      <c r="C459" s="169"/>
      <c r="D459" s="161" t="s">
        <v>2496</v>
      </c>
      <c r="E459" s="168"/>
      <c r="F459" s="168"/>
      <c r="G459" s="166" t="s">
        <v>2497</v>
      </c>
      <c r="H459" s="166" t="s">
        <v>2498</v>
      </c>
      <c r="I459" s="166" t="s">
        <v>2499</v>
      </c>
      <c r="J459" s="167" t="s">
        <v>492</v>
      </c>
      <c r="K459" s="161" t="s">
        <v>493</v>
      </c>
      <c r="L459" s="168"/>
      <c r="M459" s="168"/>
      <c r="N459" s="168"/>
      <c r="O459" s="168"/>
    </row>
    <row r="460">
      <c r="A460" s="161" t="s">
        <v>2439</v>
      </c>
      <c r="B460" s="169"/>
      <c r="C460" s="169"/>
      <c r="D460" s="161" t="s">
        <v>2500</v>
      </c>
      <c r="E460" s="168"/>
      <c r="F460" s="168"/>
      <c r="G460" s="166" t="s">
        <v>2501</v>
      </c>
      <c r="H460" s="166" t="s">
        <v>2502</v>
      </c>
      <c r="I460" s="166" t="s">
        <v>2503</v>
      </c>
      <c r="J460" s="167" t="s">
        <v>492</v>
      </c>
      <c r="K460" s="161" t="s">
        <v>493</v>
      </c>
      <c r="L460" s="168"/>
      <c r="M460" s="168"/>
      <c r="N460" s="168"/>
      <c r="O460" s="168"/>
    </row>
    <row r="461">
      <c r="A461" s="161" t="s">
        <v>2439</v>
      </c>
      <c r="B461" s="169"/>
      <c r="C461" s="169"/>
      <c r="D461" s="161" t="s">
        <v>2504</v>
      </c>
      <c r="E461" s="168"/>
      <c r="F461" s="168"/>
      <c r="G461" s="166" t="s">
        <v>2505</v>
      </c>
      <c r="H461" s="166" t="s">
        <v>2506</v>
      </c>
      <c r="I461" s="166" t="s">
        <v>2495</v>
      </c>
      <c r="J461" s="167" t="s">
        <v>492</v>
      </c>
      <c r="K461" s="161" t="s">
        <v>493</v>
      </c>
      <c r="L461" s="168"/>
      <c r="M461" s="168"/>
      <c r="N461" s="168"/>
      <c r="O461" s="168"/>
    </row>
    <row r="462">
      <c r="A462" s="161" t="s">
        <v>2439</v>
      </c>
      <c r="B462" s="169"/>
      <c r="C462" s="169"/>
      <c r="D462" s="161" t="s">
        <v>2507</v>
      </c>
      <c r="E462" s="168"/>
      <c r="F462" s="168"/>
      <c r="G462" s="166" t="s">
        <v>2508</v>
      </c>
      <c r="H462" s="166" t="s">
        <v>2509</v>
      </c>
      <c r="I462" s="166" t="s">
        <v>2466</v>
      </c>
      <c r="J462" s="167" t="s">
        <v>492</v>
      </c>
      <c r="K462" s="161" t="s">
        <v>493</v>
      </c>
      <c r="L462" s="168"/>
      <c r="M462" s="168"/>
      <c r="N462" s="168"/>
      <c r="O462" s="168"/>
    </row>
    <row r="463">
      <c r="A463" s="161" t="s">
        <v>2439</v>
      </c>
      <c r="B463" s="12"/>
      <c r="C463" s="12"/>
      <c r="D463" s="161" t="s">
        <v>2510</v>
      </c>
      <c r="E463" s="168"/>
      <c r="F463" s="161" t="s">
        <v>2511</v>
      </c>
      <c r="G463" s="166" t="s">
        <v>2497</v>
      </c>
      <c r="H463" s="166" t="s">
        <v>2512</v>
      </c>
      <c r="I463" s="166" t="s">
        <v>2503</v>
      </c>
      <c r="J463" s="167" t="s">
        <v>492</v>
      </c>
      <c r="K463" s="161" t="s">
        <v>493</v>
      </c>
      <c r="L463" s="168"/>
      <c r="M463" s="168"/>
      <c r="N463" s="168"/>
      <c r="O463" s="168"/>
    </row>
    <row r="464">
      <c r="A464" s="161" t="s">
        <v>2513</v>
      </c>
      <c r="B464" s="162"/>
      <c r="C464" s="171" t="s">
        <v>2514</v>
      </c>
      <c r="D464" s="161" t="s">
        <v>2515</v>
      </c>
      <c r="E464" s="168"/>
      <c r="F464" s="161" t="s">
        <v>2516</v>
      </c>
      <c r="G464" s="166" t="s">
        <v>2517</v>
      </c>
      <c r="H464" s="166" t="s">
        <v>2518</v>
      </c>
      <c r="I464" s="166" t="s">
        <v>2519</v>
      </c>
      <c r="J464" s="167" t="s">
        <v>492</v>
      </c>
      <c r="K464" s="161" t="s">
        <v>518</v>
      </c>
      <c r="L464" s="161" t="s">
        <v>519</v>
      </c>
      <c r="M464" s="168"/>
      <c r="N464" s="168"/>
      <c r="O464" s="168"/>
    </row>
    <row r="465">
      <c r="A465" s="161" t="s">
        <v>2513</v>
      </c>
      <c r="B465" s="169"/>
      <c r="C465" s="169"/>
      <c r="D465" s="161" t="s">
        <v>2520</v>
      </c>
      <c r="E465" s="168"/>
      <c r="F465" s="168"/>
      <c r="G465" s="166" t="s">
        <v>2521</v>
      </c>
      <c r="H465" s="166" t="s">
        <v>2522</v>
      </c>
      <c r="I465" s="166" t="s">
        <v>2523</v>
      </c>
      <c r="J465" s="167" t="s">
        <v>492</v>
      </c>
      <c r="K465" s="161" t="s">
        <v>518</v>
      </c>
      <c r="L465" s="161" t="s">
        <v>519</v>
      </c>
      <c r="M465" s="168"/>
      <c r="N465" s="168"/>
      <c r="O465" s="168"/>
    </row>
    <row r="466">
      <c r="A466" s="161" t="s">
        <v>2513</v>
      </c>
      <c r="B466" s="169"/>
      <c r="C466" s="169"/>
      <c r="D466" s="161" t="s">
        <v>2524</v>
      </c>
      <c r="E466" s="168"/>
      <c r="F466" s="168"/>
      <c r="G466" s="166" t="s">
        <v>2525</v>
      </c>
      <c r="H466" s="166" t="s">
        <v>2522</v>
      </c>
      <c r="I466" s="166" t="s">
        <v>2526</v>
      </c>
      <c r="J466" s="167" t="s">
        <v>492</v>
      </c>
      <c r="K466" s="161" t="s">
        <v>518</v>
      </c>
      <c r="L466" s="161" t="s">
        <v>519</v>
      </c>
      <c r="M466" s="168"/>
      <c r="N466" s="168"/>
      <c r="O466" s="168"/>
    </row>
    <row r="467">
      <c r="A467" s="161" t="s">
        <v>2513</v>
      </c>
      <c r="B467" s="169"/>
      <c r="C467" s="169"/>
      <c r="D467" s="161" t="s">
        <v>2527</v>
      </c>
      <c r="E467" s="168"/>
      <c r="F467" s="168"/>
      <c r="G467" s="166" t="s">
        <v>2528</v>
      </c>
      <c r="H467" s="166" t="s">
        <v>2529</v>
      </c>
      <c r="I467" s="166" t="s">
        <v>2530</v>
      </c>
      <c r="J467" s="167" t="s">
        <v>492</v>
      </c>
      <c r="K467" s="161" t="s">
        <v>518</v>
      </c>
      <c r="L467" s="161" t="s">
        <v>519</v>
      </c>
      <c r="M467" s="168"/>
      <c r="N467" s="168"/>
      <c r="O467" s="168"/>
    </row>
    <row r="468">
      <c r="A468" s="161" t="s">
        <v>2513</v>
      </c>
      <c r="B468" s="169"/>
      <c r="C468" s="169"/>
      <c r="D468" s="161" t="s">
        <v>2531</v>
      </c>
      <c r="E468" s="168"/>
      <c r="F468" s="161" t="s">
        <v>2532</v>
      </c>
      <c r="G468" s="166" t="s">
        <v>2533</v>
      </c>
      <c r="H468" s="166" t="s">
        <v>2534</v>
      </c>
      <c r="I468" s="166" t="s">
        <v>2535</v>
      </c>
      <c r="J468" s="167" t="s">
        <v>492</v>
      </c>
      <c r="K468" s="161" t="s">
        <v>518</v>
      </c>
      <c r="L468" s="161" t="s">
        <v>519</v>
      </c>
      <c r="M468" s="168"/>
      <c r="N468" s="168"/>
      <c r="O468" s="168"/>
    </row>
    <row r="469">
      <c r="A469" s="161" t="s">
        <v>2513</v>
      </c>
      <c r="B469" s="169"/>
      <c r="C469" s="169"/>
      <c r="D469" s="161" t="s">
        <v>2536</v>
      </c>
      <c r="E469" s="168"/>
      <c r="F469" s="168"/>
      <c r="G469" s="166" t="s">
        <v>2537</v>
      </c>
      <c r="H469" s="166" t="s">
        <v>2534</v>
      </c>
      <c r="I469" s="166" t="s">
        <v>2538</v>
      </c>
      <c r="J469" s="167" t="s">
        <v>492</v>
      </c>
      <c r="K469" s="161" t="s">
        <v>518</v>
      </c>
      <c r="L469" s="161" t="s">
        <v>519</v>
      </c>
      <c r="M469" s="168"/>
      <c r="N469" s="168"/>
      <c r="O469" s="168"/>
    </row>
    <row r="470">
      <c r="A470" s="161" t="s">
        <v>2513</v>
      </c>
      <c r="B470" s="169"/>
      <c r="C470" s="169"/>
      <c r="D470" s="161" t="s">
        <v>2539</v>
      </c>
      <c r="E470" s="168"/>
      <c r="F470" s="168"/>
      <c r="G470" s="166" t="s">
        <v>2304</v>
      </c>
      <c r="H470" s="166" t="s">
        <v>2540</v>
      </c>
      <c r="I470" s="166" t="s">
        <v>2541</v>
      </c>
      <c r="J470" s="167" t="s">
        <v>492</v>
      </c>
      <c r="K470" s="161" t="s">
        <v>493</v>
      </c>
      <c r="L470" s="168"/>
      <c r="M470" s="168"/>
      <c r="N470" s="168"/>
      <c r="O470" s="168"/>
    </row>
    <row r="471">
      <c r="A471" s="161" t="s">
        <v>2513</v>
      </c>
      <c r="B471" s="12"/>
      <c r="C471" s="12"/>
      <c r="D471" s="161" t="s">
        <v>2542</v>
      </c>
      <c r="E471" s="168"/>
      <c r="F471" s="168"/>
      <c r="G471" s="166" t="s">
        <v>2543</v>
      </c>
      <c r="H471" s="166" t="s">
        <v>2544</v>
      </c>
      <c r="I471" s="166" t="s">
        <v>2545</v>
      </c>
      <c r="J471" s="167" t="s">
        <v>492</v>
      </c>
      <c r="K471" s="161" t="s">
        <v>518</v>
      </c>
      <c r="L471" s="161" t="s">
        <v>519</v>
      </c>
      <c r="M471" s="168"/>
      <c r="N471" s="168"/>
      <c r="O471" s="168"/>
    </row>
    <row r="472">
      <c r="A472" s="161" t="s">
        <v>2546</v>
      </c>
      <c r="B472" s="162"/>
      <c r="C472" s="171" t="s">
        <v>2547</v>
      </c>
      <c r="D472" s="161" t="s">
        <v>2548</v>
      </c>
      <c r="E472" s="168"/>
      <c r="F472" s="161" t="s">
        <v>2549</v>
      </c>
      <c r="G472" s="166" t="s">
        <v>2550</v>
      </c>
      <c r="H472" s="166" t="s">
        <v>2551</v>
      </c>
      <c r="I472" s="166" t="s">
        <v>2552</v>
      </c>
      <c r="J472" s="167" t="s">
        <v>492</v>
      </c>
      <c r="K472" s="161" t="s">
        <v>518</v>
      </c>
      <c r="L472" s="161" t="s">
        <v>519</v>
      </c>
      <c r="M472" s="168"/>
      <c r="N472" s="168"/>
      <c r="O472" s="168"/>
    </row>
    <row r="473">
      <c r="A473" s="161" t="s">
        <v>2546</v>
      </c>
      <c r="B473" s="169"/>
      <c r="C473" s="169"/>
      <c r="D473" s="161" t="s">
        <v>2553</v>
      </c>
      <c r="E473" s="168"/>
      <c r="F473" s="168"/>
      <c r="G473" s="166" t="s">
        <v>2554</v>
      </c>
      <c r="H473" s="166" t="s">
        <v>2555</v>
      </c>
      <c r="I473" s="166" t="s">
        <v>2556</v>
      </c>
      <c r="J473" s="167" t="s">
        <v>492</v>
      </c>
      <c r="K473" s="161" t="s">
        <v>518</v>
      </c>
      <c r="L473" s="161" t="s">
        <v>519</v>
      </c>
      <c r="M473" s="168"/>
      <c r="N473" s="168"/>
      <c r="O473" s="168"/>
    </row>
    <row r="474">
      <c r="A474" s="161" t="s">
        <v>2546</v>
      </c>
      <c r="B474" s="169"/>
      <c r="C474" s="169"/>
      <c r="D474" s="161" t="s">
        <v>2557</v>
      </c>
      <c r="E474" s="168"/>
      <c r="F474" s="168"/>
      <c r="G474" s="166" t="s">
        <v>2558</v>
      </c>
      <c r="H474" s="166" t="s">
        <v>2559</v>
      </c>
      <c r="I474" s="166" t="s">
        <v>2560</v>
      </c>
      <c r="J474" s="167" t="s">
        <v>492</v>
      </c>
      <c r="K474" s="161" t="s">
        <v>518</v>
      </c>
      <c r="L474" s="161" t="s">
        <v>519</v>
      </c>
      <c r="M474" s="168"/>
      <c r="N474" s="168"/>
      <c r="O474" s="168"/>
    </row>
    <row r="475">
      <c r="A475" s="161" t="s">
        <v>2546</v>
      </c>
      <c r="B475" s="169"/>
      <c r="C475" s="169"/>
      <c r="D475" s="161" t="s">
        <v>2561</v>
      </c>
      <c r="E475" s="168"/>
      <c r="F475" s="168"/>
      <c r="G475" s="166" t="s">
        <v>2562</v>
      </c>
      <c r="H475" s="166" t="s">
        <v>2563</v>
      </c>
      <c r="I475" s="166" t="s">
        <v>2564</v>
      </c>
      <c r="J475" s="167" t="s">
        <v>492</v>
      </c>
      <c r="K475" s="161" t="s">
        <v>518</v>
      </c>
      <c r="L475" s="161" t="s">
        <v>519</v>
      </c>
      <c r="M475" s="168"/>
      <c r="N475" s="168"/>
      <c r="O475" s="168"/>
    </row>
    <row r="476">
      <c r="A476" s="161" t="s">
        <v>2546</v>
      </c>
      <c r="B476" s="169"/>
      <c r="C476" s="169"/>
      <c r="D476" s="161" t="s">
        <v>2565</v>
      </c>
      <c r="E476" s="168"/>
      <c r="F476" s="168"/>
      <c r="G476" s="166" t="s">
        <v>2566</v>
      </c>
      <c r="H476" s="166" t="s">
        <v>2567</v>
      </c>
      <c r="I476" s="166" t="s">
        <v>2568</v>
      </c>
      <c r="J476" s="167" t="s">
        <v>492</v>
      </c>
      <c r="K476" s="161" t="s">
        <v>518</v>
      </c>
      <c r="L476" s="161" t="s">
        <v>519</v>
      </c>
      <c r="M476" s="168"/>
      <c r="N476" s="168"/>
      <c r="O476" s="168"/>
    </row>
    <row r="477">
      <c r="A477" s="161" t="s">
        <v>2546</v>
      </c>
      <c r="B477" s="169"/>
      <c r="C477" s="169"/>
      <c r="D477" s="161" t="s">
        <v>2569</v>
      </c>
      <c r="E477" s="168"/>
      <c r="F477" s="168"/>
      <c r="G477" s="166" t="s">
        <v>2570</v>
      </c>
      <c r="H477" s="166" t="s">
        <v>2571</v>
      </c>
      <c r="I477" s="166" t="s">
        <v>2572</v>
      </c>
      <c r="J477" s="167" t="s">
        <v>492</v>
      </c>
      <c r="K477" s="161" t="s">
        <v>518</v>
      </c>
      <c r="L477" s="161" t="s">
        <v>519</v>
      </c>
      <c r="M477" s="168"/>
      <c r="N477" s="168"/>
      <c r="O477" s="168"/>
    </row>
    <row r="478">
      <c r="A478" s="161" t="s">
        <v>2546</v>
      </c>
      <c r="B478" s="169"/>
      <c r="C478" s="169"/>
      <c r="D478" s="161" t="s">
        <v>2573</v>
      </c>
      <c r="E478" s="168"/>
      <c r="F478" s="168"/>
      <c r="G478" s="166" t="s">
        <v>2574</v>
      </c>
      <c r="H478" s="166" t="s">
        <v>2575</v>
      </c>
      <c r="I478" s="166" t="s">
        <v>2576</v>
      </c>
      <c r="J478" s="167" t="s">
        <v>492</v>
      </c>
      <c r="K478" s="161" t="s">
        <v>518</v>
      </c>
      <c r="L478" s="161" t="s">
        <v>519</v>
      </c>
      <c r="M478" s="168"/>
      <c r="N478" s="168"/>
      <c r="O478" s="168"/>
    </row>
    <row r="479">
      <c r="A479" s="161" t="s">
        <v>2546</v>
      </c>
      <c r="B479" s="12"/>
      <c r="C479" s="12"/>
      <c r="D479" s="161" t="s">
        <v>2577</v>
      </c>
      <c r="E479" s="168"/>
      <c r="F479" s="168"/>
      <c r="G479" s="166" t="s">
        <v>2578</v>
      </c>
      <c r="H479" s="166" t="s">
        <v>2579</v>
      </c>
      <c r="I479" s="166" t="s">
        <v>2580</v>
      </c>
      <c r="J479" s="167" t="s">
        <v>492</v>
      </c>
      <c r="K479" s="161" t="s">
        <v>518</v>
      </c>
      <c r="L479" s="161" t="s">
        <v>519</v>
      </c>
      <c r="M479" s="168"/>
      <c r="N479" s="168"/>
      <c r="O479" s="168"/>
    </row>
    <row r="480">
      <c r="A480" s="161" t="s">
        <v>2581</v>
      </c>
      <c r="B480" s="162"/>
      <c r="C480" s="171" t="s">
        <v>2582</v>
      </c>
      <c r="D480" s="161" t="s">
        <v>2583</v>
      </c>
      <c r="E480" s="168"/>
      <c r="F480" s="161" t="s">
        <v>2584</v>
      </c>
      <c r="G480" s="166" t="s">
        <v>2585</v>
      </c>
      <c r="H480" s="166" t="s">
        <v>2586</v>
      </c>
      <c r="I480" s="166" t="s">
        <v>2587</v>
      </c>
      <c r="J480" s="167" t="s">
        <v>492</v>
      </c>
      <c r="K480" s="161" t="s">
        <v>518</v>
      </c>
      <c r="L480" s="161" t="s">
        <v>519</v>
      </c>
      <c r="M480" s="168"/>
      <c r="N480" s="168"/>
      <c r="O480" s="168"/>
    </row>
    <row r="481">
      <c r="A481" s="161" t="s">
        <v>2581</v>
      </c>
      <c r="B481" s="169"/>
      <c r="C481" s="169"/>
      <c r="D481" s="161" t="s">
        <v>2588</v>
      </c>
      <c r="E481" s="168"/>
      <c r="F481" s="161" t="s">
        <v>2589</v>
      </c>
      <c r="G481" s="166" t="s">
        <v>2590</v>
      </c>
      <c r="H481" s="166" t="s">
        <v>2586</v>
      </c>
      <c r="I481" s="166" t="s">
        <v>2591</v>
      </c>
      <c r="J481" s="167" t="s">
        <v>492</v>
      </c>
      <c r="K481" s="161" t="s">
        <v>518</v>
      </c>
      <c r="L481" s="161" t="s">
        <v>519</v>
      </c>
      <c r="M481" s="168"/>
      <c r="N481" s="168"/>
      <c r="O481" s="168"/>
    </row>
    <row r="482">
      <c r="A482" s="161" t="s">
        <v>2581</v>
      </c>
      <c r="B482" s="169"/>
      <c r="C482" s="169"/>
      <c r="D482" s="161" t="s">
        <v>2592</v>
      </c>
      <c r="E482" s="168"/>
      <c r="F482" s="168"/>
      <c r="G482" s="166" t="s">
        <v>2593</v>
      </c>
      <c r="H482" s="166" t="s">
        <v>2586</v>
      </c>
      <c r="I482" s="166" t="s">
        <v>2594</v>
      </c>
      <c r="J482" s="167" t="s">
        <v>492</v>
      </c>
      <c r="K482" s="161" t="s">
        <v>493</v>
      </c>
      <c r="L482" s="168"/>
      <c r="M482" s="168"/>
      <c r="N482" s="168"/>
      <c r="O482" s="168"/>
    </row>
    <row r="483">
      <c r="A483" s="161" t="s">
        <v>2581</v>
      </c>
      <c r="B483" s="169"/>
      <c r="C483" s="169"/>
      <c r="D483" s="161" t="s">
        <v>2595</v>
      </c>
      <c r="E483" s="168"/>
      <c r="F483" s="168"/>
      <c r="G483" s="166" t="s">
        <v>2596</v>
      </c>
      <c r="H483" s="166" t="s">
        <v>2586</v>
      </c>
      <c r="I483" s="166" t="s">
        <v>2597</v>
      </c>
      <c r="J483" s="167" t="s">
        <v>492</v>
      </c>
      <c r="K483" s="161" t="s">
        <v>493</v>
      </c>
      <c r="L483" s="168"/>
      <c r="M483" s="168"/>
      <c r="N483" s="168"/>
      <c r="O483" s="168"/>
    </row>
    <row r="484">
      <c r="A484" s="161" t="s">
        <v>2581</v>
      </c>
      <c r="B484" s="12"/>
      <c r="C484" s="12"/>
      <c r="D484" s="161" t="s">
        <v>2598</v>
      </c>
      <c r="E484" s="168"/>
      <c r="F484" s="168"/>
      <c r="G484" s="166" t="s">
        <v>2599</v>
      </c>
      <c r="H484" s="166" t="s">
        <v>2586</v>
      </c>
      <c r="I484" s="166" t="s">
        <v>2600</v>
      </c>
      <c r="J484" s="167" t="s">
        <v>492</v>
      </c>
      <c r="K484" s="161" t="s">
        <v>518</v>
      </c>
      <c r="L484" s="161" t="s">
        <v>519</v>
      </c>
      <c r="M484" s="168"/>
      <c r="N484" s="168"/>
      <c r="O484" s="168"/>
    </row>
    <row r="485">
      <c r="A485" s="161" t="s">
        <v>2601</v>
      </c>
      <c r="B485" s="162"/>
      <c r="C485" s="171" t="s">
        <v>2602</v>
      </c>
      <c r="D485" s="161" t="s">
        <v>2603</v>
      </c>
      <c r="E485" s="168"/>
      <c r="F485" s="161" t="s">
        <v>2604</v>
      </c>
      <c r="G485" s="166" t="s">
        <v>2605</v>
      </c>
      <c r="H485" s="166" t="s">
        <v>2606</v>
      </c>
      <c r="I485" s="166" t="s">
        <v>2607</v>
      </c>
      <c r="J485" s="167" t="s">
        <v>492</v>
      </c>
      <c r="K485" s="161" t="s">
        <v>518</v>
      </c>
      <c r="L485" s="161" t="s">
        <v>519</v>
      </c>
      <c r="M485" s="168"/>
      <c r="N485" s="168"/>
      <c r="O485" s="168"/>
    </row>
    <row r="486">
      <c r="A486" s="161" t="s">
        <v>2601</v>
      </c>
      <c r="B486" s="169"/>
      <c r="C486" s="169"/>
      <c r="D486" s="161" t="s">
        <v>2608</v>
      </c>
      <c r="E486" s="168"/>
      <c r="F486" s="168"/>
      <c r="G486" s="166" t="s">
        <v>2609</v>
      </c>
      <c r="H486" s="166" t="s">
        <v>2606</v>
      </c>
      <c r="I486" s="166" t="s">
        <v>2610</v>
      </c>
      <c r="J486" s="167" t="s">
        <v>492</v>
      </c>
      <c r="K486" s="161" t="s">
        <v>518</v>
      </c>
      <c r="L486" s="161" t="s">
        <v>519</v>
      </c>
      <c r="M486" s="168"/>
      <c r="N486" s="168"/>
      <c r="O486" s="168"/>
    </row>
    <row r="487">
      <c r="A487" s="161" t="s">
        <v>2601</v>
      </c>
      <c r="B487" s="169"/>
      <c r="C487" s="169"/>
      <c r="D487" s="161" t="s">
        <v>2611</v>
      </c>
      <c r="E487" s="168"/>
      <c r="F487" s="168"/>
      <c r="G487" s="166" t="s">
        <v>2612</v>
      </c>
      <c r="H487" s="166" t="s">
        <v>2613</v>
      </c>
      <c r="I487" s="166" t="s">
        <v>2614</v>
      </c>
      <c r="J487" s="167" t="s">
        <v>492</v>
      </c>
      <c r="K487" s="161" t="s">
        <v>518</v>
      </c>
      <c r="L487" s="161" t="s">
        <v>519</v>
      </c>
      <c r="M487" s="168"/>
      <c r="N487" s="168"/>
      <c r="O487" s="168"/>
    </row>
    <row r="488">
      <c r="A488" s="161" t="s">
        <v>2601</v>
      </c>
      <c r="B488" s="169"/>
      <c r="C488" s="169"/>
      <c r="D488" s="161" t="s">
        <v>2615</v>
      </c>
      <c r="E488" s="168"/>
      <c r="F488" s="168"/>
      <c r="G488" s="166" t="s">
        <v>2616</v>
      </c>
      <c r="H488" s="166" t="s">
        <v>2617</v>
      </c>
      <c r="I488" s="166" t="s">
        <v>2618</v>
      </c>
      <c r="J488" s="167" t="s">
        <v>492</v>
      </c>
      <c r="K488" s="161" t="s">
        <v>518</v>
      </c>
      <c r="L488" s="161" t="s">
        <v>519</v>
      </c>
      <c r="M488" s="168"/>
      <c r="N488" s="168"/>
      <c r="O488" s="168"/>
    </row>
    <row r="489">
      <c r="A489" s="161" t="s">
        <v>2601</v>
      </c>
      <c r="B489" s="169"/>
      <c r="C489" s="169"/>
      <c r="D489" s="161" t="s">
        <v>2619</v>
      </c>
      <c r="E489" s="168"/>
      <c r="F489" s="168"/>
      <c r="G489" s="166" t="s">
        <v>2620</v>
      </c>
      <c r="H489" s="166" t="s">
        <v>2606</v>
      </c>
      <c r="I489" s="166" t="s">
        <v>2621</v>
      </c>
      <c r="J489" s="167" t="s">
        <v>492</v>
      </c>
      <c r="K489" s="161" t="s">
        <v>518</v>
      </c>
      <c r="L489" s="161" t="s">
        <v>519</v>
      </c>
      <c r="M489" s="168"/>
      <c r="N489" s="168"/>
      <c r="O489" s="168"/>
    </row>
    <row r="490">
      <c r="A490" s="161" t="s">
        <v>2601</v>
      </c>
      <c r="B490" s="169"/>
      <c r="C490" s="169"/>
      <c r="D490" s="161" t="s">
        <v>2622</v>
      </c>
      <c r="E490" s="168"/>
      <c r="F490" s="168"/>
      <c r="G490" s="166" t="s">
        <v>2623</v>
      </c>
      <c r="H490" s="166" t="s">
        <v>2624</v>
      </c>
      <c r="I490" s="166" t="s">
        <v>2625</v>
      </c>
      <c r="J490" s="167" t="s">
        <v>492</v>
      </c>
      <c r="K490" s="161" t="s">
        <v>518</v>
      </c>
      <c r="L490" s="161" t="s">
        <v>519</v>
      </c>
      <c r="M490" s="168"/>
      <c r="N490" s="168"/>
      <c r="O490" s="168"/>
    </row>
    <row r="491">
      <c r="A491" s="161" t="s">
        <v>2601</v>
      </c>
      <c r="B491" s="169"/>
      <c r="C491" s="169"/>
      <c r="D491" s="161" t="s">
        <v>2626</v>
      </c>
      <c r="E491" s="168"/>
      <c r="F491" s="168"/>
      <c r="G491" s="166" t="s">
        <v>2627</v>
      </c>
      <c r="H491" s="166" t="s">
        <v>2628</v>
      </c>
      <c r="I491" s="166" t="s">
        <v>2629</v>
      </c>
      <c r="J491" s="167" t="s">
        <v>492</v>
      </c>
      <c r="K491" s="161" t="s">
        <v>518</v>
      </c>
      <c r="L491" s="161" t="s">
        <v>519</v>
      </c>
      <c r="M491" s="168"/>
      <c r="N491" s="168"/>
      <c r="O491" s="168"/>
    </row>
    <row r="492">
      <c r="A492" s="161" t="s">
        <v>2601</v>
      </c>
      <c r="B492" s="169"/>
      <c r="C492" s="169"/>
      <c r="D492" s="161" t="s">
        <v>2630</v>
      </c>
      <c r="E492" s="168"/>
      <c r="F492" s="161" t="s">
        <v>2631</v>
      </c>
      <c r="G492" s="166" t="s">
        <v>2632</v>
      </c>
      <c r="H492" s="166" t="s">
        <v>2633</v>
      </c>
      <c r="I492" s="166" t="s">
        <v>2634</v>
      </c>
      <c r="J492" s="167" t="s">
        <v>492</v>
      </c>
      <c r="K492" s="161" t="s">
        <v>518</v>
      </c>
      <c r="L492" s="161" t="s">
        <v>519</v>
      </c>
      <c r="M492" s="168"/>
      <c r="N492" s="168"/>
      <c r="O492" s="168"/>
    </row>
    <row r="493">
      <c r="A493" s="161" t="s">
        <v>2601</v>
      </c>
      <c r="B493" s="169"/>
      <c r="C493" s="169"/>
      <c r="D493" s="161" t="s">
        <v>2635</v>
      </c>
      <c r="E493" s="168"/>
      <c r="F493" s="168"/>
      <c r="G493" s="166" t="s">
        <v>2636</v>
      </c>
      <c r="H493" s="166" t="s">
        <v>2637</v>
      </c>
      <c r="I493" s="166" t="s">
        <v>2638</v>
      </c>
      <c r="J493" s="167" t="s">
        <v>492</v>
      </c>
      <c r="K493" s="161" t="s">
        <v>493</v>
      </c>
      <c r="L493" s="168"/>
      <c r="M493" s="168"/>
      <c r="N493" s="168"/>
      <c r="O493" s="168"/>
    </row>
    <row r="494">
      <c r="A494" s="161" t="s">
        <v>2601</v>
      </c>
      <c r="B494" s="169"/>
      <c r="C494" s="169"/>
      <c r="D494" s="161" t="s">
        <v>2639</v>
      </c>
      <c r="E494" s="168"/>
      <c r="F494" s="161" t="s">
        <v>2640</v>
      </c>
      <c r="G494" s="166" t="s">
        <v>2641</v>
      </c>
      <c r="H494" s="166" t="s">
        <v>2642</v>
      </c>
      <c r="I494" s="166" t="s">
        <v>2643</v>
      </c>
      <c r="J494" s="167" t="s">
        <v>492</v>
      </c>
      <c r="K494" s="161" t="s">
        <v>493</v>
      </c>
      <c r="L494" s="168"/>
      <c r="M494" s="168"/>
      <c r="N494" s="168"/>
      <c r="O494" s="168"/>
    </row>
    <row r="495">
      <c r="A495" s="161" t="s">
        <v>2601</v>
      </c>
      <c r="B495" s="169"/>
      <c r="C495" s="169"/>
      <c r="D495" s="161" t="s">
        <v>2644</v>
      </c>
      <c r="E495" s="168"/>
      <c r="F495" s="168"/>
      <c r="G495" s="166" t="s">
        <v>2636</v>
      </c>
      <c r="H495" s="166" t="s">
        <v>2645</v>
      </c>
      <c r="I495" s="166" t="s">
        <v>2638</v>
      </c>
      <c r="J495" s="167" t="s">
        <v>492</v>
      </c>
      <c r="K495" s="161" t="s">
        <v>493</v>
      </c>
      <c r="L495" s="168"/>
      <c r="M495" s="168"/>
      <c r="N495" s="168"/>
      <c r="O495" s="168"/>
    </row>
    <row r="496">
      <c r="A496" s="161" t="s">
        <v>2601</v>
      </c>
      <c r="B496" s="12"/>
      <c r="C496" s="12"/>
      <c r="D496" s="161" t="s">
        <v>2646</v>
      </c>
      <c r="E496" s="168"/>
      <c r="F496" s="168"/>
      <c r="G496" s="166" t="s">
        <v>2304</v>
      </c>
      <c r="H496" s="166" t="s">
        <v>2647</v>
      </c>
      <c r="I496" s="166" t="s">
        <v>2541</v>
      </c>
      <c r="J496" s="167" t="s">
        <v>492</v>
      </c>
      <c r="K496" s="161" t="s">
        <v>518</v>
      </c>
      <c r="L496" s="161" t="s">
        <v>519</v>
      </c>
      <c r="M496" s="168"/>
      <c r="N496" s="168"/>
      <c r="O496" s="168"/>
    </row>
    <row r="497">
      <c r="A497" s="161" t="s">
        <v>2648</v>
      </c>
      <c r="B497" s="162"/>
      <c r="C497" s="171" t="s">
        <v>2649</v>
      </c>
      <c r="D497" s="161" t="s">
        <v>2650</v>
      </c>
      <c r="E497" s="168"/>
      <c r="F497" s="168"/>
      <c r="G497" s="166" t="s">
        <v>2651</v>
      </c>
      <c r="H497" s="166" t="s">
        <v>2652</v>
      </c>
      <c r="I497" s="166" t="s">
        <v>2653</v>
      </c>
      <c r="J497" s="167" t="s">
        <v>492</v>
      </c>
      <c r="K497" s="161" t="s">
        <v>493</v>
      </c>
      <c r="L497" s="168"/>
      <c r="M497" s="168"/>
      <c r="N497" s="168"/>
      <c r="O497" s="168"/>
    </row>
    <row r="498">
      <c r="A498" s="161" t="s">
        <v>2648</v>
      </c>
      <c r="B498" s="169"/>
      <c r="C498" s="169"/>
      <c r="D498" s="161" t="s">
        <v>2654</v>
      </c>
      <c r="E498" s="168"/>
      <c r="F498" s="168"/>
      <c r="G498" s="166" t="s">
        <v>2655</v>
      </c>
      <c r="H498" s="166" t="s">
        <v>2656</v>
      </c>
      <c r="I498" s="166" t="s">
        <v>2653</v>
      </c>
      <c r="J498" s="167" t="s">
        <v>492</v>
      </c>
      <c r="K498" s="161" t="s">
        <v>493</v>
      </c>
      <c r="L498" s="168"/>
      <c r="M498" s="168"/>
      <c r="N498" s="168"/>
      <c r="O498" s="168"/>
    </row>
    <row r="499">
      <c r="A499" s="161" t="s">
        <v>2648</v>
      </c>
      <c r="B499" s="12"/>
      <c r="C499" s="12"/>
      <c r="D499" s="161" t="s">
        <v>2657</v>
      </c>
      <c r="E499" s="168"/>
      <c r="F499" s="168"/>
      <c r="G499" s="166" t="s">
        <v>2658</v>
      </c>
      <c r="H499" s="166" t="s">
        <v>2659</v>
      </c>
      <c r="I499" s="166" t="s">
        <v>2660</v>
      </c>
      <c r="J499" s="167" t="s">
        <v>492</v>
      </c>
      <c r="K499" s="161" t="s">
        <v>493</v>
      </c>
      <c r="L499" s="168"/>
      <c r="M499" s="168"/>
      <c r="N499" s="168"/>
      <c r="O499" s="168"/>
    </row>
    <row r="500">
      <c r="A500" s="161" t="s">
        <v>2661</v>
      </c>
      <c r="B500" s="162"/>
      <c r="C500" s="171" t="s">
        <v>2662</v>
      </c>
      <c r="D500" s="161" t="s">
        <v>2663</v>
      </c>
      <c r="E500" s="168"/>
      <c r="F500" s="168"/>
      <c r="G500" s="166" t="s">
        <v>2664</v>
      </c>
      <c r="H500" s="166" t="s">
        <v>2665</v>
      </c>
      <c r="I500" s="166" t="s">
        <v>2666</v>
      </c>
      <c r="J500" s="167" t="s">
        <v>492</v>
      </c>
      <c r="K500" s="161" t="s">
        <v>493</v>
      </c>
      <c r="L500" s="168"/>
      <c r="M500" s="168"/>
      <c r="N500" s="168"/>
      <c r="O500" s="168"/>
    </row>
    <row r="501">
      <c r="A501" s="161" t="s">
        <v>2661</v>
      </c>
      <c r="B501" s="169"/>
      <c r="C501" s="169"/>
      <c r="D501" s="161" t="s">
        <v>2667</v>
      </c>
      <c r="E501" s="168"/>
      <c r="F501" s="168"/>
      <c r="G501" s="166" t="s">
        <v>2668</v>
      </c>
      <c r="H501" s="166" t="s">
        <v>2665</v>
      </c>
      <c r="I501" s="166" t="s">
        <v>2669</v>
      </c>
      <c r="J501" s="167" t="s">
        <v>492</v>
      </c>
      <c r="K501" s="161" t="s">
        <v>493</v>
      </c>
      <c r="L501" s="168"/>
      <c r="M501" s="168"/>
      <c r="N501" s="168"/>
      <c r="O501" s="168"/>
    </row>
    <row r="502">
      <c r="A502" s="161" t="s">
        <v>2661</v>
      </c>
      <c r="B502" s="169"/>
      <c r="C502" s="169"/>
      <c r="D502" s="161" t="s">
        <v>2670</v>
      </c>
      <c r="E502" s="168"/>
      <c r="F502" s="168"/>
      <c r="G502" s="166" t="s">
        <v>2671</v>
      </c>
      <c r="H502" s="166" t="s">
        <v>2637</v>
      </c>
      <c r="I502" s="166" t="s">
        <v>2672</v>
      </c>
      <c r="J502" s="167" t="s">
        <v>492</v>
      </c>
      <c r="K502" s="161" t="s">
        <v>518</v>
      </c>
      <c r="L502" s="161" t="s">
        <v>519</v>
      </c>
      <c r="M502" s="168"/>
      <c r="N502" s="168"/>
      <c r="O502" s="168"/>
    </row>
    <row r="503">
      <c r="A503" s="161" t="s">
        <v>2661</v>
      </c>
      <c r="B503" s="169"/>
      <c r="C503" s="169"/>
      <c r="D503" s="161" t="s">
        <v>2673</v>
      </c>
      <c r="E503" s="168"/>
      <c r="F503" s="168"/>
      <c r="G503" s="166" t="s">
        <v>2671</v>
      </c>
      <c r="H503" s="166" t="s">
        <v>2674</v>
      </c>
      <c r="I503" s="166" t="s">
        <v>2607</v>
      </c>
      <c r="J503" s="167" t="s">
        <v>492</v>
      </c>
      <c r="K503" s="161" t="s">
        <v>518</v>
      </c>
      <c r="L503" s="161" t="s">
        <v>519</v>
      </c>
      <c r="M503" s="168"/>
      <c r="N503" s="168"/>
      <c r="O503" s="168"/>
    </row>
    <row r="504">
      <c r="A504" s="161" t="s">
        <v>2661</v>
      </c>
      <c r="B504" s="169"/>
      <c r="C504" s="169"/>
      <c r="D504" s="161" t="s">
        <v>2675</v>
      </c>
      <c r="E504" s="168"/>
      <c r="F504" s="168"/>
      <c r="G504" s="166" t="s">
        <v>2671</v>
      </c>
      <c r="H504" s="166" t="s">
        <v>2676</v>
      </c>
      <c r="I504" s="166" t="s">
        <v>2607</v>
      </c>
      <c r="J504" s="167" t="s">
        <v>492</v>
      </c>
      <c r="K504" s="161" t="s">
        <v>518</v>
      </c>
      <c r="L504" s="161" t="s">
        <v>519</v>
      </c>
      <c r="M504" s="168"/>
      <c r="N504" s="168"/>
      <c r="O504" s="168"/>
    </row>
    <row r="505">
      <c r="A505" s="161" t="s">
        <v>2661</v>
      </c>
      <c r="B505" s="169"/>
      <c r="C505" s="169"/>
      <c r="D505" s="161" t="s">
        <v>2677</v>
      </c>
      <c r="E505" s="168"/>
      <c r="F505" s="168"/>
      <c r="G505" s="166" t="s">
        <v>2678</v>
      </c>
      <c r="H505" s="166" t="s">
        <v>2679</v>
      </c>
      <c r="I505" s="166" t="s">
        <v>2680</v>
      </c>
      <c r="J505" s="167" t="s">
        <v>492</v>
      </c>
      <c r="K505" s="161" t="s">
        <v>518</v>
      </c>
      <c r="L505" s="161" t="s">
        <v>519</v>
      </c>
      <c r="M505" s="168"/>
      <c r="N505" s="168"/>
      <c r="O505" s="168"/>
    </row>
    <row r="506">
      <c r="A506" s="161" t="s">
        <v>2661</v>
      </c>
      <c r="B506" s="169"/>
      <c r="C506" s="169"/>
      <c r="D506" s="161" t="s">
        <v>2681</v>
      </c>
      <c r="E506" s="168"/>
      <c r="F506" s="168"/>
      <c r="G506" s="166" t="s">
        <v>2671</v>
      </c>
      <c r="H506" s="166" t="s">
        <v>2682</v>
      </c>
      <c r="I506" s="166" t="s">
        <v>2672</v>
      </c>
      <c r="J506" s="167" t="s">
        <v>492</v>
      </c>
      <c r="K506" s="161" t="s">
        <v>518</v>
      </c>
      <c r="L506" s="161" t="s">
        <v>519</v>
      </c>
      <c r="M506" s="168"/>
      <c r="N506" s="168"/>
      <c r="O506" s="168"/>
    </row>
    <row r="507">
      <c r="A507" s="161" t="s">
        <v>2661</v>
      </c>
      <c r="B507" s="169"/>
      <c r="C507" s="169"/>
      <c r="D507" s="161" t="s">
        <v>2683</v>
      </c>
      <c r="E507" s="168"/>
      <c r="F507" s="161" t="s">
        <v>2684</v>
      </c>
      <c r="G507" s="166" t="s">
        <v>2685</v>
      </c>
      <c r="H507" s="166" t="s">
        <v>2686</v>
      </c>
      <c r="I507" s="166" t="s">
        <v>2687</v>
      </c>
      <c r="J507" s="167" t="s">
        <v>492</v>
      </c>
      <c r="K507" s="161" t="s">
        <v>518</v>
      </c>
      <c r="L507" s="161" t="s">
        <v>519</v>
      </c>
      <c r="M507" s="168"/>
      <c r="N507" s="168"/>
      <c r="O507" s="168"/>
    </row>
    <row r="508">
      <c r="A508" s="161" t="s">
        <v>2661</v>
      </c>
      <c r="B508" s="169"/>
      <c r="C508" s="169"/>
      <c r="D508" s="161" t="s">
        <v>2688</v>
      </c>
      <c r="E508" s="168"/>
      <c r="F508" s="161" t="s">
        <v>2689</v>
      </c>
      <c r="G508" s="166" t="s">
        <v>2685</v>
      </c>
      <c r="H508" s="166" t="s">
        <v>2690</v>
      </c>
      <c r="I508" s="166" t="s">
        <v>2691</v>
      </c>
      <c r="J508" s="167" t="s">
        <v>492</v>
      </c>
      <c r="K508" s="161" t="s">
        <v>518</v>
      </c>
      <c r="L508" s="161" t="s">
        <v>519</v>
      </c>
      <c r="M508" s="168"/>
      <c r="N508" s="168"/>
      <c r="O508" s="168"/>
    </row>
    <row r="509">
      <c r="A509" s="161" t="s">
        <v>2661</v>
      </c>
      <c r="B509" s="12"/>
      <c r="C509" s="12"/>
      <c r="D509" s="161" t="s">
        <v>2692</v>
      </c>
      <c r="E509" s="168"/>
      <c r="F509" s="161" t="s">
        <v>2693</v>
      </c>
      <c r="G509" s="166" t="s">
        <v>2694</v>
      </c>
      <c r="H509" s="166" t="s">
        <v>2695</v>
      </c>
      <c r="I509" s="166" t="s">
        <v>2696</v>
      </c>
      <c r="J509" s="167" t="s">
        <v>492</v>
      </c>
      <c r="K509" s="161" t="s">
        <v>518</v>
      </c>
      <c r="L509" s="161" t="s">
        <v>519</v>
      </c>
      <c r="M509" s="168"/>
      <c r="N509" s="168"/>
      <c r="O509" s="168"/>
    </row>
    <row r="510">
      <c r="A510" s="161" t="s">
        <v>2697</v>
      </c>
      <c r="B510" s="162"/>
      <c r="C510" s="171" t="s">
        <v>2698</v>
      </c>
      <c r="D510" s="161" t="s">
        <v>2699</v>
      </c>
      <c r="E510" s="168"/>
      <c r="F510" s="168"/>
      <c r="G510" s="166" t="s">
        <v>2700</v>
      </c>
      <c r="H510" s="166" t="s">
        <v>2701</v>
      </c>
      <c r="I510" s="166" t="s">
        <v>2702</v>
      </c>
      <c r="J510" s="167" t="s">
        <v>492</v>
      </c>
      <c r="K510" s="161" t="s">
        <v>518</v>
      </c>
      <c r="L510" s="161" t="s">
        <v>519</v>
      </c>
      <c r="M510" s="168"/>
      <c r="N510" s="168"/>
      <c r="O510" s="168"/>
    </row>
    <row r="511">
      <c r="A511" s="161" t="s">
        <v>2697</v>
      </c>
      <c r="B511" s="169"/>
      <c r="C511" s="169"/>
      <c r="D511" s="161" t="s">
        <v>2703</v>
      </c>
      <c r="E511" s="168"/>
      <c r="F511" s="168"/>
      <c r="G511" s="166" t="s">
        <v>2704</v>
      </c>
      <c r="H511" s="166" t="s">
        <v>2701</v>
      </c>
      <c r="I511" s="166" t="s">
        <v>2702</v>
      </c>
      <c r="J511" s="167" t="s">
        <v>492</v>
      </c>
      <c r="K511" s="161" t="s">
        <v>518</v>
      </c>
      <c r="L511" s="161" t="s">
        <v>519</v>
      </c>
      <c r="M511" s="168"/>
      <c r="N511" s="168"/>
      <c r="O511" s="168"/>
    </row>
    <row r="512">
      <c r="A512" s="161" t="s">
        <v>2697</v>
      </c>
      <c r="B512" s="169"/>
      <c r="C512" s="169"/>
      <c r="D512" s="161" t="s">
        <v>2705</v>
      </c>
      <c r="E512" s="168"/>
      <c r="F512" s="168"/>
      <c r="G512" s="166" t="s">
        <v>2706</v>
      </c>
      <c r="H512" s="166" t="s">
        <v>2707</v>
      </c>
      <c r="I512" s="166" t="s">
        <v>2708</v>
      </c>
      <c r="J512" s="167" t="s">
        <v>492</v>
      </c>
      <c r="K512" s="161" t="s">
        <v>518</v>
      </c>
      <c r="L512" s="161" t="s">
        <v>519</v>
      </c>
      <c r="M512" s="168"/>
      <c r="N512" s="168"/>
      <c r="O512" s="168"/>
    </row>
    <row r="513">
      <c r="A513" s="161" t="s">
        <v>2697</v>
      </c>
      <c r="B513" s="169"/>
      <c r="C513" s="169"/>
      <c r="D513" s="161" t="s">
        <v>2709</v>
      </c>
      <c r="E513" s="168"/>
      <c r="F513" s="168"/>
      <c r="G513" s="166" t="s">
        <v>2710</v>
      </c>
      <c r="H513" s="166" t="s">
        <v>2707</v>
      </c>
      <c r="I513" s="166" t="s">
        <v>2708</v>
      </c>
      <c r="J513" s="167" t="s">
        <v>492</v>
      </c>
      <c r="K513" s="161" t="s">
        <v>518</v>
      </c>
      <c r="L513" s="161" t="s">
        <v>519</v>
      </c>
      <c r="M513" s="168"/>
      <c r="N513" s="168"/>
      <c r="O513" s="168"/>
    </row>
    <row r="514">
      <c r="A514" s="161" t="s">
        <v>2697</v>
      </c>
      <c r="B514" s="169"/>
      <c r="C514" s="169"/>
      <c r="D514" s="161" t="s">
        <v>2711</v>
      </c>
      <c r="E514" s="168"/>
      <c r="F514" s="168"/>
      <c r="G514" s="166" t="s">
        <v>2712</v>
      </c>
      <c r="H514" s="166" t="s">
        <v>2713</v>
      </c>
      <c r="I514" s="166" t="s">
        <v>2714</v>
      </c>
      <c r="J514" s="167" t="s">
        <v>492</v>
      </c>
      <c r="K514" s="161" t="s">
        <v>518</v>
      </c>
      <c r="L514" s="161" t="s">
        <v>519</v>
      </c>
      <c r="M514" s="168"/>
      <c r="N514" s="168"/>
      <c r="O514" s="168"/>
    </row>
    <row r="515">
      <c r="A515" s="161" t="s">
        <v>2697</v>
      </c>
      <c r="B515" s="169"/>
      <c r="C515" s="169"/>
      <c r="D515" s="161" t="s">
        <v>2715</v>
      </c>
      <c r="E515" s="168"/>
      <c r="F515" s="168"/>
      <c r="G515" s="166" t="s">
        <v>2716</v>
      </c>
      <c r="H515" s="166" t="s">
        <v>2717</v>
      </c>
      <c r="I515" s="166" t="s">
        <v>2714</v>
      </c>
      <c r="J515" s="167" t="s">
        <v>492</v>
      </c>
      <c r="K515" s="161" t="s">
        <v>518</v>
      </c>
      <c r="L515" s="161" t="s">
        <v>519</v>
      </c>
      <c r="M515" s="168"/>
      <c r="N515" s="168"/>
      <c r="O515" s="168"/>
    </row>
    <row r="516">
      <c r="A516" s="161" t="s">
        <v>2697</v>
      </c>
      <c r="B516" s="169"/>
      <c r="C516" s="169"/>
      <c r="D516" s="161" t="s">
        <v>2718</v>
      </c>
      <c r="E516" s="168"/>
      <c r="F516" s="168"/>
      <c r="G516" s="166" t="s">
        <v>2719</v>
      </c>
      <c r="H516" s="166" t="s">
        <v>2717</v>
      </c>
      <c r="I516" s="166" t="s">
        <v>2720</v>
      </c>
      <c r="J516" s="167" t="s">
        <v>492</v>
      </c>
      <c r="K516" s="161" t="s">
        <v>493</v>
      </c>
      <c r="L516" s="168"/>
      <c r="M516" s="168"/>
      <c r="N516" s="168"/>
      <c r="O516" s="168"/>
    </row>
    <row r="517">
      <c r="A517" s="161" t="s">
        <v>2697</v>
      </c>
      <c r="B517" s="169"/>
      <c r="C517" s="169"/>
      <c r="D517" s="161" t="s">
        <v>2721</v>
      </c>
      <c r="E517" s="168"/>
      <c r="F517" s="168"/>
      <c r="G517" s="166" t="s">
        <v>2722</v>
      </c>
      <c r="H517" s="166" t="s">
        <v>2723</v>
      </c>
      <c r="I517" s="166" t="s">
        <v>2724</v>
      </c>
      <c r="J517" s="167" t="s">
        <v>492</v>
      </c>
      <c r="K517" s="161" t="s">
        <v>518</v>
      </c>
      <c r="L517" s="161" t="s">
        <v>519</v>
      </c>
      <c r="M517" s="168"/>
      <c r="N517" s="168"/>
      <c r="O517" s="168"/>
    </row>
    <row r="518">
      <c r="A518" s="161" t="s">
        <v>2697</v>
      </c>
      <c r="B518" s="169"/>
      <c r="C518" s="169"/>
      <c r="D518" s="161" t="s">
        <v>2725</v>
      </c>
      <c r="E518" s="168"/>
      <c r="F518" s="168"/>
      <c r="G518" s="166" t="s">
        <v>2726</v>
      </c>
      <c r="H518" s="166" t="s">
        <v>2727</v>
      </c>
      <c r="I518" s="166" t="s">
        <v>2728</v>
      </c>
      <c r="J518" s="167" t="s">
        <v>492</v>
      </c>
      <c r="K518" s="161" t="s">
        <v>518</v>
      </c>
      <c r="L518" s="161" t="s">
        <v>519</v>
      </c>
      <c r="M518" s="168"/>
      <c r="N518" s="168"/>
      <c r="O518" s="168"/>
    </row>
    <row r="519">
      <c r="A519" s="161" t="s">
        <v>2697</v>
      </c>
      <c r="B519" s="169"/>
      <c r="C519" s="169"/>
      <c r="D519" s="161" t="s">
        <v>2729</v>
      </c>
      <c r="E519" s="168"/>
      <c r="F519" s="168"/>
      <c r="G519" s="166" t="s">
        <v>2730</v>
      </c>
      <c r="H519" s="166" t="s">
        <v>2731</v>
      </c>
      <c r="I519" s="166" t="s">
        <v>2732</v>
      </c>
      <c r="J519" s="167" t="s">
        <v>492</v>
      </c>
      <c r="K519" s="161" t="s">
        <v>493</v>
      </c>
      <c r="L519" s="168"/>
      <c r="M519" s="168"/>
      <c r="N519" s="168"/>
      <c r="O519" s="168"/>
    </row>
    <row r="520">
      <c r="A520" s="161" t="s">
        <v>2697</v>
      </c>
      <c r="B520" s="169"/>
      <c r="C520" s="169"/>
      <c r="D520" s="161" t="s">
        <v>2733</v>
      </c>
      <c r="E520" s="168"/>
      <c r="F520" s="168"/>
      <c r="G520" s="166" t="s">
        <v>2734</v>
      </c>
      <c r="H520" s="166" t="s">
        <v>2735</v>
      </c>
      <c r="I520" s="166" t="s">
        <v>2736</v>
      </c>
      <c r="J520" s="167" t="s">
        <v>492</v>
      </c>
      <c r="K520" s="161" t="s">
        <v>493</v>
      </c>
      <c r="L520" s="168"/>
      <c r="M520" s="168"/>
      <c r="N520" s="168"/>
      <c r="O520" s="168"/>
    </row>
    <row r="521">
      <c r="A521" s="161" t="s">
        <v>2697</v>
      </c>
      <c r="B521" s="169"/>
      <c r="C521" s="169"/>
      <c r="D521" s="161" t="s">
        <v>2737</v>
      </c>
      <c r="E521" s="168"/>
      <c r="F521" s="168"/>
      <c r="G521" s="166" t="s">
        <v>2738</v>
      </c>
      <c r="H521" s="166" t="s">
        <v>2739</v>
      </c>
      <c r="I521" s="166" t="s">
        <v>2740</v>
      </c>
      <c r="J521" s="167" t="s">
        <v>492</v>
      </c>
      <c r="K521" s="161" t="s">
        <v>493</v>
      </c>
      <c r="L521" s="168"/>
      <c r="M521" s="168"/>
      <c r="N521" s="168"/>
      <c r="O521" s="168"/>
    </row>
    <row r="522">
      <c r="A522" s="161" t="s">
        <v>2697</v>
      </c>
      <c r="B522" s="169"/>
      <c r="C522" s="169"/>
      <c r="D522" s="161" t="s">
        <v>2741</v>
      </c>
      <c r="E522" s="168"/>
      <c r="F522" s="168"/>
      <c r="G522" s="166" t="s">
        <v>2742</v>
      </c>
      <c r="H522" s="166" t="s">
        <v>2739</v>
      </c>
      <c r="I522" s="166" t="s">
        <v>2740</v>
      </c>
      <c r="J522" s="167" t="s">
        <v>492</v>
      </c>
      <c r="K522" s="161" t="s">
        <v>493</v>
      </c>
      <c r="L522" s="168"/>
      <c r="M522" s="168"/>
      <c r="N522" s="168"/>
      <c r="O522" s="168"/>
    </row>
    <row r="523">
      <c r="A523" s="161" t="s">
        <v>2697</v>
      </c>
      <c r="B523" s="12"/>
      <c r="C523" s="12"/>
      <c r="D523" s="161" t="s">
        <v>2743</v>
      </c>
      <c r="E523" s="168"/>
      <c r="F523" s="168"/>
      <c r="G523" s="166" t="s">
        <v>2744</v>
      </c>
      <c r="H523" s="166" t="s">
        <v>2745</v>
      </c>
      <c r="I523" s="166" t="s">
        <v>2746</v>
      </c>
      <c r="J523" s="167" t="s">
        <v>492</v>
      </c>
      <c r="K523" s="161" t="s">
        <v>493</v>
      </c>
      <c r="L523" s="168"/>
      <c r="M523" s="168"/>
      <c r="N523" s="168"/>
      <c r="O523" s="168"/>
    </row>
    <row r="524">
      <c r="A524" s="161" t="s">
        <v>2747</v>
      </c>
      <c r="B524" s="168"/>
      <c r="C524" s="171" t="s">
        <v>2748</v>
      </c>
      <c r="D524" s="161" t="s">
        <v>2749</v>
      </c>
      <c r="E524" s="161" t="s">
        <v>870</v>
      </c>
      <c r="F524" s="168"/>
      <c r="G524" s="166" t="s">
        <v>2750</v>
      </c>
      <c r="H524" s="166" t="s">
        <v>2751</v>
      </c>
      <c r="I524" s="166" t="s">
        <v>2752</v>
      </c>
      <c r="J524" s="167" t="s">
        <v>492</v>
      </c>
      <c r="K524" s="161" t="s">
        <v>518</v>
      </c>
      <c r="L524" s="161" t="s">
        <v>519</v>
      </c>
      <c r="M524" s="168"/>
      <c r="N524" s="168"/>
      <c r="O524" s="168"/>
    </row>
    <row r="525">
      <c r="A525" s="161" t="s">
        <v>2747</v>
      </c>
      <c r="B525" s="168"/>
      <c r="C525" s="169"/>
      <c r="D525" s="161" t="s">
        <v>2753</v>
      </c>
      <c r="E525" s="161" t="s">
        <v>870</v>
      </c>
      <c r="F525" s="168"/>
      <c r="G525" s="166" t="s">
        <v>2754</v>
      </c>
      <c r="H525" s="166" t="s">
        <v>2755</v>
      </c>
      <c r="I525" s="166" t="s">
        <v>2756</v>
      </c>
      <c r="J525" s="173" t="s">
        <v>706</v>
      </c>
      <c r="K525" s="161" t="s">
        <v>493</v>
      </c>
      <c r="L525" s="168"/>
      <c r="M525" s="174" t="s">
        <v>2757</v>
      </c>
      <c r="N525" s="168"/>
      <c r="O525" s="168"/>
    </row>
    <row r="526">
      <c r="A526" s="161" t="s">
        <v>2747</v>
      </c>
      <c r="B526" s="168"/>
      <c r="C526" s="169"/>
      <c r="D526" s="161" t="s">
        <v>2758</v>
      </c>
      <c r="E526" s="161" t="s">
        <v>870</v>
      </c>
      <c r="F526" s="168"/>
      <c r="G526" s="166" t="s">
        <v>2759</v>
      </c>
      <c r="H526" s="166" t="s">
        <v>2760</v>
      </c>
      <c r="I526" s="166" t="s">
        <v>2761</v>
      </c>
      <c r="J526" s="167" t="s">
        <v>492</v>
      </c>
      <c r="K526" s="161" t="s">
        <v>518</v>
      </c>
      <c r="L526" s="161" t="s">
        <v>519</v>
      </c>
      <c r="M526" s="168"/>
      <c r="N526" s="168"/>
      <c r="O526" s="168"/>
    </row>
    <row r="527">
      <c r="A527" s="161" t="s">
        <v>2747</v>
      </c>
      <c r="B527" s="168"/>
      <c r="C527" s="169"/>
      <c r="D527" s="161" t="s">
        <v>2762</v>
      </c>
      <c r="E527" s="161" t="s">
        <v>870</v>
      </c>
      <c r="F527" s="168"/>
      <c r="G527" s="166" t="s">
        <v>2763</v>
      </c>
      <c r="H527" s="166" t="s">
        <v>2760</v>
      </c>
      <c r="I527" s="166" t="s">
        <v>2764</v>
      </c>
      <c r="J527" s="167" t="s">
        <v>492</v>
      </c>
      <c r="K527" s="161" t="s">
        <v>518</v>
      </c>
      <c r="L527" s="161" t="s">
        <v>519</v>
      </c>
      <c r="M527" s="168"/>
      <c r="N527" s="168"/>
      <c r="O527" s="168"/>
    </row>
    <row r="528">
      <c r="A528" s="161" t="s">
        <v>2747</v>
      </c>
      <c r="B528" s="168"/>
      <c r="C528" s="169"/>
      <c r="D528" s="161" t="s">
        <v>2765</v>
      </c>
      <c r="E528" s="161" t="s">
        <v>870</v>
      </c>
      <c r="F528" s="168"/>
      <c r="G528" s="166" t="s">
        <v>2766</v>
      </c>
      <c r="H528" s="166" t="s">
        <v>2767</v>
      </c>
      <c r="I528" s="166" t="e">
        <v>#ERROR!</v>
      </c>
      <c r="J528" s="173" t="s">
        <v>706</v>
      </c>
      <c r="K528" s="161" t="s">
        <v>493</v>
      </c>
      <c r="L528" s="168"/>
      <c r="M528" s="174" t="s">
        <v>2768</v>
      </c>
      <c r="N528" s="168"/>
      <c r="O528" s="168"/>
    </row>
    <row r="529">
      <c r="A529" s="161" t="s">
        <v>2747</v>
      </c>
      <c r="B529" s="168"/>
      <c r="C529" s="169"/>
      <c r="D529" s="161" t="s">
        <v>2769</v>
      </c>
      <c r="E529" s="161" t="s">
        <v>870</v>
      </c>
      <c r="F529" s="168"/>
      <c r="G529" s="166" t="s">
        <v>2770</v>
      </c>
      <c r="H529" s="166" t="s">
        <v>2771</v>
      </c>
      <c r="I529" s="166" t="s">
        <v>2772</v>
      </c>
      <c r="J529" s="167" t="s">
        <v>492</v>
      </c>
      <c r="K529" s="161" t="s">
        <v>493</v>
      </c>
      <c r="L529" s="168"/>
      <c r="M529" s="168"/>
      <c r="N529" s="168"/>
      <c r="O529" s="168"/>
    </row>
    <row r="530">
      <c r="A530" s="161" t="s">
        <v>2747</v>
      </c>
      <c r="B530" s="168"/>
      <c r="C530" s="169"/>
      <c r="D530" s="161" t="s">
        <v>2773</v>
      </c>
      <c r="E530" s="161" t="s">
        <v>870</v>
      </c>
      <c r="F530" s="168"/>
      <c r="G530" s="166" t="s">
        <v>2774</v>
      </c>
      <c r="H530" s="166" t="s">
        <v>2775</v>
      </c>
      <c r="I530" s="166" t="s">
        <v>2776</v>
      </c>
      <c r="J530" s="167" t="s">
        <v>492</v>
      </c>
      <c r="K530" s="161" t="s">
        <v>493</v>
      </c>
      <c r="L530" s="168"/>
      <c r="M530" s="168"/>
      <c r="N530" s="168"/>
      <c r="O530" s="168"/>
    </row>
    <row r="531">
      <c r="A531" s="161" t="s">
        <v>2747</v>
      </c>
      <c r="B531" s="168"/>
      <c r="C531" s="169"/>
      <c r="D531" s="161" t="s">
        <v>2777</v>
      </c>
      <c r="E531" s="161" t="s">
        <v>870</v>
      </c>
      <c r="F531" s="168"/>
      <c r="G531" s="166" t="s">
        <v>2778</v>
      </c>
      <c r="H531" s="166" t="s">
        <v>2775</v>
      </c>
      <c r="I531" s="166" t="s">
        <v>2779</v>
      </c>
      <c r="J531" s="167" t="s">
        <v>492</v>
      </c>
      <c r="K531" s="161" t="s">
        <v>493</v>
      </c>
      <c r="L531" s="168"/>
      <c r="M531" s="168"/>
      <c r="N531" s="168"/>
      <c r="O531" s="168"/>
    </row>
    <row r="532">
      <c r="A532" s="161" t="s">
        <v>2747</v>
      </c>
      <c r="B532" s="168"/>
      <c r="C532" s="169"/>
      <c r="D532" s="161" t="s">
        <v>2780</v>
      </c>
      <c r="E532" s="161" t="s">
        <v>870</v>
      </c>
      <c r="F532" s="168"/>
      <c r="G532" s="166" t="s">
        <v>2781</v>
      </c>
      <c r="H532" s="166" t="s">
        <v>2775</v>
      </c>
      <c r="I532" s="166" t="s">
        <v>2782</v>
      </c>
      <c r="J532" s="167" t="s">
        <v>492</v>
      </c>
      <c r="K532" s="161" t="s">
        <v>493</v>
      </c>
      <c r="L532" s="168"/>
      <c r="M532" s="168"/>
      <c r="N532" s="168"/>
      <c r="O532" s="168"/>
    </row>
    <row r="533">
      <c r="A533" s="161" t="s">
        <v>2747</v>
      </c>
      <c r="B533" s="168"/>
      <c r="C533" s="169"/>
      <c r="D533" s="161" t="s">
        <v>2783</v>
      </c>
      <c r="E533" s="161" t="s">
        <v>870</v>
      </c>
      <c r="F533" s="168"/>
      <c r="G533" s="166" t="s">
        <v>2784</v>
      </c>
      <c r="H533" s="166" t="s">
        <v>2785</v>
      </c>
      <c r="I533" s="166" t="s">
        <v>2786</v>
      </c>
      <c r="J533" s="167" t="s">
        <v>492</v>
      </c>
      <c r="K533" s="161" t="s">
        <v>493</v>
      </c>
      <c r="L533" s="168"/>
      <c r="M533" s="168"/>
      <c r="N533" s="168"/>
      <c r="O533" s="168"/>
    </row>
    <row r="534">
      <c r="A534" s="161" t="s">
        <v>2747</v>
      </c>
      <c r="B534" s="161" t="s">
        <v>275</v>
      </c>
      <c r="C534" s="12"/>
      <c r="D534" s="161" t="s">
        <v>2787</v>
      </c>
      <c r="E534" s="161" t="s">
        <v>870</v>
      </c>
      <c r="F534" s="168"/>
      <c r="G534" s="166" t="s">
        <v>2788</v>
      </c>
      <c r="H534" s="166" t="s">
        <v>2789</v>
      </c>
      <c r="I534" s="166" t="s">
        <v>2790</v>
      </c>
      <c r="J534" s="173" t="s">
        <v>706</v>
      </c>
      <c r="K534" s="161" t="s">
        <v>493</v>
      </c>
      <c r="L534" s="168"/>
      <c r="M534" s="174" t="s">
        <v>2791</v>
      </c>
      <c r="N534" s="168"/>
      <c r="O534" s="168"/>
    </row>
    <row r="535">
      <c r="A535" s="161" t="s">
        <v>2792</v>
      </c>
      <c r="B535" s="162"/>
      <c r="C535" s="171" t="s">
        <v>2793</v>
      </c>
      <c r="D535" s="161" t="s">
        <v>2794</v>
      </c>
      <c r="E535" s="161" t="s">
        <v>870</v>
      </c>
      <c r="F535" s="168"/>
      <c r="G535" s="166" t="s">
        <v>2795</v>
      </c>
      <c r="H535" s="166" t="s">
        <v>2796</v>
      </c>
      <c r="I535" s="166" t="s">
        <v>2797</v>
      </c>
      <c r="J535" s="167" t="s">
        <v>492</v>
      </c>
      <c r="K535" s="161" t="s">
        <v>493</v>
      </c>
      <c r="L535" s="168"/>
      <c r="M535" s="168"/>
      <c r="N535" s="168"/>
      <c r="O535" s="168"/>
    </row>
    <row r="536">
      <c r="A536" s="161" t="s">
        <v>2792</v>
      </c>
      <c r="B536" s="169"/>
      <c r="C536" s="169"/>
      <c r="D536" s="161" t="s">
        <v>2798</v>
      </c>
      <c r="E536" s="161" t="s">
        <v>870</v>
      </c>
      <c r="F536" s="168"/>
      <c r="G536" s="166" t="s">
        <v>2799</v>
      </c>
      <c r="H536" s="166" t="s">
        <v>2796</v>
      </c>
      <c r="I536" s="166" t="s">
        <v>2800</v>
      </c>
      <c r="J536" s="167" t="s">
        <v>492</v>
      </c>
      <c r="K536" s="161" t="s">
        <v>493</v>
      </c>
      <c r="L536" s="168"/>
      <c r="M536" s="168"/>
      <c r="N536" s="168"/>
      <c r="O536" s="168"/>
    </row>
    <row r="537">
      <c r="A537" s="161" t="s">
        <v>2792</v>
      </c>
      <c r="B537" s="169"/>
      <c r="C537" s="169"/>
      <c r="D537" s="161" t="s">
        <v>2801</v>
      </c>
      <c r="E537" s="161" t="s">
        <v>870</v>
      </c>
      <c r="F537" s="168"/>
      <c r="G537" s="166" t="s">
        <v>2802</v>
      </c>
      <c r="H537" s="166" t="s">
        <v>2796</v>
      </c>
      <c r="I537" s="166" t="s">
        <v>2803</v>
      </c>
      <c r="J537" s="167" t="s">
        <v>492</v>
      </c>
      <c r="K537" s="161" t="s">
        <v>493</v>
      </c>
      <c r="L537" s="168"/>
      <c r="M537" s="168"/>
      <c r="N537" s="168"/>
      <c r="O537" s="168"/>
    </row>
    <row r="538">
      <c r="A538" s="161" t="s">
        <v>2792</v>
      </c>
      <c r="B538" s="169"/>
      <c r="C538" s="169"/>
      <c r="D538" s="161" t="s">
        <v>2804</v>
      </c>
      <c r="E538" s="161" t="s">
        <v>870</v>
      </c>
      <c r="F538" s="168"/>
      <c r="G538" s="166" t="s">
        <v>2805</v>
      </c>
      <c r="H538" s="166" t="s">
        <v>2806</v>
      </c>
      <c r="I538" s="166" t="s">
        <v>2807</v>
      </c>
      <c r="J538" s="167" t="s">
        <v>492</v>
      </c>
      <c r="K538" s="161" t="s">
        <v>493</v>
      </c>
      <c r="L538" s="168"/>
      <c r="M538" s="168"/>
      <c r="N538" s="168"/>
      <c r="O538" s="168"/>
    </row>
    <row r="539">
      <c r="A539" s="161" t="s">
        <v>2792</v>
      </c>
      <c r="B539" s="169"/>
      <c r="C539" s="169"/>
      <c r="D539" s="161" t="s">
        <v>2808</v>
      </c>
      <c r="E539" s="161" t="s">
        <v>870</v>
      </c>
      <c r="F539" s="168"/>
      <c r="G539" s="166" t="s">
        <v>2809</v>
      </c>
      <c r="H539" s="166" t="s">
        <v>2810</v>
      </c>
      <c r="I539" s="166" t="s">
        <v>2811</v>
      </c>
      <c r="J539" s="167" t="s">
        <v>492</v>
      </c>
      <c r="K539" s="161" t="s">
        <v>493</v>
      </c>
      <c r="L539" s="168"/>
      <c r="M539" s="168"/>
      <c r="N539" s="168"/>
      <c r="O539" s="168"/>
    </row>
    <row r="540">
      <c r="A540" s="161" t="s">
        <v>2792</v>
      </c>
      <c r="B540" s="169"/>
      <c r="C540" s="169"/>
      <c r="D540" s="161" t="s">
        <v>2812</v>
      </c>
      <c r="E540" s="161" t="s">
        <v>870</v>
      </c>
      <c r="F540" s="168"/>
      <c r="G540" s="166" t="s">
        <v>2813</v>
      </c>
      <c r="H540" s="166" t="s">
        <v>2814</v>
      </c>
      <c r="I540" s="166" t="s">
        <v>2815</v>
      </c>
      <c r="J540" s="167" t="s">
        <v>492</v>
      </c>
      <c r="K540" s="161" t="s">
        <v>493</v>
      </c>
      <c r="L540" s="168"/>
      <c r="M540" s="168"/>
      <c r="N540" s="168"/>
      <c r="O540" s="168"/>
    </row>
    <row r="541">
      <c r="A541" s="161" t="s">
        <v>2792</v>
      </c>
      <c r="B541" s="169"/>
      <c r="C541" s="169"/>
      <c r="D541" s="161" t="s">
        <v>2816</v>
      </c>
      <c r="E541" s="161" t="s">
        <v>870</v>
      </c>
      <c r="F541" s="168"/>
      <c r="G541" s="166" t="s">
        <v>2817</v>
      </c>
      <c r="H541" s="166" t="s">
        <v>2796</v>
      </c>
      <c r="I541" s="166" t="s">
        <v>2797</v>
      </c>
      <c r="J541" s="167" t="s">
        <v>492</v>
      </c>
      <c r="K541" s="161" t="s">
        <v>493</v>
      </c>
      <c r="L541" s="168"/>
      <c r="M541" s="168"/>
      <c r="N541" s="168"/>
      <c r="O541" s="168"/>
    </row>
    <row r="542">
      <c r="A542" s="161" t="s">
        <v>2792</v>
      </c>
      <c r="B542" s="169"/>
      <c r="C542" s="169"/>
      <c r="D542" s="161" t="s">
        <v>2818</v>
      </c>
      <c r="E542" s="161" t="s">
        <v>870</v>
      </c>
      <c r="F542" s="161" t="s">
        <v>2819</v>
      </c>
      <c r="G542" s="166" t="s">
        <v>2820</v>
      </c>
      <c r="H542" s="166" t="s">
        <v>2821</v>
      </c>
      <c r="I542" s="166" t="s">
        <v>2797</v>
      </c>
      <c r="J542" s="167" t="s">
        <v>492</v>
      </c>
      <c r="K542" s="161" t="s">
        <v>493</v>
      </c>
      <c r="L542" s="168"/>
      <c r="M542" s="168"/>
      <c r="N542" s="168"/>
      <c r="O542" s="168"/>
    </row>
    <row r="543">
      <c r="A543" s="161" t="s">
        <v>2792</v>
      </c>
      <c r="B543" s="12"/>
      <c r="C543" s="12"/>
      <c r="D543" s="161" t="s">
        <v>2822</v>
      </c>
      <c r="E543" s="161" t="s">
        <v>870</v>
      </c>
      <c r="F543" s="168"/>
      <c r="G543" s="166" t="s">
        <v>2823</v>
      </c>
      <c r="H543" s="166" t="s">
        <v>2824</v>
      </c>
      <c r="I543" s="166" t="s">
        <v>2825</v>
      </c>
      <c r="J543" s="167" t="s">
        <v>492</v>
      </c>
      <c r="K543" s="161" t="s">
        <v>493</v>
      </c>
      <c r="L543" s="168"/>
      <c r="M543" s="168"/>
      <c r="N543" s="168"/>
      <c r="O543" s="168"/>
    </row>
    <row r="544">
      <c r="A544" s="161" t="s">
        <v>2826</v>
      </c>
      <c r="B544" s="162"/>
      <c r="C544" s="171" t="s">
        <v>2827</v>
      </c>
      <c r="D544" s="161" t="s">
        <v>2828</v>
      </c>
      <c r="E544" s="161" t="s">
        <v>870</v>
      </c>
      <c r="F544" s="161" t="s">
        <v>2829</v>
      </c>
      <c r="G544" s="166" t="s">
        <v>2830</v>
      </c>
      <c r="H544" s="166" t="s">
        <v>2831</v>
      </c>
      <c r="I544" s="166" t="s">
        <v>2832</v>
      </c>
      <c r="J544" s="167" t="s">
        <v>492</v>
      </c>
      <c r="K544" s="161" t="s">
        <v>518</v>
      </c>
      <c r="L544" s="161" t="s">
        <v>519</v>
      </c>
      <c r="M544" s="168"/>
      <c r="N544" s="168"/>
      <c r="O544" s="168"/>
    </row>
    <row r="545">
      <c r="A545" s="161" t="s">
        <v>2826</v>
      </c>
      <c r="B545" s="169"/>
      <c r="C545" s="169"/>
      <c r="D545" s="161" t="s">
        <v>2833</v>
      </c>
      <c r="E545" s="161" t="s">
        <v>870</v>
      </c>
      <c r="F545" s="161" t="s">
        <v>2829</v>
      </c>
      <c r="G545" s="166" t="s">
        <v>2834</v>
      </c>
      <c r="H545" s="166" t="s">
        <v>2835</v>
      </c>
      <c r="I545" s="166" t="s">
        <v>2836</v>
      </c>
      <c r="J545" s="167" t="s">
        <v>492</v>
      </c>
      <c r="K545" s="161" t="s">
        <v>518</v>
      </c>
      <c r="L545" s="161" t="s">
        <v>519</v>
      </c>
      <c r="M545" s="168"/>
      <c r="N545" s="168"/>
      <c r="O545" s="168"/>
    </row>
    <row r="546">
      <c r="A546" s="161" t="s">
        <v>2826</v>
      </c>
      <c r="B546" s="12"/>
      <c r="C546" s="12"/>
      <c r="D546" s="161" t="s">
        <v>2837</v>
      </c>
      <c r="E546" s="161" t="s">
        <v>870</v>
      </c>
      <c r="F546" s="161" t="s">
        <v>2829</v>
      </c>
      <c r="G546" s="166" t="s">
        <v>2838</v>
      </c>
      <c r="H546" s="166" t="s">
        <v>2835</v>
      </c>
      <c r="I546" s="166" t="s">
        <v>2836</v>
      </c>
      <c r="J546" s="167" t="s">
        <v>492</v>
      </c>
      <c r="K546" s="161" t="s">
        <v>518</v>
      </c>
      <c r="L546" s="161" t="s">
        <v>519</v>
      </c>
      <c r="M546" s="168"/>
      <c r="N546" s="168"/>
      <c r="O546" s="168"/>
    </row>
    <row r="547">
      <c r="A547" s="161" t="s">
        <v>2839</v>
      </c>
      <c r="B547" s="162"/>
      <c r="C547" s="171" t="s">
        <v>2840</v>
      </c>
      <c r="D547" s="161" t="s">
        <v>2841</v>
      </c>
      <c r="E547" s="168"/>
      <c r="F547" s="161" t="s">
        <v>2842</v>
      </c>
      <c r="G547" s="166" t="s">
        <v>2843</v>
      </c>
      <c r="H547" s="166" t="s">
        <v>2844</v>
      </c>
      <c r="I547" s="166" t="s">
        <v>2845</v>
      </c>
      <c r="J547" s="167" t="s">
        <v>492</v>
      </c>
      <c r="K547" s="161" t="s">
        <v>518</v>
      </c>
      <c r="L547" s="161" t="s">
        <v>519</v>
      </c>
      <c r="M547" s="168"/>
      <c r="N547" s="168"/>
      <c r="O547" s="168"/>
    </row>
    <row r="548">
      <c r="A548" s="161" t="s">
        <v>2839</v>
      </c>
      <c r="B548" s="169"/>
      <c r="C548" s="169"/>
      <c r="D548" s="161" t="s">
        <v>2846</v>
      </c>
      <c r="E548" s="168"/>
      <c r="F548" s="161" t="s">
        <v>2842</v>
      </c>
      <c r="G548" s="166" t="s">
        <v>2847</v>
      </c>
      <c r="H548" s="166" t="s">
        <v>2844</v>
      </c>
      <c r="I548" s="166" t="s">
        <v>2848</v>
      </c>
      <c r="J548" s="167" t="s">
        <v>492</v>
      </c>
      <c r="K548" s="161" t="s">
        <v>518</v>
      </c>
      <c r="L548" s="161" t="s">
        <v>519</v>
      </c>
      <c r="M548" s="168"/>
      <c r="N548" s="168"/>
      <c r="O548" s="168"/>
    </row>
    <row r="549">
      <c r="A549" s="161" t="s">
        <v>2839</v>
      </c>
      <c r="B549" s="12"/>
      <c r="C549" s="12"/>
      <c r="D549" s="161" t="s">
        <v>2849</v>
      </c>
      <c r="E549" s="168"/>
      <c r="F549" s="161" t="s">
        <v>2842</v>
      </c>
      <c r="G549" s="166" t="s">
        <v>2850</v>
      </c>
      <c r="H549" s="166" t="s">
        <v>2851</v>
      </c>
      <c r="I549" s="166" t="s">
        <v>2852</v>
      </c>
      <c r="J549" s="167" t="s">
        <v>492</v>
      </c>
      <c r="K549" s="161" t="s">
        <v>518</v>
      </c>
      <c r="L549" s="161" t="s">
        <v>519</v>
      </c>
      <c r="M549" s="168"/>
      <c r="N549" s="168"/>
      <c r="O549" s="168"/>
    </row>
    <row r="550">
      <c r="A550" s="161" t="s">
        <v>2853</v>
      </c>
      <c r="B550" s="162"/>
      <c r="C550" s="171" t="s">
        <v>2854</v>
      </c>
      <c r="D550" s="161" t="s">
        <v>2855</v>
      </c>
      <c r="E550" s="168"/>
      <c r="F550" s="161" t="s">
        <v>2856</v>
      </c>
      <c r="G550" s="166" t="s">
        <v>2857</v>
      </c>
      <c r="H550" s="166" t="s">
        <v>2858</v>
      </c>
      <c r="I550" s="166" t="s">
        <v>2859</v>
      </c>
      <c r="J550" s="173" t="s">
        <v>706</v>
      </c>
      <c r="K550" s="161" t="s">
        <v>493</v>
      </c>
      <c r="L550" s="168"/>
      <c r="M550" s="174" t="s">
        <v>2860</v>
      </c>
      <c r="N550" s="168"/>
      <c r="O550" s="168"/>
    </row>
    <row r="551">
      <c r="A551" s="161" t="s">
        <v>2853</v>
      </c>
      <c r="B551" s="169"/>
      <c r="C551" s="169"/>
      <c r="D551" s="161" t="s">
        <v>2861</v>
      </c>
      <c r="E551" s="168"/>
      <c r="F551" s="161" t="s">
        <v>2856</v>
      </c>
      <c r="G551" s="166" t="s">
        <v>2862</v>
      </c>
      <c r="H551" s="166" t="s">
        <v>2863</v>
      </c>
      <c r="I551" s="166" t="s">
        <v>2864</v>
      </c>
      <c r="J551" s="173" t="s">
        <v>706</v>
      </c>
      <c r="K551" s="161" t="s">
        <v>493</v>
      </c>
      <c r="L551" s="168"/>
      <c r="M551" s="174" t="s">
        <v>2860</v>
      </c>
      <c r="N551" s="168"/>
      <c r="O551" s="168"/>
    </row>
    <row r="552">
      <c r="A552" s="161" t="s">
        <v>2853</v>
      </c>
      <c r="B552" s="169"/>
      <c r="C552" s="169"/>
      <c r="D552" s="161" t="s">
        <v>2865</v>
      </c>
      <c r="E552" s="168"/>
      <c r="F552" s="161" t="s">
        <v>2856</v>
      </c>
      <c r="G552" s="166" t="s">
        <v>2866</v>
      </c>
      <c r="H552" s="166" t="s">
        <v>2867</v>
      </c>
      <c r="I552" s="166" t="s">
        <v>2868</v>
      </c>
      <c r="J552" s="173" t="s">
        <v>706</v>
      </c>
      <c r="K552" s="161" t="s">
        <v>493</v>
      </c>
      <c r="L552" s="168"/>
      <c r="M552" s="174" t="s">
        <v>2860</v>
      </c>
      <c r="N552" s="168"/>
      <c r="O552" s="168"/>
    </row>
    <row r="553">
      <c r="A553" s="161" t="s">
        <v>2853</v>
      </c>
      <c r="B553" s="169"/>
      <c r="C553" s="169"/>
      <c r="D553" s="161" t="s">
        <v>2869</v>
      </c>
      <c r="E553" s="168"/>
      <c r="F553" s="161" t="s">
        <v>2856</v>
      </c>
      <c r="G553" s="166" t="s">
        <v>2870</v>
      </c>
      <c r="H553" s="166" t="s">
        <v>2871</v>
      </c>
      <c r="I553" s="166" t="s">
        <v>2872</v>
      </c>
      <c r="J553" s="173" t="s">
        <v>706</v>
      </c>
      <c r="K553" s="161" t="s">
        <v>493</v>
      </c>
      <c r="L553" s="168"/>
      <c r="M553" s="174" t="s">
        <v>2860</v>
      </c>
      <c r="N553" s="168"/>
      <c r="O553" s="168"/>
    </row>
    <row r="554">
      <c r="A554" s="161" t="s">
        <v>2853</v>
      </c>
      <c r="B554" s="169"/>
      <c r="C554" s="169"/>
      <c r="D554" s="161" t="s">
        <v>2873</v>
      </c>
      <c r="E554" s="168"/>
      <c r="F554" s="161" t="s">
        <v>2856</v>
      </c>
      <c r="G554" s="166" t="s">
        <v>2874</v>
      </c>
      <c r="H554" s="166" t="s">
        <v>2875</v>
      </c>
      <c r="I554" s="166" t="s">
        <v>2876</v>
      </c>
      <c r="J554" s="173" t="s">
        <v>706</v>
      </c>
      <c r="K554" s="161" t="s">
        <v>493</v>
      </c>
      <c r="L554" s="168"/>
      <c r="M554" s="174" t="s">
        <v>2860</v>
      </c>
      <c r="N554" s="168"/>
      <c r="O554" s="168"/>
    </row>
    <row r="555">
      <c r="A555" s="161" t="s">
        <v>2853</v>
      </c>
      <c r="B555" s="169"/>
      <c r="C555" s="169"/>
      <c r="D555" s="161" t="s">
        <v>2877</v>
      </c>
      <c r="E555" s="168"/>
      <c r="F555" s="161" t="s">
        <v>2856</v>
      </c>
      <c r="G555" s="166" t="s">
        <v>2878</v>
      </c>
      <c r="H555" s="166" t="s">
        <v>2879</v>
      </c>
      <c r="I555" s="166" t="s">
        <v>2880</v>
      </c>
      <c r="J555" s="173" t="s">
        <v>706</v>
      </c>
      <c r="K555" s="161" t="s">
        <v>493</v>
      </c>
      <c r="L555" s="168"/>
      <c r="M555" s="174" t="s">
        <v>2860</v>
      </c>
      <c r="N555" s="168"/>
      <c r="O555" s="168"/>
    </row>
    <row r="556">
      <c r="A556" s="161" t="s">
        <v>2853</v>
      </c>
      <c r="B556" s="169"/>
      <c r="C556" s="169"/>
      <c r="D556" s="161" t="s">
        <v>2881</v>
      </c>
      <c r="E556" s="168"/>
      <c r="F556" s="161" t="s">
        <v>2856</v>
      </c>
      <c r="G556" s="166" t="s">
        <v>2882</v>
      </c>
      <c r="H556" s="166" t="s">
        <v>2883</v>
      </c>
      <c r="I556" s="166" t="s">
        <v>2884</v>
      </c>
      <c r="J556" s="173" t="s">
        <v>706</v>
      </c>
      <c r="K556" s="161" t="s">
        <v>493</v>
      </c>
      <c r="L556" s="168"/>
      <c r="M556" s="174" t="s">
        <v>2860</v>
      </c>
      <c r="N556" s="168"/>
      <c r="O556" s="168"/>
    </row>
    <row r="557">
      <c r="A557" s="161" t="s">
        <v>2853</v>
      </c>
      <c r="B557" s="169"/>
      <c r="C557" s="169"/>
      <c r="D557" s="161" t="s">
        <v>2885</v>
      </c>
      <c r="E557" s="168"/>
      <c r="F557" s="161" t="s">
        <v>2856</v>
      </c>
      <c r="G557" s="166" t="s">
        <v>2886</v>
      </c>
      <c r="H557" s="166" t="s">
        <v>2883</v>
      </c>
      <c r="I557" s="166" t="s">
        <v>2887</v>
      </c>
      <c r="J557" s="173" t="s">
        <v>706</v>
      </c>
      <c r="K557" s="161" t="s">
        <v>493</v>
      </c>
      <c r="L557" s="168"/>
      <c r="M557" s="174" t="s">
        <v>2860</v>
      </c>
      <c r="N557" s="168"/>
      <c r="O557" s="168"/>
    </row>
    <row r="558">
      <c r="A558" s="161" t="s">
        <v>2853</v>
      </c>
      <c r="B558" s="169"/>
      <c r="C558" s="169"/>
      <c r="D558" s="161" t="s">
        <v>2888</v>
      </c>
      <c r="E558" s="168"/>
      <c r="F558" s="161" t="s">
        <v>2856</v>
      </c>
      <c r="G558" s="166" t="s">
        <v>2889</v>
      </c>
      <c r="H558" s="166" t="s">
        <v>2890</v>
      </c>
      <c r="I558" s="166" t="s">
        <v>2891</v>
      </c>
      <c r="J558" s="173" t="s">
        <v>706</v>
      </c>
      <c r="K558" s="161" t="s">
        <v>493</v>
      </c>
      <c r="L558" s="168"/>
      <c r="M558" s="174" t="s">
        <v>2860</v>
      </c>
      <c r="N558" s="168"/>
      <c r="O558" s="168"/>
    </row>
    <row r="559">
      <c r="A559" s="161" t="s">
        <v>2853</v>
      </c>
      <c r="B559" s="12"/>
      <c r="C559" s="12"/>
      <c r="D559" s="161" t="s">
        <v>2892</v>
      </c>
      <c r="E559" s="168"/>
      <c r="F559" s="161" t="s">
        <v>2856</v>
      </c>
      <c r="G559" s="166" t="s">
        <v>2893</v>
      </c>
      <c r="H559" s="166" t="s">
        <v>2894</v>
      </c>
      <c r="I559" s="166" t="s">
        <v>2895</v>
      </c>
      <c r="J559" s="173" t="s">
        <v>706</v>
      </c>
      <c r="K559" s="161" t="s">
        <v>493</v>
      </c>
      <c r="L559" s="168"/>
      <c r="M559" s="174" t="s">
        <v>2860</v>
      </c>
      <c r="N559" s="168"/>
      <c r="O559" s="168"/>
    </row>
    <row r="560">
      <c r="A560" s="161" t="s">
        <v>2896</v>
      </c>
      <c r="B560" s="162"/>
      <c r="C560" s="171" t="s">
        <v>2897</v>
      </c>
      <c r="D560" s="161" t="s">
        <v>2898</v>
      </c>
      <c r="E560" s="161" t="s">
        <v>870</v>
      </c>
      <c r="F560" s="161" t="s">
        <v>2899</v>
      </c>
      <c r="G560" s="166" t="s">
        <v>2900</v>
      </c>
      <c r="H560" s="166" t="s">
        <v>2901</v>
      </c>
      <c r="I560" s="166" t="s">
        <v>2902</v>
      </c>
      <c r="J560" s="167" t="s">
        <v>492</v>
      </c>
      <c r="K560" s="161" t="s">
        <v>518</v>
      </c>
      <c r="L560" s="161" t="s">
        <v>519</v>
      </c>
      <c r="M560" s="168"/>
      <c r="N560" s="168"/>
      <c r="O560" s="168"/>
    </row>
    <row r="561">
      <c r="A561" s="161" t="s">
        <v>2896</v>
      </c>
      <c r="B561" s="169"/>
      <c r="C561" s="169"/>
      <c r="D561" s="161" t="s">
        <v>2903</v>
      </c>
      <c r="E561" s="161" t="s">
        <v>870</v>
      </c>
      <c r="F561" s="161" t="s">
        <v>2899</v>
      </c>
      <c r="G561" s="166" t="s">
        <v>2904</v>
      </c>
      <c r="H561" s="166" t="s">
        <v>2905</v>
      </c>
      <c r="I561" s="166" t="s">
        <v>2906</v>
      </c>
      <c r="J561" s="167" t="s">
        <v>492</v>
      </c>
      <c r="K561" s="161" t="s">
        <v>518</v>
      </c>
      <c r="L561" s="161" t="s">
        <v>519</v>
      </c>
      <c r="M561" s="168"/>
      <c r="N561" s="168"/>
      <c r="O561" s="168"/>
    </row>
    <row r="562">
      <c r="A562" s="161" t="s">
        <v>2896</v>
      </c>
      <c r="B562" s="169"/>
      <c r="C562" s="169"/>
      <c r="D562" s="161" t="s">
        <v>2907</v>
      </c>
      <c r="E562" s="161" t="s">
        <v>870</v>
      </c>
      <c r="F562" s="161" t="s">
        <v>2899</v>
      </c>
      <c r="G562" s="166" t="s">
        <v>2908</v>
      </c>
      <c r="H562" s="166" t="s">
        <v>2909</v>
      </c>
      <c r="I562" s="166" t="s">
        <v>2910</v>
      </c>
      <c r="J562" s="167" t="s">
        <v>492</v>
      </c>
      <c r="K562" s="161" t="s">
        <v>518</v>
      </c>
      <c r="L562" s="161" t="s">
        <v>519</v>
      </c>
      <c r="M562" s="168"/>
      <c r="N562" s="168"/>
      <c r="O562" s="168"/>
    </row>
    <row r="563">
      <c r="A563" s="161" t="s">
        <v>2896</v>
      </c>
      <c r="B563" s="169"/>
      <c r="C563" s="169"/>
      <c r="D563" s="161" t="s">
        <v>2911</v>
      </c>
      <c r="E563" s="161" t="s">
        <v>870</v>
      </c>
      <c r="F563" s="161" t="s">
        <v>2899</v>
      </c>
      <c r="G563" s="166" t="s">
        <v>2912</v>
      </c>
      <c r="H563" s="166" t="s">
        <v>2909</v>
      </c>
      <c r="I563" s="166" t="s">
        <v>2913</v>
      </c>
      <c r="J563" s="167" t="s">
        <v>492</v>
      </c>
      <c r="K563" s="161" t="s">
        <v>518</v>
      </c>
      <c r="L563" s="161" t="s">
        <v>519</v>
      </c>
      <c r="M563" s="168"/>
      <c r="N563" s="168"/>
      <c r="O563" s="168"/>
    </row>
    <row r="564">
      <c r="A564" s="161" t="s">
        <v>2896</v>
      </c>
      <c r="B564" s="12"/>
      <c r="C564" s="12"/>
      <c r="D564" s="161" t="s">
        <v>2914</v>
      </c>
      <c r="E564" s="161" t="s">
        <v>870</v>
      </c>
      <c r="F564" s="161" t="s">
        <v>2899</v>
      </c>
      <c r="G564" s="166" t="s">
        <v>2915</v>
      </c>
      <c r="H564" s="166" t="s">
        <v>2909</v>
      </c>
      <c r="I564" s="166" t="s">
        <v>2916</v>
      </c>
      <c r="J564" s="167" t="s">
        <v>492</v>
      </c>
      <c r="K564" s="161" t="s">
        <v>518</v>
      </c>
      <c r="L564" s="161" t="s">
        <v>519</v>
      </c>
      <c r="M564" s="168"/>
      <c r="N564" s="168"/>
      <c r="O564" s="168"/>
    </row>
    <row r="565">
      <c r="A565" s="161" t="s">
        <v>2917</v>
      </c>
      <c r="B565" s="168"/>
      <c r="C565" s="166" t="s">
        <v>2918</v>
      </c>
      <c r="D565" s="161" t="s">
        <v>2919</v>
      </c>
      <c r="E565" s="168"/>
      <c r="F565" s="168"/>
      <c r="G565" s="166" t="s">
        <v>2920</v>
      </c>
      <c r="H565" s="166" t="s">
        <v>2921</v>
      </c>
      <c r="I565" s="166" t="s">
        <v>2922</v>
      </c>
      <c r="J565" s="167" t="s">
        <v>492</v>
      </c>
      <c r="K565" s="161" t="s">
        <v>493</v>
      </c>
      <c r="L565" s="168"/>
      <c r="M565" s="168"/>
      <c r="N565" s="168"/>
      <c r="O565" s="168"/>
    </row>
    <row r="566">
      <c r="A566" s="161" t="s">
        <v>2923</v>
      </c>
      <c r="B566" s="162"/>
      <c r="C566" s="171" t="s">
        <v>2924</v>
      </c>
      <c r="D566" s="161" t="s">
        <v>2925</v>
      </c>
      <c r="E566" s="161" t="s">
        <v>870</v>
      </c>
      <c r="F566" s="161" t="s">
        <v>2926</v>
      </c>
      <c r="G566" s="166" t="s">
        <v>2927</v>
      </c>
      <c r="H566" s="166" t="s">
        <v>2928</v>
      </c>
      <c r="I566" s="166" t="s">
        <v>2929</v>
      </c>
      <c r="J566" s="167" t="s">
        <v>492</v>
      </c>
      <c r="K566" s="161" t="s">
        <v>493</v>
      </c>
      <c r="L566" s="168"/>
      <c r="M566" s="168"/>
      <c r="N566" s="168"/>
      <c r="O566" s="168"/>
    </row>
    <row r="567">
      <c r="A567" s="161" t="s">
        <v>2923</v>
      </c>
      <c r="B567" s="169"/>
      <c r="C567" s="169"/>
      <c r="D567" s="161" t="s">
        <v>2930</v>
      </c>
      <c r="E567" s="161" t="s">
        <v>870</v>
      </c>
      <c r="F567" s="168"/>
      <c r="G567" s="166" t="s">
        <v>2931</v>
      </c>
      <c r="H567" s="166" t="s">
        <v>2932</v>
      </c>
      <c r="I567" s="166" t="s">
        <v>2933</v>
      </c>
      <c r="J567" s="167" t="s">
        <v>492</v>
      </c>
      <c r="K567" s="161" t="s">
        <v>493</v>
      </c>
      <c r="L567" s="168"/>
      <c r="M567" s="168"/>
      <c r="N567" s="168"/>
      <c r="O567" s="168"/>
    </row>
    <row r="568">
      <c r="A568" s="161" t="s">
        <v>2923</v>
      </c>
      <c r="B568" s="12"/>
      <c r="C568" s="12"/>
      <c r="D568" s="161" t="s">
        <v>2934</v>
      </c>
      <c r="E568" s="161" t="s">
        <v>870</v>
      </c>
      <c r="F568" s="168"/>
      <c r="G568" s="166" t="s">
        <v>2935</v>
      </c>
      <c r="H568" s="166" t="s">
        <v>2936</v>
      </c>
      <c r="I568" s="166" t="s">
        <v>2937</v>
      </c>
      <c r="J568" s="167" t="s">
        <v>492</v>
      </c>
      <c r="K568" s="161" t="s">
        <v>493</v>
      </c>
      <c r="L568" s="168"/>
      <c r="M568" s="168"/>
      <c r="N568" s="168"/>
      <c r="O568" s="168"/>
    </row>
    <row r="569">
      <c r="A569" s="161" t="s">
        <v>2792</v>
      </c>
      <c r="B569" s="168"/>
      <c r="C569" s="166" t="s">
        <v>2793</v>
      </c>
      <c r="D569" s="161" t="s">
        <v>2938</v>
      </c>
      <c r="E569" s="161" t="s">
        <v>870</v>
      </c>
      <c r="F569" s="161" t="s">
        <v>2939</v>
      </c>
      <c r="G569" s="166" t="s">
        <v>2940</v>
      </c>
      <c r="H569" s="166" t="s">
        <v>2941</v>
      </c>
      <c r="I569" s="166" t="s">
        <v>2942</v>
      </c>
      <c r="J569" s="167" t="s">
        <v>492</v>
      </c>
      <c r="K569" s="161" t="s">
        <v>493</v>
      </c>
      <c r="L569" s="168"/>
      <c r="M569" s="168"/>
      <c r="N569" s="168"/>
      <c r="O569" s="168"/>
    </row>
    <row r="570">
      <c r="A570" s="161" t="s">
        <v>2943</v>
      </c>
      <c r="B570" s="162"/>
      <c r="C570" s="171" t="s">
        <v>2944</v>
      </c>
      <c r="D570" s="161" t="s">
        <v>2945</v>
      </c>
      <c r="E570" s="168"/>
      <c r="F570" s="168"/>
      <c r="G570" s="166" t="s">
        <v>2946</v>
      </c>
      <c r="H570" s="166" t="s">
        <v>2947</v>
      </c>
      <c r="I570" s="166" t="s">
        <v>2948</v>
      </c>
      <c r="J570" s="167" t="s">
        <v>492</v>
      </c>
      <c r="K570" s="161" t="s">
        <v>518</v>
      </c>
      <c r="L570" s="161" t="s">
        <v>519</v>
      </c>
      <c r="M570" s="168"/>
      <c r="N570" s="168"/>
      <c r="O570" s="168"/>
    </row>
    <row r="571">
      <c r="A571" s="161" t="s">
        <v>2943</v>
      </c>
      <c r="B571" s="169"/>
      <c r="C571" s="169"/>
      <c r="D571" s="161" t="s">
        <v>2949</v>
      </c>
      <c r="E571" s="168"/>
      <c r="F571" s="168"/>
      <c r="G571" s="166" t="s">
        <v>2950</v>
      </c>
      <c r="H571" s="166" t="s">
        <v>2951</v>
      </c>
      <c r="I571" s="166" t="s">
        <v>2952</v>
      </c>
      <c r="J571" s="167" t="s">
        <v>492</v>
      </c>
      <c r="K571" s="161" t="s">
        <v>518</v>
      </c>
      <c r="L571" s="161" t="s">
        <v>519</v>
      </c>
      <c r="M571" s="168"/>
      <c r="N571" s="168"/>
      <c r="O571" s="168"/>
    </row>
    <row r="572">
      <c r="A572" s="161" t="s">
        <v>2943</v>
      </c>
      <c r="B572" s="169"/>
      <c r="C572" s="169"/>
      <c r="D572" s="161" t="s">
        <v>2953</v>
      </c>
      <c r="E572" s="168"/>
      <c r="F572" s="168"/>
      <c r="G572" s="166" t="s">
        <v>2954</v>
      </c>
      <c r="H572" s="166" t="s">
        <v>2955</v>
      </c>
      <c r="I572" s="166" t="s">
        <v>2956</v>
      </c>
      <c r="J572" s="167" t="s">
        <v>492</v>
      </c>
      <c r="K572" s="161" t="s">
        <v>518</v>
      </c>
      <c r="L572" s="161" t="s">
        <v>519</v>
      </c>
      <c r="M572" s="168"/>
      <c r="N572" s="168"/>
      <c r="O572" s="168"/>
    </row>
    <row r="573">
      <c r="A573" s="161" t="s">
        <v>2943</v>
      </c>
      <c r="B573" s="169"/>
      <c r="C573" s="169"/>
      <c r="D573" s="161" t="s">
        <v>2957</v>
      </c>
      <c r="E573" s="168"/>
      <c r="F573" s="168"/>
      <c r="G573" s="166" t="s">
        <v>2958</v>
      </c>
      <c r="H573" s="166" t="s">
        <v>2959</v>
      </c>
      <c r="I573" s="166" t="s">
        <v>2960</v>
      </c>
      <c r="J573" s="167" t="s">
        <v>492</v>
      </c>
      <c r="K573" s="161" t="s">
        <v>518</v>
      </c>
      <c r="L573" s="161" t="s">
        <v>519</v>
      </c>
      <c r="M573" s="168"/>
      <c r="N573" s="168"/>
      <c r="O573" s="168"/>
    </row>
    <row r="574">
      <c r="A574" s="161" t="s">
        <v>2943</v>
      </c>
      <c r="B574" s="169"/>
      <c r="C574" s="169"/>
      <c r="D574" s="161" t="s">
        <v>2961</v>
      </c>
      <c r="E574" s="168"/>
      <c r="F574" s="168"/>
      <c r="G574" s="166" t="s">
        <v>2962</v>
      </c>
      <c r="H574" s="166" t="s">
        <v>2963</v>
      </c>
      <c r="I574" s="166" t="s">
        <v>2964</v>
      </c>
      <c r="J574" s="167" t="s">
        <v>492</v>
      </c>
      <c r="K574" s="161" t="s">
        <v>518</v>
      </c>
      <c r="L574" s="161" t="s">
        <v>519</v>
      </c>
      <c r="M574" s="168"/>
      <c r="N574" s="168"/>
      <c r="O574" s="168"/>
    </row>
    <row r="575">
      <c r="A575" s="161" t="s">
        <v>2943</v>
      </c>
      <c r="B575" s="169"/>
      <c r="C575" s="169"/>
      <c r="D575" s="161" t="s">
        <v>2965</v>
      </c>
      <c r="E575" s="168"/>
      <c r="F575" s="168"/>
      <c r="G575" s="166" t="s">
        <v>2966</v>
      </c>
      <c r="H575" s="166" t="s">
        <v>2967</v>
      </c>
      <c r="I575" s="166" t="s">
        <v>2964</v>
      </c>
      <c r="J575" s="167" t="s">
        <v>492</v>
      </c>
      <c r="K575" s="161" t="s">
        <v>518</v>
      </c>
      <c r="L575" s="161" t="s">
        <v>519</v>
      </c>
      <c r="M575" s="168"/>
      <c r="N575" s="168"/>
      <c r="O575" s="168"/>
    </row>
    <row r="576">
      <c r="A576" s="161" t="s">
        <v>2943</v>
      </c>
      <c r="B576" s="12"/>
      <c r="C576" s="12"/>
      <c r="D576" s="161" t="s">
        <v>2968</v>
      </c>
      <c r="E576" s="168"/>
      <c r="F576" s="168"/>
      <c r="G576" s="166" t="s">
        <v>2969</v>
      </c>
      <c r="H576" s="166" t="s">
        <v>2970</v>
      </c>
      <c r="I576" s="166" t="s">
        <v>2971</v>
      </c>
      <c r="J576" s="167" t="s">
        <v>492</v>
      </c>
      <c r="K576" s="161" t="s">
        <v>518</v>
      </c>
      <c r="L576" s="161" t="s">
        <v>519</v>
      </c>
      <c r="M576" s="168"/>
      <c r="N576" s="168"/>
      <c r="O576" s="168"/>
    </row>
    <row r="577">
      <c r="A577" s="161" t="s">
        <v>2972</v>
      </c>
      <c r="B577" s="162"/>
      <c r="C577" s="171" t="s">
        <v>2973</v>
      </c>
      <c r="D577" s="161" t="s">
        <v>2974</v>
      </c>
      <c r="E577" s="168"/>
      <c r="F577" s="168"/>
      <c r="G577" s="166" t="s">
        <v>2975</v>
      </c>
      <c r="H577" s="166" t="s">
        <v>2976</v>
      </c>
      <c r="I577" s="166" t="s">
        <v>2977</v>
      </c>
      <c r="J577" s="167" t="s">
        <v>492</v>
      </c>
      <c r="K577" s="161" t="s">
        <v>493</v>
      </c>
      <c r="L577" s="168"/>
      <c r="M577" s="168"/>
      <c r="N577" s="168"/>
      <c r="O577" s="168"/>
    </row>
    <row r="578">
      <c r="A578" s="161" t="s">
        <v>2972</v>
      </c>
      <c r="B578" s="169"/>
      <c r="C578" s="169"/>
      <c r="D578" s="161" t="s">
        <v>2978</v>
      </c>
      <c r="E578" s="168"/>
      <c r="F578" s="168"/>
      <c r="G578" s="166" t="s">
        <v>2979</v>
      </c>
      <c r="H578" s="166" t="s">
        <v>2976</v>
      </c>
      <c r="I578" s="166" t="s">
        <v>2980</v>
      </c>
      <c r="J578" s="167" t="s">
        <v>492</v>
      </c>
      <c r="K578" s="161" t="s">
        <v>493</v>
      </c>
      <c r="L578" s="168"/>
      <c r="M578" s="168"/>
      <c r="N578" s="168"/>
      <c r="O578" s="168"/>
    </row>
    <row r="579">
      <c r="A579" s="161" t="s">
        <v>2972</v>
      </c>
      <c r="B579" s="169"/>
      <c r="C579" s="169"/>
      <c r="D579" s="161" t="s">
        <v>2981</v>
      </c>
      <c r="E579" s="168"/>
      <c r="F579" s="168"/>
      <c r="G579" s="166" t="s">
        <v>2982</v>
      </c>
      <c r="H579" s="166" t="s">
        <v>2976</v>
      </c>
      <c r="I579" s="166" t="s">
        <v>2983</v>
      </c>
      <c r="J579" s="167" t="s">
        <v>492</v>
      </c>
      <c r="K579" s="161" t="s">
        <v>493</v>
      </c>
      <c r="L579" s="168"/>
      <c r="M579" s="168"/>
      <c r="N579" s="168"/>
      <c r="O579" s="168"/>
    </row>
    <row r="580">
      <c r="A580" s="161" t="s">
        <v>2972</v>
      </c>
      <c r="B580" s="169"/>
      <c r="C580" s="169"/>
      <c r="D580" s="161" t="s">
        <v>2984</v>
      </c>
      <c r="E580" s="168"/>
      <c r="F580" s="168"/>
      <c r="G580" s="166" t="s">
        <v>2979</v>
      </c>
      <c r="H580" s="166" t="s">
        <v>2985</v>
      </c>
      <c r="I580" s="166" t="s">
        <v>2980</v>
      </c>
      <c r="J580" s="167" t="s">
        <v>492</v>
      </c>
      <c r="K580" s="161" t="s">
        <v>493</v>
      </c>
      <c r="L580" s="168"/>
      <c r="M580" s="168"/>
      <c r="N580" s="168"/>
      <c r="O580" s="168"/>
    </row>
    <row r="581">
      <c r="A581" s="161" t="s">
        <v>2972</v>
      </c>
      <c r="B581" s="169"/>
      <c r="C581" s="169"/>
      <c r="D581" s="161" t="s">
        <v>2986</v>
      </c>
      <c r="E581" s="168"/>
      <c r="F581" s="168"/>
      <c r="G581" s="166" t="s">
        <v>2987</v>
      </c>
      <c r="H581" s="166" t="s">
        <v>2985</v>
      </c>
      <c r="I581" s="166" t="s">
        <v>2988</v>
      </c>
      <c r="J581" s="167" t="s">
        <v>492</v>
      </c>
      <c r="K581" s="161" t="s">
        <v>493</v>
      </c>
      <c r="L581" s="168"/>
      <c r="M581" s="168"/>
      <c r="N581" s="168"/>
      <c r="O581" s="168"/>
    </row>
    <row r="582">
      <c r="A582" s="161" t="s">
        <v>2972</v>
      </c>
      <c r="B582" s="169"/>
      <c r="C582" s="169"/>
      <c r="D582" s="161" t="s">
        <v>2989</v>
      </c>
      <c r="E582" s="168"/>
      <c r="F582" s="168"/>
      <c r="G582" s="166" t="s">
        <v>2990</v>
      </c>
      <c r="H582" s="166" t="s">
        <v>2985</v>
      </c>
      <c r="I582" s="166" t="s">
        <v>2991</v>
      </c>
      <c r="J582" s="167" t="s">
        <v>492</v>
      </c>
      <c r="K582" s="161" t="s">
        <v>493</v>
      </c>
      <c r="L582" s="168"/>
      <c r="M582" s="168"/>
      <c r="N582" s="168"/>
      <c r="O582" s="168"/>
    </row>
    <row r="583">
      <c r="A583" s="161" t="s">
        <v>2972</v>
      </c>
      <c r="B583" s="169"/>
      <c r="C583" s="169"/>
      <c r="D583" s="161" t="s">
        <v>2992</v>
      </c>
      <c r="E583" s="168"/>
      <c r="F583" s="168"/>
      <c r="G583" s="166" t="s">
        <v>2993</v>
      </c>
      <c r="H583" s="166" t="s">
        <v>2994</v>
      </c>
      <c r="I583" s="166" t="s">
        <v>2988</v>
      </c>
      <c r="J583" s="167" t="s">
        <v>492</v>
      </c>
      <c r="K583" s="161" t="s">
        <v>493</v>
      </c>
      <c r="L583" s="168"/>
      <c r="M583" s="168"/>
      <c r="N583" s="168"/>
      <c r="O583" s="168"/>
    </row>
    <row r="584">
      <c r="A584" s="161" t="s">
        <v>2972</v>
      </c>
      <c r="B584" s="12"/>
      <c r="C584" s="12"/>
      <c r="D584" s="161" t="s">
        <v>2995</v>
      </c>
      <c r="E584" s="168"/>
      <c r="F584" s="168"/>
      <c r="G584" s="166" t="s">
        <v>2996</v>
      </c>
      <c r="H584" s="166" t="s">
        <v>2997</v>
      </c>
      <c r="I584" s="166" t="s">
        <v>2998</v>
      </c>
      <c r="J584" s="167" t="s">
        <v>492</v>
      </c>
      <c r="K584" s="161" t="s">
        <v>493</v>
      </c>
      <c r="L584" s="168"/>
      <c r="M584" s="168"/>
      <c r="N584" s="168"/>
      <c r="O584" s="168"/>
    </row>
    <row r="585">
      <c r="A585" s="161" t="s">
        <v>2999</v>
      </c>
      <c r="B585" s="162"/>
      <c r="C585" s="171" t="s">
        <v>3000</v>
      </c>
      <c r="D585" s="161" t="s">
        <v>3001</v>
      </c>
      <c r="E585" s="168"/>
      <c r="F585" s="168"/>
      <c r="G585" s="166" t="s">
        <v>2558</v>
      </c>
      <c r="H585" s="166" t="s">
        <v>3002</v>
      </c>
      <c r="I585" s="166" t="s">
        <v>2560</v>
      </c>
      <c r="J585" s="167" t="s">
        <v>492</v>
      </c>
      <c r="K585" s="161" t="s">
        <v>518</v>
      </c>
      <c r="L585" s="161" t="s">
        <v>519</v>
      </c>
      <c r="M585" s="168"/>
      <c r="N585" s="168"/>
      <c r="O585" s="168"/>
    </row>
    <row r="586">
      <c r="A586" s="161" t="s">
        <v>2999</v>
      </c>
      <c r="B586" s="169"/>
      <c r="C586" s="169"/>
      <c r="D586" s="161" t="s">
        <v>3003</v>
      </c>
      <c r="E586" s="168"/>
      <c r="F586" s="168"/>
      <c r="G586" s="166" t="s">
        <v>3004</v>
      </c>
      <c r="H586" s="166" t="s">
        <v>3005</v>
      </c>
      <c r="I586" s="166" t="s">
        <v>3006</v>
      </c>
      <c r="J586" s="167" t="s">
        <v>492</v>
      </c>
      <c r="K586" s="161" t="s">
        <v>493</v>
      </c>
      <c r="L586" s="168"/>
      <c r="M586" s="168"/>
      <c r="N586" s="168"/>
      <c r="O586" s="168"/>
    </row>
    <row r="587">
      <c r="A587" s="161" t="s">
        <v>2999</v>
      </c>
      <c r="B587" s="169"/>
      <c r="C587" s="169"/>
      <c r="D587" s="161" t="s">
        <v>3007</v>
      </c>
      <c r="E587" s="168"/>
      <c r="F587" s="168"/>
      <c r="G587" s="166" t="s">
        <v>3008</v>
      </c>
      <c r="H587" s="166" t="s">
        <v>3005</v>
      </c>
      <c r="I587" s="166" t="s">
        <v>3009</v>
      </c>
      <c r="J587" s="167" t="s">
        <v>492</v>
      </c>
      <c r="K587" s="161" t="s">
        <v>493</v>
      </c>
      <c r="L587" s="168"/>
      <c r="M587" s="168"/>
      <c r="N587" s="168"/>
      <c r="O587" s="168"/>
    </row>
    <row r="588">
      <c r="A588" s="161" t="s">
        <v>2999</v>
      </c>
      <c r="B588" s="169"/>
      <c r="C588" s="169"/>
      <c r="D588" s="161" t="s">
        <v>3010</v>
      </c>
      <c r="E588" s="168"/>
      <c r="F588" s="168"/>
      <c r="G588" s="166" t="s">
        <v>3011</v>
      </c>
      <c r="H588" s="166" t="s">
        <v>3012</v>
      </c>
      <c r="I588" s="166" t="s">
        <v>3013</v>
      </c>
      <c r="J588" s="167" t="s">
        <v>492</v>
      </c>
      <c r="K588" s="161" t="s">
        <v>493</v>
      </c>
      <c r="L588" s="168"/>
      <c r="M588" s="168"/>
      <c r="N588" s="168"/>
      <c r="O588" s="168"/>
    </row>
    <row r="589">
      <c r="A589" s="161" t="s">
        <v>2999</v>
      </c>
      <c r="B589" s="169"/>
      <c r="C589" s="169"/>
      <c r="D589" s="161" t="s">
        <v>3014</v>
      </c>
      <c r="E589" s="168"/>
      <c r="F589" s="168"/>
      <c r="G589" s="166" t="s">
        <v>3015</v>
      </c>
      <c r="H589" s="166" t="s">
        <v>3016</v>
      </c>
      <c r="I589" s="166" t="s">
        <v>2576</v>
      </c>
      <c r="J589" s="167" t="s">
        <v>492</v>
      </c>
      <c r="K589" s="161" t="s">
        <v>493</v>
      </c>
      <c r="L589" s="168"/>
      <c r="M589" s="168"/>
      <c r="N589" s="168"/>
      <c r="O589" s="168"/>
    </row>
    <row r="590">
      <c r="A590" s="161" t="s">
        <v>2999</v>
      </c>
      <c r="B590" s="169"/>
      <c r="C590" s="169"/>
      <c r="D590" s="161" t="s">
        <v>3017</v>
      </c>
      <c r="E590" s="168"/>
      <c r="F590" s="168"/>
      <c r="G590" s="166" t="s">
        <v>3018</v>
      </c>
      <c r="H590" s="166" t="s">
        <v>3019</v>
      </c>
      <c r="I590" s="166" t="s">
        <v>2580</v>
      </c>
      <c r="J590" s="167" t="s">
        <v>492</v>
      </c>
      <c r="K590" s="161" t="s">
        <v>493</v>
      </c>
      <c r="L590" s="168"/>
      <c r="M590" s="168"/>
      <c r="N590" s="168"/>
      <c r="O590" s="168"/>
    </row>
    <row r="591">
      <c r="A591" s="161" t="s">
        <v>2999</v>
      </c>
      <c r="B591" s="169"/>
      <c r="C591" s="169"/>
      <c r="D591" s="161" t="s">
        <v>3020</v>
      </c>
      <c r="E591" s="168"/>
      <c r="F591" s="168"/>
      <c r="G591" s="166" t="s">
        <v>3004</v>
      </c>
      <c r="H591" s="166" t="s">
        <v>3021</v>
      </c>
      <c r="I591" s="166" t="s">
        <v>3009</v>
      </c>
      <c r="J591" s="167" t="s">
        <v>492</v>
      </c>
      <c r="K591" s="161" t="s">
        <v>493</v>
      </c>
      <c r="L591" s="168"/>
      <c r="M591" s="168"/>
      <c r="N591" s="168"/>
      <c r="O591" s="168"/>
    </row>
    <row r="592">
      <c r="A592" s="161" t="s">
        <v>2999</v>
      </c>
      <c r="B592" s="12"/>
      <c r="C592" s="12"/>
      <c r="D592" s="161" t="s">
        <v>3022</v>
      </c>
      <c r="E592" s="168"/>
      <c r="F592" s="168"/>
      <c r="G592" s="166" t="s">
        <v>3011</v>
      </c>
      <c r="H592" s="166" t="s">
        <v>3023</v>
      </c>
      <c r="I592" s="166" t="s">
        <v>3013</v>
      </c>
      <c r="J592" s="167" t="s">
        <v>492</v>
      </c>
      <c r="K592" s="161" t="s">
        <v>493</v>
      </c>
      <c r="L592" s="168"/>
      <c r="M592" s="168"/>
      <c r="N592" s="168"/>
      <c r="O592" s="168"/>
    </row>
    <row r="593">
      <c r="A593" s="161" t="s">
        <v>2792</v>
      </c>
      <c r="B593" s="168"/>
      <c r="C593" s="166" t="s">
        <v>2793</v>
      </c>
      <c r="D593" s="161" t="s">
        <v>3024</v>
      </c>
      <c r="E593" s="161" t="s">
        <v>870</v>
      </c>
      <c r="F593" s="168"/>
      <c r="G593" s="166" t="s">
        <v>3025</v>
      </c>
      <c r="H593" s="166" t="s">
        <v>3026</v>
      </c>
      <c r="I593" s="166" t="s">
        <v>2797</v>
      </c>
      <c r="J593" s="167" t="s">
        <v>492</v>
      </c>
      <c r="K593" s="161" t="s">
        <v>493</v>
      </c>
      <c r="L593" s="168"/>
      <c r="M593" s="168"/>
      <c r="N593" s="168"/>
      <c r="O593" s="168"/>
    </row>
    <row r="594">
      <c r="A594" s="161" t="s">
        <v>2792</v>
      </c>
      <c r="B594" s="162"/>
      <c r="C594" s="171" t="s">
        <v>2793</v>
      </c>
      <c r="D594" s="161" t="s">
        <v>3027</v>
      </c>
      <c r="E594" s="161" t="s">
        <v>870</v>
      </c>
      <c r="F594" s="168"/>
      <c r="G594" s="166" t="s">
        <v>2799</v>
      </c>
      <c r="H594" s="166" t="s">
        <v>2796</v>
      </c>
      <c r="I594" s="166" t="s">
        <v>2800</v>
      </c>
      <c r="J594" s="167" t="s">
        <v>492</v>
      </c>
      <c r="K594" s="161" t="s">
        <v>493</v>
      </c>
      <c r="L594" s="168"/>
      <c r="M594" s="168"/>
      <c r="N594" s="168"/>
      <c r="O594" s="168"/>
    </row>
    <row r="595">
      <c r="A595" s="161" t="s">
        <v>3028</v>
      </c>
      <c r="B595" s="169"/>
      <c r="C595" s="169"/>
      <c r="D595" s="161" t="s">
        <v>3029</v>
      </c>
      <c r="E595" s="161" t="s">
        <v>870</v>
      </c>
      <c r="F595" s="168"/>
      <c r="G595" s="166" t="s">
        <v>2802</v>
      </c>
      <c r="H595" s="166" t="s">
        <v>2796</v>
      </c>
      <c r="I595" s="166" t="s">
        <v>2803</v>
      </c>
      <c r="J595" s="167" t="s">
        <v>492</v>
      </c>
      <c r="K595" s="161" t="s">
        <v>493</v>
      </c>
      <c r="L595" s="168"/>
      <c r="M595" s="168"/>
      <c r="N595" s="168"/>
      <c r="O595" s="168"/>
    </row>
    <row r="596">
      <c r="A596" s="161" t="s">
        <v>3028</v>
      </c>
      <c r="B596" s="169"/>
      <c r="C596" s="169"/>
      <c r="D596" s="161" t="s">
        <v>3030</v>
      </c>
      <c r="E596" s="161" t="s">
        <v>870</v>
      </c>
      <c r="F596" s="168"/>
      <c r="G596" s="166" t="s">
        <v>2805</v>
      </c>
      <c r="H596" s="166" t="s">
        <v>2806</v>
      </c>
      <c r="I596" s="166" t="s">
        <v>2807</v>
      </c>
      <c r="J596" s="167" t="s">
        <v>492</v>
      </c>
      <c r="K596" s="161" t="s">
        <v>493</v>
      </c>
      <c r="L596" s="168"/>
      <c r="M596" s="168"/>
      <c r="N596" s="168"/>
      <c r="O596" s="168"/>
    </row>
    <row r="597">
      <c r="A597" s="161" t="s">
        <v>3028</v>
      </c>
      <c r="B597" s="169"/>
      <c r="C597" s="169"/>
      <c r="D597" s="161" t="s">
        <v>3031</v>
      </c>
      <c r="E597" s="161" t="s">
        <v>870</v>
      </c>
      <c r="F597" s="168"/>
      <c r="G597" s="166" t="s">
        <v>2809</v>
      </c>
      <c r="H597" s="166" t="s">
        <v>2810</v>
      </c>
      <c r="I597" s="166" t="s">
        <v>2811</v>
      </c>
      <c r="J597" s="167" t="s">
        <v>492</v>
      </c>
      <c r="K597" s="161" t="s">
        <v>493</v>
      </c>
      <c r="L597" s="168"/>
      <c r="M597" s="168"/>
      <c r="N597" s="168"/>
      <c r="O597" s="168"/>
    </row>
    <row r="598">
      <c r="A598" s="161" t="s">
        <v>3028</v>
      </c>
      <c r="B598" s="169"/>
      <c r="C598" s="169"/>
      <c r="D598" s="161" t="s">
        <v>3032</v>
      </c>
      <c r="E598" s="161" t="s">
        <v>870</v>
      </c>
      <c r="F598" s="168"/>
      <c r="G598" s="166" t="s">
        <v>2813</v>
      </c>
      <c r="H598" s="166" t="s">
        <v>2814</v>
      </c>
      <c r="I598" s="166" t="s">
        <v>2815</v>
      </c>
      <c r="J598" s="167" t="s">
        <v>492</v>
      </c>
      <c r="K598" s="161" t="s">
        <v>493</v>
      </c>
      <c r="L598" s="168"/>
      <c r="M598" s="168"/>
      <c r="N598" s="168"/>
      <c r="O598" s="168"/>
    </row>
    <row r="599">
      <c r="A599" s="161" t="s">
        <v>3028</v>
      </c>
      <c r="B599" s="169"/>
      <c r="C599" s="169"/>
      <c r="D599" s="161" t="s">
        <v>3033</v>
      </c>
      <c r="E599" s="161" t="s">
        <v>870</v>
      </c>
      <c r="F599" s="168"/>
      <c r="G599" s="166" t="s">
        <v>2817</v>
      </c>
      <c r="H599" s="166" t="s">
        <v>2796</v>
      </c>
      <c r="I599" s="166" t="s">
        <v>2797</v>
      </c>
      <c r="J599" s="167" t="s">
        <v>492</v>
      </c>
      <c r="K599" s="161" t="s">
        <v>493</v>
      </c>
      <c r="L599" s="168"/>
      <c r="M599" s="168"/>
      <c r="N599" s="168"/>
      <c r="O599" s="168"/>
    </row>
    <row r="600">
      <c r="A600" s="161" t="s">
        <v>3028</v>
      </c>
      <c r="B600" s="169"/>
      <c r="C600" s="169"/>
      <c r="D600" s="161" t="s">
        <v>3034</v>
      </c>
      <c r="E600" s="161" t="s">
        <v>870</v>
      </c>
      <c r="F600" s="161" t="s">
        <v>2819</v>
      </c>
      <c r="G600" s="166" t="s">
        <v>2820</v>
      </c>
      <c r="H600" s="166" t="s">
        <v>2821</v>
      </c>
      <c r="I600" s="166" t="s">
        <v>2797</v>
      </c>
      <c r="J600" s="167" t="s">
        <v>492</v>
      </c>
      <c r="K600" s="161" t="s">
        <v>493</v>
      </c>
      <c r="L600" s="168"/>
      <c r="M600" s="168"/>
      <c r="N600" s="168"/>
      <c r="O600" s="168"/>
    </row>
    <row r="601">
      <c r="A601" s="161" t="s">
        <v>3028</v>
      </c>
      <c r="B601" s="12"/>
      <c r="C601" s="12"/>
      <c r="D601" s="161" t="s">
        <v>3035</v>
      </c>
      <c r="E601" s="161" t="s">
        <v>870</v>
      </c>
      <c r="F601" s="168"/>
      <c r="G601" s="166" t="s">
        <v>2823</v>
      </c>
      <c r="H601" s="166" t="s">
        <v>2824</v>
      </c>
      <c r="I601" s="166" t="s">
        <v>2825</v>
      </c>
      <c r="J601" s="167" t="s">
        <v>492</v>
      </c>
      <c r="K601" s="161" t="s">
        <v>493</v>
      </c>
      <c r="L601" s="168"/>
      <c r="M601" s="168"/>
      <c r="N601" s="168"/>
      <c r="O601" s="168"/>
    </row>
    <row r="602">
      <c r="A602" s="168"/>
      <c r="B602" s="161" t="s">
        <v>3036</v>
      </c>
      <c r="C602" s="166" t="s">
        <v>3037</v>
      </c>
      <c r="D602" s="161" t="s">
        <v>3038</v>
      </c>
      <c r="E602" s="168"/>
      <c r="F602" s="161" t="s">
        <v>3039</v>
      </c>
      <c r="G602" s="189" t="s">
        <v>3040</v>
      </c>
      <c r="H602" s="166" t="s">
        <v>3041</v>
      </c>
      <c r="I602" s="166" t="s">
        <v>3042</v>
      </c>
      <c r="J602" s="167" t="s">
        <v>492</v>
      </c>
      <c r="K602" s="161" t="s">
        <v>493</v>
      </c>
      <c r="L602" s="168"/>
      <c r="M602" s="168"/>
      <c r="N602" s="168"/>
      <c r="O602" s="168"/>
    </row>
    <row r="603">
      <c r="A603" s="168"/>
      <c r="B603" s="161" t="s">
        <v>3043</v>
      </c>
      <c r="C603" s="166" t="s">
        <v>3044</v>
      </c>
      <c r="D603" s="161" t="s">
        <v>3045</v>
      </c>
      <c r="E603" s="168"/>
      <c r="F603" s="161" t="s">
        <v>3046</v>
      </c>
      <c r="G603" s="189" t="s">
        <v>3044</v>
      </c>
      <c r="H603" s="166" t="s">
        <v>3047</v>
      </c>
      <c r="I603" s="166" t="s">
        <v>3048</v>
      </c>
      <c r="J603" s="167" t="s">
        <v>492</v>
      </c>
      <c r="K603" s="161" t="s">
        <v>518</v>
      </c>
      <c r="L603" s="161" t="s">
        <v>519</v>
      </c>
      <c r="M603" s="168"/>
      <c r="N603" s="168"/>
      <c r="O603" s="168"/>
    </row>
    <row r="604">
      <c r="A604" s="168"/>
      <c r="B604" s="161" t="s">
        <v>3049</v>
      </c>
      <c r="C604" s="166" t="s">
        <v>3050</v>
      </c>
      <c r="D604" s="161" t="s">
        <v>3051</v>
      </c>
      <c r="E604" s="168"/>
      <c r="F604" s="161" t="s">
        <v>2829</v>
      </c>
      <c r="G604" s="189" t="s">
        <v>3052</v>
      </c>
      <c r="H604" s="166" t="s">
        <v>3053</v>
      </c>
      <c r="I604" s="166" t="s">
        <v>3054</v>
      </c>
      <c r="J604" s="167" t="s">
        <v>492</v>
      </c>
      <c r="K604" s="161" t="s">
        <v>518</v>
      </c>
      <c r="L604" s="161" t="s">
        <v>519</v>
      </c>
      <c r="M604" s="168"/>
      <c r="N604" s="168"/>
      <c r="O604" s="168"/>
    </row>
    <row r="605">
      <c r="A605" s="168"/>
      <c r="B605" s="161" t="s">
        <v>3055</v>
      </c>
      <c r="C605" s="166" t="s">
        <v>3056</v>
      </c>
      <c r="D605" s="161" t="s">
        <v>3057</v>
      </c>
      <c r="E605" s="168"/>
      <c r="F605" s="161" t="s">
        <v>2856</v>
      </c>
      <c r="G605" s="189" t="s">
        <v>3058</v>
      </c>
      <c r="H605" s="166" t="s">
        <v>3059</v>
      </c>
      <c r="I605" s="166" t="s">
        <v>3060</v>
      </c>
      <c r="J605" s="167" t="s">
        <v>492</v>
      </c>
      <c r="K605" s="161" t="s">
        <v>493</v>
      </c>
      <c r="L605" s="168"/>
      <c r="M605" s="168"/>
      <c r="N605" s="168"/>
      <c r="O605" s="168"/>
    </row>
    <row r="606">
      <c r="A606" s="168"/>
      <c r="B606" s="161" t="s">
        <v>3061</v>
      </c>
      <c r="C606" s="166" t="s">
        <v>3062</v>
      </c>
      <c r="D606" s="161" t="s">
        <v>3063</v>
      </c>
      <c r="E606" s="168"/>
      <c r="F606" s="168"/>
      <c r="G606" s="189" t="s">
        <v>3064</v>
      </c>
      <c r="H606" s="166" t="s">
        <v>3065</v>
      </c>
      <c r="I606" s="166" t="s">
        <v>3066</v>
      </c>
      <c r="J606" s="167" t="s">
        <v>492</v>
      </c>
      <c r="K606" s="161" t="s">
        <v>493</v>
      </c>
      <c r="L606" s="168"/>
      <c r="M606" s="168"/>
      <c r="N606" s="168"/>
      <c r="O606" s="168"/>
    </row>
    <row r="607">
      <c r="A607" s="168"/>
      <c r="B607" s="161" t="s">
        <v>3067</v>
      </c>
      <c r="C607" s="166" t="s">
        <v>3068</v>
      </c>
      <c r="D607" s="161" t="s">
        <v>3069</v>
      </c>
      <c r="E607" s="168"/>
      <c r="F607" s="161" t="s">
        <v>3070</v>
      </c>
      <c r="G607" s="189" t="s">
        <v>3071</v>
      </c>
      <c r="H607" s="166" t="s">
        <v>3072</v>
      </c>
      <c r="I607" s="166" t="s">
        <v>3073</v>
      </c>
      <c r="J607" s="167" t="s">
        <v>492</v>
      </c>
      <c r="K607" s="161" t="s">
        <v>493</v>
      </c>
      <c r="L607" s="168"/>
      <c r="M607" s="168"/>
      <c r="N607" s="168"/>
      <c r="O607" s="168"/>
    </row>
    <row r="608">
      <c r="A608" s="168"/>
      <c r="B608" s="161" t="s">
        <v>3074</v>
      </c>
      <c r="C608" s="166" t="s">
        <v>3075</v>
      </c>
      <c r="D608" s="161" t="s">
        <v>3076</v>
      </c>
      <c r="E608" s="168"/>
      <c r="F608" s="168"/>
      <c r="G608" s="189" t="s">
        <v>3075</v>
      </c>
      <c r="H608" s="166" t="s">
        <v>3077</v>
      </c>
      <c r="I608" s="166" t="s">
        <v>3078</v>
      </c>
      <c r="J608" s="167" t="s">
        <v>492</v>
      </c>
      <c r="K608" s="161" t="s">
        <v>493</v>
      </c>
      <c r="L608" s="168"/>
      <c r="M608" s="168"/>
      <c r="N608" s="168"/>
      <c r="O608" s="168"/>
    </row>
    <row r="609">
      <c r="A609" s="168"/>
      <c r="B609" s="161" t="s">
        <v>3079</v>
      </c>
      <c r="C609" s="166" t="s">
        <v>3080</v>
      </c>
      <c r="D609" s="161" t="s">
        <v>3081</v>
      </c>
      <c r="E609" s="168"/>
      <c r="F609" s="168"/>
      <c r="G609" s="189" t="s">
        <v>3080</v>
      </c>
      <c r="H609" s="166" t="s">
        <v>3082</v>
      </c>
      <c r="I609" s="166" t="s">
        <v>3083</v>
      </c>
      <c r="J609" s="167" t="s">
        <v>492</v>
      </c>
      <c r="K609" s="161" t="s">
        <v>518</v>
      </c>
      <c r="L609" s="161" t="s">
        <v>519</v>
      </c>
      <c r="M609" s="168"/>
      <c r="N609" s="168"/>
      <c r="O609" s="168"/>
    </row>
    <row r="610">
      <c r="A610" s="168"/>
      <c r="B610" s="161" t="s">
        <v>3084</v>
      </c>
      <c r="C610" s="166" t="s">
        <v>3085</v>
      </c>
      <c r="D610" s="161" t="s">
        <v>3086</v>
      </c>
      <c r="E610" s="168"/>
      <c r="F610" s="168"/>
      <c r="G610" s="166" t="s">
        <v>3087</v>
      </c>
      <c r="H610" s="166" t="s">
        <v>3088</v>
      </c>
      <c r="I610" s="166" t="s">
        <v>3089</v>
      </c>
      <c r="J610" s="167" t="s">
        <v>492</v>
      </c>
      <c r="K610" s="161" t="s">
        <v>493</v>
      </c>
      <c r="L610" s="168"/>
      <c r="M610" s="168"/>
      <c r="N610" s="168"/>
      <c r="O610" s="168"/>
    </row>
    <row r="611">
      <c r="A611" s="168"/>
      <c r="B611" s="161" t="s">
        <v>3090</v>
      </c>
      <c r="C611" s="166" t="s">
        <v>3091</v>
      </c>
      <c r="D611" s="161" t="s">
        <v>3092</v>
      </c>
      <c r="E611" s="168"/>
      <c r="F611" s="168"/>
      <c r="G611" s="166" t="s">
        <v>3093</v>
      </c>
      <c r="H611" s="166" t="s">
        <v>3094</v>
      </c>
      <c r="I611" s="166" t="s">
        <v>3095</v>
      </c>
      <c r="J611" s="167" t="s">
        <v>492</v>
      </c>
      <c r="K611" s="161" t="s">
        <v>493</v>
      </c>
      <c r="L611" s="168"/>
      <c r="M611" s="168"/>
      <c r="N611" s="168"/>
      <c r="O611" s="168"/>
    </row>
    <row r="612">
      <c r="A612" s="168"/>
      <c r="B612" s="161" t="s">
        <v>3096</v>
      </c>
      <c r="C612" s="166" t="s">
        <v>3097</v>
      </c>
      <c r="D612" s="161" t="s">
        <v>3098</v>
      </c>
      <c r="E612" s="168"/>
      <c r="F612" s="168"/>
      <c r="G612" s="189" t="s">
        <v>3099</v>
      </c>
      <c r="H612" s="166" t="s">
        <v>3094</v>
      </c>
      <c r="I612" s="166" t="s">
        <v>3100</v>
      </c>
      <c r="J612" s="167" t="s">
        <v>492</v>
      </c>
      <c r="K612" s="161" t="s">
        <v>493</v>
      </c>
      <c r="L612" s="168"/>
      <c r="M612" s="168"/>
      <c r="N612" s="168"/>
      <c r="O612" s="168"/>
    </row>
    <row r="613">
      <c r="A613" s="168"/>
      <c r="B613" s="161" t="s">
        <v>3101</v>
      </c>
      <c r="C613" s="166" t="s">
        <v>3102</v>
      </c>
      <c r="D613" s="161" t="s">
        <v>3103</v>
      </c>
      <c r="E613" s="168"/>
      <c r="F613" s="168"/>
      <c r="G613" s="166" t="s">
        <v>3104</v>
      </c>
      <c r="H613" s="166" t="s">
        <v>3105</v>
      </c>
      <c r="I613" s="166" t="s">
        <v>3106</v>
      </c>
      <c r="J613" s="167" t="s">
        <v>492</v>
      </c>
      <c r="K613" s="161" t="s">
        <v>493</v>
      </c>
      <c r="L613" s="168"/>
      <c r="M613" s="168"/>
      <c r="N613" s="168"/>
      <c r="O613" s="168"/>
    </row>
    <row r="614">
      <c r="A614" s="168"/>
      <c r="B614" s="161" t="s">
        <v>3107</v>
      </c>
      <c r="C614" s="166" t="s">
        <v>3108</v>
      </c>
      <c r="D614" s="161" t="s">
        <v>3109</v>
      </c>
      <c r="E614" s="168"/>
      <c r="F614" s="168"/>
      <c r="G614" s="166" t="s">
        <v>3110</v>
      </c>
      <c r="H614" s="166" t="s">
        <v>3105</v>
      </c>
      <c r="I614" s="166" t="s">
        <v>3111</v>
      </c>
      <c r="J614" s="167" t="s">
        <v>492</v>
      </c>
      <c r="K614" s="161" t="s">
        <v>493</v>
      </c>
      <c r="L614" s="168"/>
      <c r="M614" s="168"/>
      <c r="N614" s="168"/>
      <c r="O614" s="168"/>
    </row>
    <row r="615">
      <c r="A615" s="168"/>
      <c r="B615" s="161" t="s">
        <v>3112</v>
      </c>
      <c r="C615" s="166" t="s">
        <v>3113</v>
      </c>
      <c r="D615" s="161" t="s">
        <v>3114</v>
      </c>
      <c r="E615" s="168"/>
      <c r="F615" s="168"/>
      <c r="G615" s="166" t="s">
        <v>3115</v>
      </c>
      <c r="H615" s="166" t="s">
        <v>3116</v>
      </c>
      <c r="I615" s="166" t="s">
        <v>3117</v>
      </c>
      <c r="J615" s="167" t="s">
        <v>492</v>
      </c>
      <c r="K615" s="161" t="s">
        <v>493</v>
      </c>
      <c r="L615" s="168"/>
      <c r="M615" s="168"/>
      <c r="N615" s="168"/>
      <c r="O615" s="168"/>
    </row>
    <row r="616">
      <c r="A616" s="168"/>
      <c r="B616" s="161" t="s">
        <v>3118</v>
      </c>
      <c r="C616" s="166" t="s">
        <v>3119</v>
      </c>
      <c r="D616" s="161" t="s">
        <v>3120</v>
      </c>
      <c r="E616" s="168"/>
      <c r="F616" s="168"/>
      <c r="G616" s="189" t="s">
        <v>3119</v>
      </c>
      <c r="H616" s="166" t="s">
        <v>3121</v>
      </c>
      <c r="I616" s="166" t="s">
        <v>3122</v>
      </c>
      <c r="J616" s="167" t="s">
        <v>492</v>
      </c>
      <c r="K616" s="161" t="s">
        <v>493</v>
      </c>
      <c r="L616" s="168"/>
      <c r="M616" s="168"/>
      <c r="N616" s="168"/>
      <c r="O616" s="168"/>
    </row>
    <row r="617">
      <c r="A617" s="168"/>
      <c r="B617" s="161" t="s">
        <v>3123</v>
      </c>
      <c r="C617" s="166" t="s">
        <v>3124</v>
      </c>
      <c r="D617" s="161" t="s">
        <v>3125</v>
      </c>
      <c r="E617" s="168"/>
      <c r="F617" s="168"/>
      <c r="G617" s="189" t="s">
        <v>3124</v>
      </c>
      <c r="H617" s="166" t="s">
        <v>3126</v>
      </c>
      <c r="I617" s="166" t="s">
        <v>3127</v>
      </c>
      <c r="J617" s="167" t="s">
        <v>492</v>
      </c>
      <c r="K617" s="161" t="s">
        <v>518</v>
      </c>
      <c r="L617" s="161" t="s">
        <v>519</v>
      </c>
      <c r="M617" s="168"/>
      <c r="N617" s="168"/>
      <c r="O617" s="168"/>
    </row>
    <row r="618">
      <c r="A618" s="168"/>
      <c r="B618" s="161" t="s">
        <v>3128</v>
      </c>
      <c r="C618" s="166" t="s">
        <v>3129</v>
      </c>
      <c r="D618" s="161" t="s">
        <v>3130</v>
      </c>
      <c r="E618" s="168"/>
      <c r="F618" s="168"/>
      <c r="G618" s="166" t="s">
        <v>3129</v>
      </c>
      <c r="H618" s="166" t="s">
        <v>3131</v>
      </c>
      <c r="I618" s="166" t="s">
        <v>3132</v>
      </c>
      <c r="J618" s="167" t="s">
        <v>492</v>
      </c>
      <c r="K618" s="161" t="s">
        <v>518</v>
      </c>
      <c r="L618" s="161" t="s">
        <v>519</v>
      </c>
      <c r="M618" s="168"/>
      <c r="N618" s="168"/>
      <c r="O618" s="168"/>
    </row>
    <row r="619">
      <c r="A619" s="168"/>
      <c r="B619" s="161" t="s">
        <v>3133</v>
      </c>
      <c r="C619" s="166" t="s">
        <v>3134</v>
      </c>
      <c r="D619" s="161" t="s">
        <v>3135</v>
      </c>
      <c r="E619" s="168"/>
      <c r="F619" s="168"/>
      <c r="G619" s="166" t="s">
        <v>3134</v>
      </c>
      <c r="H619" s="166" t="s">
        <v>3136</v>
      </c>
      <c r="I619" s="166" t="s">
        <v>3137</v>
      </c>
      <c r="J619" s="167" t="s">
        <v>492</v>
      </c>
      <c r="K619" s="161" t="s">
        <v>518</v>
      </c>
      <c r="L619" s="161" t="s">
        <v>519</v>
      </c>
      <c r="M619" s="168"/>
      <c r="N619" s="168"/>
      <c r="O619" s="168"/>
    </row>
    <row r="620">
      <c r="A620" s="168"/>
      <c r="B620" s="161" t="s">
        <v>3138</v>
      </c>
      <c r="C620" s="166" t="s">
        <v>3139</v>
      </c>
      <c r="D620" s="161" t="s">
        <v>3140</v>
      </c>
      <c r="E620" s="168"/>
      <c r="F620" s="168"/>
      <c r="G620" s="166" t="s">
        <v>3141</v>
      </c>
      <c r="H620" s="166" t="s">
        <v>3142</v>
      </c>
      <c r="I620" s="166" t="s">
        <v>3143</v>
      </c>
      <c r="J620" s="167" t="s">
        <v>492</v>
      </c>
      <c r="K620" s="161" t="s">
        <v>493</v>
      </c>
      <c r="L620" s="168"/>
      <c r="M620" s="168"/>
      <c r="N620" s="168"/>
      <c r="O620" s="168"/>
    </row>
    <row r="621">
      <c r="A621" s="168"/>
      <c r="B621" s="161" t="s">
        <v>3144</v>
      </c>
      <c r="C621" s="166" t="s">
        <v>3145</v>
      </c>
      <c r="D621" s="161" t="s">
        <v>3146</v>
      </c>
      <c r="E621" s="168"/>
      <c r="F621" s="168"/>
      <c r="G621" s="166" t="s">
        <v>3145</v>
      </c>
      <c r="H621" s="166" t="s">
        <v>3147</v>
      </c>
      <c r="I621" s="166" t="s">
        <v>3148</v>
      </c>
      <c r="J621" s="167" t="s">
        <v>492</v>
      </c>
      <c r="K621" s="161" t="s">
        <v>518</v>
      </c>
      <c r="L621" s="161" t="s">
        <v>519</v>
      </c>
      <c r="M621" s="168"/>
      <c r="N621" s="168"/>
      <c r="O621" s="168"/>
    </row>
    <row r="622">
      <c r="A622" s="168"/>
      <c r="B622" s="161" t="s">
        <v>3149</v>
      </c>
      <c r="C622" s="166" t="s">
        <v>3150</v>
      </c>
      <c r="D622" s="161" t="s">
        <v>3151</v>
      </c>
      <c r="E622" s="168"/>
      <c r="F622" s="168"/>
      <c r="G622" s="166" t="s">
        <v>3150</v>
      </c>
      <c r="H622" s="166" t="s">
        <v>3152</v>
      </c>
      <c r="I622" s="166" t="s">
        <v>3153</v>
      </c>
      <c r="J622" s="167" t="s">
        <v>492</v>
      </c>
      <c r="K622" s="161" t="s">
        <v>518</v>
      </c>
      <c r="L622" s="161" t="s">
        <v>519</v>
      </c>
      <c r="M622" s="168"/>
      <c r="N622" s="168"/>
      <c r="O622" s="168"/>
    </row>
    <row r="623">
      <c r="A623" s="168"/>
      <c r="B623" s="161" t="s">
        <v>3154</v>
      </c>
      <c r="C623" s="166" t="s">
        <v>3155</v>
      </c>
      <c r="D623" s="161" t="s">
        <v>3156</v>
      </c>
      <c r="E623" s="168"/>
      <c r="F623" s="168"/>
      <c r="G623" s="166" t="s">
        <v>3157</v>
      </c>
      <c r="H623" s="166" t="s">
        <v>3158</v>
      </c>
      <c r="I623" s="166" t="s">
        <v>3159</v>
      </c>
      <c r="J623" s="167" t="s">
        <v>492</v>
      </c>
      <c r="K623" s="161" t="s">
        <v>518</v>
      </c>
      <c r="L623" s="161" t="s">
        <v>519</v>
      </c>
      <c r="M623" s="168"/>
      <c r="N623" s="168"/>
      <c r="O623" s="168"/>
    </row>
    <row r="624">
      <c r="A624" s="168"/>
      <c r="B624" s="161" t="s">
        <v>3160</v>
      </c>
      <c r="C624" s="166" t="s">
        <v>3161</v>
      </c>
      <c r="D624" s="161" t="s">
        <v>3162</v>
      </c>
      <c r="E624" s="168"/>
      <c r="F624" s="168"/>
      <c r="G624" s="166" t="s">
        <v>3163</v>
      </c>
      <c r="H624" s="166" t="s">
        <v>3164</v>
      </c>
      <c r="I624" s="166" t="s">
        <v>3165</v>
      </c>
      <c r="J624" s="167" t="s">
        <v>492</v>
      </c>
      <c r="K624" s="161" t="s">
        <v>518</v>
      </c>
      <c r="L624" s="161" t="s">
        <v>519</v>
      </c>
      <c r="M624" s="168"/>
      <c r="N624" s="168"/>
      <c r="O624" s="168"/>
    </row>
    <row r="625">
      <c r="A625" s="168"/>
      <c r="B625" s="161" t="s">
        <v>3166</v>
      </c>
      <c r="C625" s="166" t="e">
        <v>#ERROR!</v>
      </c>
      <c r="D625" s="161" t="s">
        <v>3167</v>
      </c>
      <c r="E625" s="168"/>
      <c r="F625" s="168"/>
      <c r="G625" s="190" t="str">
        <f>+' icon used for downloading vc is occupying three dots ellipses of last vc</f>
        <v>#ERROR!</v>
      </c>
      <c r="H625" s="166" t="s">
        <v>3168</v>
      </c>
      <c r="I625" s="166" t="s">
        <v>3169</v>
      </c>
      <c r="J625" s="167" t="s">
        <v>492</v>
      </c>
      <c r="K625" s="161" t="s">
        <v>518</v>
      </c>
      <c r="L625" s="161" t="s">
        <v>519</v>
      </c>
      <c r="M625" s="168"/>
      <c r="N625" s="168"/>
      <c r="O625" s="168"/>
    </row>
    <row r="626">
      <c r="A626" s="168"/>
      <c r="B626" s="161" t="s">
        <v>3170</v>
      </c>
      <c r="C626" s="166" t="s">
        <v>3171</v>
      </c>
      <c r="D626" s="161" t="s">
        <v>3172</v>
      </c>
      <c r="E626" s="168"/>
      <c r="F626" s="168"/>
      <c r="G626" s="166" t="s">
        <v>3171</v>
      </c>
      <c r="H626" s="166" t="s">
        <v>3173</v>
      </c>
      <c r="I626" s="166" t="s">
        <v>3174</v>
      </c>
      <c r="J626" s="167" t="s">
        <v>492</v>
      </c>
      <c r="K626" s="161" t="s">
        <v>518</v>
      </c>
      <c r="L626" s="161" t="s">
        <v>519</v>
      </c>
      <c r="M626" s="168"/>
      <c r="N626" s="168"/>
      <c r="O626" s="168"/>
    </row>
    <row r="627">
      <c r="A627" s="168"/>
      <c r="B627" s="161" t="s">
        <v>3175</v>
      </c>
      <c r="C627" s="166" t="s">
        <v>3176</v>
      </c>
      <c r="D627" s="161" t="s">
        <v>3177</v>
      </c>
      <c r="E627" s="168"/>
      <c r="F627" s="168"/>
      <c r="G627" s="166" t="s">
        <v>3176</v>
      </c>
      <c r="H627" s="166" t="s">
        <v>3178</v>
      </c>
      <c r="I627" s="166" t="s">
        <v>3179</v>
      </c>
      <c r="J627" s="167" t="s">
        <v>492</v>
      </c>
      <c r="K627" s="161" t="s">
        <v>493</v>
      </c>
      <c r="L627" s="168"/>
      <c r="M627" s="168"/>
      <c r="N627" s="168"/>
      <c r="O627" s="168"/>
    </row>
    <row r="628">
      <c r="A628" s="168"/>
      <c r="B628" s="161" t="s">
        <v>3180</v>
      </c>
      <c r="C628" s="166" t="s">
        <v>3181</v>
      </c>
      <c r="D628" s="161" t="s">
        <v>3182</v>
      </c>
      <c r="E628" s="168"/>
      <c r="F628" s="168"/>
      <c r="G628" s="166" t="s">
        <v>3181</v>
      </c>
      <c r="H628" s="166" t="s">
        <v>3183</v>
      </c>
      <c r="I628" s="166" t="s">
        <v>3184</v>
      </c>
      <c r="J628" s="167" t="s">
        <v>492</v>
      </c>
      <c r="K628" s="161" t="s">
        <v>493</v>
      </c>
      <c r="L628" s="168"/>
      <c r="M628" s="168"/>
      <c r="N628" s="168"/>
      <c r="O628" s="168"/>
    </row>
    <row r="629">
      <c r="A629" s="168"/>
      <c r="B629" s="161" t="s">
        <v>2049</v>
      </c>
      <c r="C629" s="166" t="s">
        <v>2050</v>
      </c>
      <c r="D629" s="161" t="s">
        <v>3185</v>
      </c>
      <c r="E629" s="168"/>
      <c r="F629" s="168"/>
      <c r="G629" s="166" t="s">
        <v>3186</v>
      </c>
      <c r="H629" s="166" t="s">
        <v>3187</v>
      </c>
      <c r="I629" s="166" t="s">
        <v>3188</v>
      </c>
      <c r="J629" s="167" t="s">
        <v>492</v>
      </c>
      <c r="K629" s="161" t="s">
        <v>493</v>
      </c>
      <c r="L629" s="168"/>
      <c r="M629" s="168"/>
      <c r="N629" s="168"/>
      <c r="O629" s="168"/>
    </row>
    <row r="630">
      <c r="A630" s="168"/>
      <c r="B630" s="161" t="s">
        <v>3189</v>
      </c>
      <c r="C630" s="166" t="s">
        <v>3190</v>
      </c>
      <c r="D630" s="161" t="s">
        <v>3191</v>
      </c>
      <c r="E630" s="168"/>
      <c r="F630" s="168"/>
      <c r="G630" s="166" t="s">
        <v>3192</v>
      </c>
      <c r="H630" s="166" t="s">
        <v>3193</v>
      </c>
      <c r="I630" s="166" t="s">
        <v>3194</v>
      </c>
      <c r="J630" s="167" t="s">
        <v>492</v>
      </c>
      <c r="K630" s="161" t="s">
        <v>493</v>
      </c>
      <c r="L630" s="168"/>
      <c r="M630" s="168"/>
      <c r="N630" s="168"/>
      <c r="O630" s="168"/>
    </row>
    <row r="631">
      <c r="A631" s="168"/>
      <c r="B631" s="161" t="s">
        <v>3195</v>
      </c>
      <c r="C631" s="166" t="s">
        <v>3196</v>
      </c>
      <c r="D631" s="161" t="s">
        <v>3197</v>
      </c>
      <c r="E631" s="168"/>
      <c r="F631" s="168"/>
      <c r="G631" s="189" t="s">
        <v>3198</v>
      </c>
      <c r="H631" s="166" t="s">
        <v>3199</v>
      </c>
      <c r="I631" s="166" t="s">
        <v>3200</v>
      </c>
      <c r="J631" s="167" t="s">
        <v>492</v>
      </c>
      <c r="K631" s="161" t="s">
        <v>493</v>
      </c>
      <c r="L631" s="168"/>
      <c r="M631" s="168"/>
      <c r="N631" s="168"/>
      <c r="O631" s="168"/>
    </row>
    <row r="632">
      <c r="A632" s="168"/>
      <c r="B632" s="161" t="s">
        <v>3201</v>
      </c>
      <c r="C632" s="166" t="s">
        <v>3202</v>
      </c>
      <c r="D632" s="161" t="s">
        <v>3203</v>
      </c>
      <c r="E632" s="168"/>
      <c r="F632" s="168"/>
      <c r="G632" s="166" t="s">
        <v>3202</v>
      </c>
      <c r="H632" s="166" t="s">
        <v>3204</v>
      </c>
      <c r="I632" s="166" t="s">
        <v>3205</v>
      </c>
      <c r="J632" s="167" t="s">
        <v>492</v>
      </c>
      <c r="K632" s="161" t="s">
        <v>518</v>
      </c>
      <c r="L632" s="161" t="s">
        <v>519</v>
      </c>
      <c r="M632" s="168"/>
      <c r="N632" s="168"/>
      <c r="O632" s="168"/>
    </row>
    <row r="633">
      <c r="A633" s="168"/>
      <c r="B633" s="161" t="s">
        <v>3206</v>
      </c>
      <c r="C633" s="166" t="s">
        <v>3207</v>
      </c>
      <c r="D633" s="161" t="s">
        <v>3208</v>
      </c>
      <c r="E633" s="168"/>
      <c r="F633" s="168"/>
      <c r="G633" s="166" t="s">
        <v>3207</v>
      </c>
      <c r="H633" s="166" t="s">
        <v>3209</v>
      </c>
      <c r="I633" s="166" t="s">
        <v>3210</v>
      </c>
      <c r="J633" s="167" t="s">
        <v>492</v>
      </c>
      <c r="K633" s="161" t="s">
        <v>518</v>
      </c>
      <c r="L633" s="161" t="s">
        <v>519</v>
      </c>
      <c r="M633" s="168"/>
      <c r="N633" s="168"/>
      <c r="O633" s="168"/>
    </row>
    <row r="634">
      <c r="A634" s="168"/>
      <c r="B634" s="161" t="s">
        <v>3211</v>
      </c>
      <c r="C634" s="166" t="s">
        <v>3212</v>
      </c>
      <c r="D634" s="161" t="s">
        <v>3213</v>
      </c>
      <c r="E634" s="168"/>
      <c r="F634" s="168"/>
      <c r="G634" s="166" t="s">
        <v>3212</v>
      </c>
      <c r="H634" s="166" t="s">
        <v>3214</v>
      </c>
      <c r="I634" s="166" t="s">
        <v>3215</v>
      </c>
      <c r="J634" s="167" t="s">
        <v>492</v>
      </c>
      <c r="K634" s="161" t="s">
        <v>493</v>
      </c>
      <c r="L634" s="168"/>
      <c r="M634" s="168"/>
      <c r="N634" s="168"/>
      <c r="O634" s="168"/>
    </row>
    <row r="635">
      <c r="A635" s="168"/>
      <c r="B635" s="161" t="s">
        <v>3216</v>
      </c>
      <c r="C635" s="166" t="s">
        <v>3217</v>
      </c>
      <c r="D635" s="161" t="s">
        <v>3218</v>
      </c>
      <c r="E635" s="168"/>
      <c r="F635" s="168"/>
      <c r="G635" s="166" t="s">
        <v>3217</v>
      </c>
      <c r="H635" s="166" t="s">
        <v>3219</v>
      </c>
      <c r="I635" s="166" t="s">
        <v>3220</v>
      </c>
      <c r="J635" s="167" t="s">
        <v>492</v>
      </c>
      <c r="K635" s="161" t="s">
        <v>493</v>
      </c>
      <c r="L635" s="168"/>
      <c r="M635" s="168"/>
      <c r="N635" s="168"/>
      <c r="O635" s="168"/>
    </row>
    <row r="636">
      <c r="A636" s="168"/>
      <c r="B636" s="161" t="s">
        <v>1661</v>
      </c>
      <c r="C636" s="166" t="s">
        <v>3221</v>
      </c>
      <c r="D636" s="161" t="s">
        <v>3222</v>
      </c>
      <c r="E636" s="168"/>
      <c r="F636" s="168"/>
      <c r="G636" s="166" t="s">
        <v>1662</v>
      </c>
      <c r="H636" s="166" t="s">
        <v>3223</v>
      </c>
      <c r="I636" s="166" t="s">
        <v>1665</v>
      </c>
      <c r="J636" s="167" t="s">
        <v>492</v>
      </c>
      <c r="K636" s="161" t="s">
        <v>518</v>
      </c>
      <c r="L636" s="161" t="s">
        <v>519</v>
      </c>
      <c r="M636" s="168"/>
      <c r="N636" s="168"/>
      <c r="O636" s="168"/>
    </row>
    <row r="637">
      <c r="A637" s="168"/>
      <c r="B637" s="161" t="s">
        <v>1671</v>
      </c>
      <c r="C637" s="166" t="s">
        <v>3224</v>
      </c>
      <c r="D637" s="161" t="s">
        <v>3225</v>
      </c>
      <c r="E637" s="168"/>
      <c r="F637" s="168"/>
      <c r="G637" s="166" t="s">
        <v>1672</v>
      </c>
      <c r="H637" s="166" t="s">
        <v>3226</v>
      </c>
      <c r="I637" s="166" t="s">
        <v>1675</v>
      </c>
      <c r="J637" s="167" t="s">
        <v>492</v>
      </c>
      <c r="K637" s="161" t="s">
        <v>518</v>
      </c>
      <c r="L637" s="161" t="s">
        <v>519</v>
      </c>
      <c r="M637" s="168"/>
      <c r="N637" s="168"/>
      <c r="O637" s="168"/>
    </row>
    <row r="638">
      <c r="A638" s="168"/>
      <c r="B638" s="161" t="s">
        <v>3227</v>
      </c>
      <c r="C638" s="166" t="s">
        <v>3228</v>
      </c>
      <c r="D638" s="161" t="s">
        <v>3229</v>
      </c>
      <c r="E638" s="168"/>
      <c r="F638" s="168"/>
      <c r="G638" s="166" t="s">
        <v>3230</v>
      </c>
      <c r="H638" s="166" t="s">
        <v>3231</v>
      </c>
      <c r="I638" s="166" t="s">
        <v>3232</v>
      </c>
      <c r="J638" s="167" t="s">
        <v>492</v>
      </c>
      <c r="K638" s="161" t="s">
        <v>518</v>
      </c>
      <c r="L638" s="161" t="s">
        <v>519</v>
      </c>
      <c r="M638" s="168"/>
      <c r="N638" s="168"/>
      <c r="O638" s="168"/>
    </row>
    <row r="639">
      <c r="A639" s="168"/>
      <c r="B639" s="161" t="s">
        <v>2221</v>
      </c>
      <c r="C639" s="166" t="s">
        <v>2222</v>
      </c>
      <c r="D639" s="161" t="s">
        <v>3233</v>
      </c>
      <c r="E639" s="168"/>
      <c r="F639" s="168"/>
      <c r="G639" s="166" t="s">
        <v>3234</v>
      </c>
      <c r="H639" s="166" t="s">
        <v>2225</v>
      </c>
      <c r="I639" s="166" t="s">
        <v>2226</v>
      </c>
      <c r="J639" s="167" t="s">
        <v>492</v>
      </c>
      <c r="K639" s="161" t="s">
        <v>518</v>
      </c>
      <c r="L639" s="161" t="s">
        <v>519</v>
      </c>
      <c r="M639" s="168"/>
      <c r="N639" s="168"/>
      <c r="O639" s="168"/>
    </row>
    <row r="640">
      <c r="A640" s="168"/>
      <c r="B640" s="161" t="s">
        <v>2085</v>
      </c>
      <c r="C640" s="166" t="s">
        <v>2086</v>
      </c>
      <c r="D640" s="161" t="s">
        <v>3235</v>
      </c>
      <c r="E640" s="168"/>
      <c r="F640" s="168"/>
      <c r="G640" s="166" t="s">
        <v>2086</v>
      </c>
      <c r="H640" s="166" t="s">
        <v>3236</v>
      </c>
      <c r="I640" s="166" t="s">
        <v>3237</v>
      </c>
      <c r="J640" s="167" t="s">
        <v>492</v>
      </c>
      <c r="K640" s="161" t="s">
        <v>493</v>
      </c>
      <c r="L640" s="168"/>
      <c r="M640" s="168"/>
      <c r="N640" s="168"/>
      <c r="O640" s="168"/>
    </row>
    <row r="641">
      <c r="A641" s="168"/>
      <c r="B641" s="161" t="s">
        <v>3238</v>
      </c>
      <c r="C641" s="166" t="s">
        <v>3239</v>
      </c>
      <c r="D641" s="161" t="s">
        <v>3240</v>
      </c>
      <c r="E641" s="168"/>
      <c r="F641" s="168"/>
      <c r="G641" s="166" t="s">
        <v>3241</v>
      </c>
      <c r="H641" s="166" t="s">
        <v>3242</v>
      </c>
      <c r="I641" s="166" t="s">
        <v>3243</v>
      </c>
      <c r="J641" s="167" t="s">
        <v>492</v>
      </c>
      <c r="K641" s="161" t="s">
        <v>493</v>
      </c>
      <c r="L641" s="168"/>
      <c r="M641" s="168"/>
      <c r="N641" s="168"/>
      <c r="O641" s="168"/>
    </row>
    <row r="642">
      <c r="A642" s="168"/>
      <c r="B642" s="161" t="s">
        <v>3244</v>
      </c>
      <c r="C642" s="166" t="s">
        <v>3245</v>
      </c>
      <c r="D642" s="161" t="s">
        <v>3246</v>
      </c>
      <c r="E642" s="168"/>
      <c r="F642" s="168"/>
      <c r="G642" s="166" t="s">
        <v>3247</v>
      </c>
      <c r="H642" s="166" t="s">
        <v>3248</v>
      </c>
      <c r="I642" s="166" t="s">
        <v>3249</v>
      </c>
      <c r="J642" s="167" t="s">
        <v>492</v>
      </c>
      <c r="K642" s="161" t="s">
        <v>518</v>
      </c>
      <c r="L642" s="161" t="s">
        <v>519</v>
      </c>
      <c r="M642" s="168"/>
      <c r="N642" s="168"/>
      <c r="O642" s="168"/>
    </row>
    <row r="643">
      <c r="A643" s="168"/>
      <c r="B643" s="161" t="s">
        <v>3250</v>
      </c>
      <c r="C643" s="166" t="s">
        <v>3251</v>
      </c>
      <c r="D643" s="161" t="s">
        <v>3252</v>
      </c>
      <c r="E643" s="168"/>
      <c r="F643" s="168"/>
      <c r="G643" s="166" t="s">
        <v>3253</v>
      </c>
      <c r="H643" s="166" t="s">
        <v>3254</v>
      </c>
      <c r="I643" s="166" t="s">
        <v>3255</v>
      </c>
      <c r="J643" s="167" t="s">
        <v>492</v>
      </c>
      <c r="K643" s="161" t="s">
        <v>493</v>
      </c>
      <c r="L643" s="168"/>
      <c r="M643" s="177"/>
      <c r="N643" s="168"/>
      <c r="O643" s="168"/>
    </row>
    <row r="644">
      <c r="A644" s="168"/>
      <c r="B644" s="161" t="s">
        <v>2209</v>
      </c>
      <c r="C644" s="166" t="s">
        <v>2210</v>
      </c>
      <c r="D644" s="161" t="s">
        <v>3256</v>
      </c>
      <c r="E644" s="168"/>
      <c r="F644" s="168"/>
      <c r="G644" s="166" t="s">
        <v>3257</v>
      </c>
      <c r="H644" s="166" t="s">
        <v>3254</v>
      </c>
      <c r="I644" s="166" t="s">
        <v>3258</v>
      </c>
      <c r="J644" s="167" t="s">
        <v>492</v>
      </c>
      <c r="K644" s="161" t="s">
        <v>493</v>
      </c>
      <c r="L644" s="168"/>
      <c r="M644" s="168"/>
      <c r="N644" s="168"/>
      <c r="O644" s="168"/>
    </row>
    <row r="645">
      <c r="A645" s="168"/>
      <c r="B645" s="161" t="s">
        <v>2233</v>
      </c>
      <c r="C645" s="166" t="s">
        <v>2234</v>
      </c>
      <c r="D645" s="161" t="s">
        <v>3259</v>
      </c>
      <c r="E645" s="168"/>
      <c r="F645" s="168"/>
      <c r="G645" s="166" t="s">
        <v>3260</v>
      </c>
      <c r="H645" s="166" t="s">
        <v>3261</v>
      </c>
      <c r="I645" s="166" t="s">
        <v>3262</v>
      </c>
      <c r="J645" s="167" t="s">
        <v>492</v>
      </c>
      <c r="K645" s="161" t="s">
        <v>518</v>
      </c>
      <c r="L645" s="161" t="s">
        <v>519</v>
      </c>
      <c r="M645" s="168"/>
      <c r="N645" s="168"/>
      <c r="O645" s="168"/>
    </row>
    <row r="646">
      <c r="A646" s="168"/>
      <c r="B646" s="161" t="s">
        <v>2239</v>
      </c>
      <c r="C646" s="166" t="s">
        <v>2240</v>
      </c>
      <c r="D646" s="161" t="s">
        <v>3263</v>
      </c>
      <c r="E646" s="168"/>
      <c r="F646" s="168"/>
      <c r="G646" s="166" t="s">
        <v>3264</v>
      </c>
      <c r="H646" s="166" t="s">
        <v>2243</v>
      </c>
      <c r="I646" s="166" t="s">
        <v>2244</v>
      </c>
      <c r="J646" s="167" t="s">
        <v>492</v>
      </c>
      <c r="K646" s="161" t="s">
        <v>493</v>
      </c>
      <c r="L646" s="168"/>
      <c r="M646" s="168"/>
      <c r="N646" s="168"/>
      <c r="O646" s="168"/>
    </row>
    <row r="647">
      <c r="A647" s="168"/>
      <c r="B647" s="161" t="s">
        <v>2007</v>
      </c>
      <c r="C647" s="166" t="s">
        <v>2008</v>
      </c>
      <c r="D647" s="161" t="s">
        <v>3265</v>
      </c>
      <c r="E647" s="168"/>
      <c r="F647" s="168"/>
      <c r="G647" s="166" t="s">
        <v>3266</v>
      </c>
      <c r="H647" s="166" t="s">
        <v>3267</v>
      </c>
      <c r="I647" s="166" t="s">
        <v>3268</v>
      </c>
      <c r="J647" s="167" t="s">
        <v>492</v>
      </c>
      <c r="K647" s="161" t="s">
        <v>493</v>
      </c>
      <c r="L647" s="168"/>
      <c r="M647" s="168"/>
      <c r="N647" s="168"/>
      <c r="O647" s="168"/>
    </row>
    <row r="648">
      <c r="A648" s="168"/>
      <c r="B648" s="161" t="s">
        <v>3269</v>
      </c>
      <c r="C648" s="166" t="s">
        <v>3270</v>
      </c>
      <c r="D648" s="161" t="s">
        <v>3271</v>
      </c>
      <c r="E648" s="168"/>
      <c r="F648" s="168"/>
      <c r="G648" s="166" t="s">
        <v>3270</v>
      </c>
      <c r="H648" s="166" t="s">
        <v>3272</v>
      </c>
      <c r="I648" s="166" t="s">
        <v>3273</v>
      </c>
      <c r="J648" s="167" t="s">
        <v>492</v>
      </c>
      <c r="K648" s="161" t="s">
        <v>493</v>
      </c>
      <c r="L648" s="168"/>
      <c r="M648" s="168"/>
      <c r="N648" s="168"/>
      <c r="O648" s="168"/>
    </row>
    <row r="649">
      <c r="A649" s="168"/>
      <c r="B649" s="161" t="s">
        <v>3274</v>
      </c>
      <c r="C649" s="166" t="s">
        <v>3275</v>
      </c>
      <c r="D649" s="161" t="s">
        <v>3276</v>
      </c>
      <c r="E649" s="168"/>
      <c r="F649" s="168"/>
      <c r="G649" s="166" t="s">
        <v>3275</v>
      </c>
      <c r="H649" s="166" t="s">
        <v>3277</v>
      </c>
      <c r="I649" s="166" t="s">
        <v>3278</v>
      </c>
      <c r="J649" s="167" t="s">
        <v>492</v>
      </c>
      <c r="K649" s="161" t="s">
        <v>493</v>
      </c>
      <c r="L649" s="168"/>
      <c r="M649" s="168"/>
      <c r="N649" s="168"/>
      <c r="O649" s="168"/>
    </row>
    <row r="650">
      <c r="A650" s="168"/>
      <c r="B650" s="161" t="s">
        <v>3279</v>
      </c>
      <c r="C650" s="166" t="s">
        <v>336</v>
      </c>
      <c r="D650" s="161" t="s">
        <v>3280</v>
      </c>
      <c r="E650" s="168"/>
      <c r="F650" s="168"/>
      <c r="G650" s="166" t="s">
        <v>336</v>
      </c>
      <c r="H650" s="166" t="s">
        <v>3281</v>
      </c>
      <c r="I650" s="166" t="s">
        <v>3282</v>
      </c>
      <c r="J650" s="167" t="s">
        <v>492</v>
      </c>
      <c r="K650" s="161" t="s">
        <v>493</v>
      </c>
      <c r="L650" s="168"/>
      <c r="M650" s="168"/>
      <c r="N650" s="168"/>
      <c r="O650" s="168"/>
    </row>
    <row r="651">
      <c r="A651" s="168"/>
      <c r="B651" s="161" t="s">
        <v>3283</v>
      </c>
      <c r="C651" s="166" t="s">
        <v>3284</v>
      </c>
      <c r="D651" s="161" t="s">
        <v>3285</v>
      </c>
      <c r="E651" s="168"/>
      <c r="F651" s="168"/>
      <c r="G651" s="166" t="s">
        <v>3284</v>
      </c>
      <c r="H651" s="166" t="s">
        <v>3286</v>
      </c>
      <c r="I651" s="166" t="s">
        <v>3287</v>
      </c>
      <c r="J651" s="167" t="s">
        <v>492</v>
      </c>
      <c r="K651" s="161" t="s">
        <v>518</v>
      </c>
      <c r="L651" s="161" t="s">
        <v>519</v>
      </c>
      <c r="M651" s="168"/>
      <c r="N651" s="168"/>
      <c r="O651" s="168"/>
    </row>
    <row r="652">
      <c r="A652" s="161" t="s">
        <v>3028</v>
      </c>
      <c r="B652" s="162"/>
      <c r="C652" s="171" t="s">
        <v>3288</v>
      </c>
      <c r="D652" s="161" t="s">
        <v>3289</v>
      </c>
      <c r="E652" s="161" t="s">
        <v>1528</v>
      </c>
      <c r="F652" s="168"/>
      <c r="G652" s="166" t="s">
        <v>1529</v>
      </c>
      <c r="H652" s="166" t="s">
        <v>1530</v>
      </c>
      <c r="I652" s="166" t="s">
        <v>1531</v>
      </c>
      <c r="J652" s="167" t="s">
        <v>492</v>
      </c>
      <c r="K652" s="161" t="s">
        <v>518</v>
      </c>
      <c r="L652" s="161" t="s">
        <v>519</v>
      </c>
      <c r="M652" s="168"/>
      <c r="N652" s="168"/>
      <c r="O652" s="168"/>
    </row>
    <row r="653">
      <c r="A653" s="161" t="s">
        <v>3028</v>
      </c>
      <c r="B653" s="169"/>
      <c r="C653" s="169"/>
      <c r="D653" s="161" t="s">
        <v>3290</v>
      </c>
      <c r="E653" s="168"/>
      <c r="F653" s="168"/>
      <c r="G653" s="166" t="s">
        <v>1533</v>
      </c>
      <c r="H653" s="166" t="s">
        <v>1534</v>
      </c>
      <c r="I653" s="166" t="s">
        <v>1535</v>
      </c>
      <c r="J653" s="167" t="s">
        <v>492</v>
      </c>
      <c r="K653" s="161" t="s">
        <v>518</v>
      </c>
      <c r="L653" s="161" t="s">
        <v>519</v>
      </c>
      <c r="M653" s="168"/>
      <c r="N653" s="168"/>
      <c r="O653" s="168"/>
    </row>
    <row r="654">
      <c r="A654" s="161" t="s">
        <v>3028</v>
      </c>
      <c r="B654" s="169"/>
      <c r="C654" s="169"/>
      <c r="D654" s="161" t="s">
        <v>3291</v>
      </c>
      <c r="E654" s="168"/>
      <c r="F654" s="168"/>
      <c r="G654" s="166" t="s">
        <v>1537</v>
      </c>
      <c r="H654" s="166" t="s">
        <v>1538</v>
      </c>
      <c r="I654" s="166" t="s">
        <v>1539</v>
      </c>
      <c r="J654" s="167" t="s">
        <v>492</v>
      </c>
      <c r="K654" s="161" t="s">
        <v>518</v>
      </c>
      <c r="L654" s="161" t="s">
        <v>519</v>
      </c>
      <c r="M654" s="168"/>
      <c r="N654" s="168"/>
      <c r="O654" s="168"/>
    </row>
    <row r="655">
      <c r="A655" s="161" t="s">
        <v>3028</v>
      </c>
      <c r="B655" s="169"/>
      <c r="C655" s="169"/>
      <c r="D655" s="161" t="s">
        <v>3292</v>
      </c>
      <c r="E655" s="168"/>
      <c r="F655" s="168"/>
      <c r="G655" s="166" t="s">
        <v>1541</v>
      </c>
      <c r="H655" s="166" t="s">
        <v>1542</v>
      </c>
      <c r="I655" s="166" t="s">
        <v>1543</v>
      </c>
      <c r="J655" s="167" t="s">
        <v>492</v>
      </c>
      <c r="K655" s="161" t="s">
        <v>518</v>
      </c>
      <c r="L655" s="161" t="s">
        <v>519</v>
      </c>
      <c r="M655" s="168"/>
      <c r="N655" s="168"/>
      <c r="O655" s="168"/>
    </row>
    <row r="656">
      <c r="A656" s="161" t="s">
        <v>3028</v>
      </c>
      <c r="B656" s="169"/>
      <c r="C656" s="169"/>
      <c r="D656" s="161" t="s">
        <v>3293</v>
      </c>
      <c r="E656" s="168"/>
      <c r="F656" s="168"/>
      <c r="G656" s="166" t="s">
        <v>1545</v>
      </c>
      <c r="H656" s="166" t="s">
        <v>1546</v>
      </c>
      <c r="I656" s="166" t="s">
        <v>1547</v>
      </c>
      <c r="J656" s="167" t="s">
        <v>492</v>
      </c>
      <c r="K656" s="161" t="s">
        <v>518</v>
      </c>
      <c r="L656" s="161" t="s">
        <v>519</v>
      </c>
      <c r="M656" s="168"/>
      <c r="N656" s="168"/>
      <c r="O656" s="168"/>
    </row>
    <row r="657">
      <c r="A657" s="161" t="s">
        <v>3028</v>
      </c>
      <c r="B657" s="169"/>
      <c r="C657" s="169"/>
      <c r="D657" s="161" t="s">
        <v>3294</v>
      </c>
      <c r="E657" s="168"/>
      <c r="F657" s="168"/>
      <c r="G657" s="166" t="s">
        <v>1549</v>
      </c>
      <c r="H657" s="166" t="s">
        <v>1550</v>
      </c>
      <c r="I657" s="166" t="s">
        <v>1551</v>
      </c>
      <c r="J657" s="167" t="s">
        <v>492</v>
      </c>
      <c r="K657" s="161" t="s">
        <v>518</v>
      </c>
      <c r="L657" s="161" t="s">
        <v>519</v>
      </c>
      <c r="M657" s="168"/>
      <c r="N657" s="168"/>
      <c r="O657" s="168"/>
    </row>
    <row r="658">
      <c r="A658" s="161" t="s">
        <v>3028</v>
      </c>
      <c r="B658" s="169"/>
      <c r="C658" s="169"/>
      <c r="D658" s="161" t="s">
        <v>3295</v>
      </c>
      <c r="E658" s="168"/>
      <c r="F658" s="168"/>
      <c r="G658" s="166" t="s">
        <v>1553</v>
      </c>
      <c r="H658" s="166" t="s">
        <v>1554</v>
      </c>
      <c r="I658" s="166" t="s">
        <v>1555</v>
      </c>
      <c r="J658" s="167" t="s">
        <v>492</v>
      </c>
      <c r="K658" s="161" t="s">
        <v>518</v>
      </c>
      <c r="L658" s="161" t="s">
        <v>519</v>
      </c>
      <c r="M658" s="168"/>
      <c r="N658" s="168"/>
      <c r="O658" s="168"/>
    </row>
    <row r="659">
      <c r="A659" s="161" t="s">
        <v>3028</v>
      </c>
      <c r="B659" s="169"/>
      <c r="C659" s="169"/>
      <c r="D659" s="161" t="s">
        <v>3296</v>
      </c>
      <c r="E659" s="168"/>
      <c r="F659" s="168"/>
      <c r="G659" s="166" t="s">
        <v>1557</v>
      </c>
      <c r="H659" s="166" t="s">
        <v>1558</v>
      </c>
      <c r="I659" s="166" t="s">
        <v>1559</v>
      </c>
      <c r="J659" s="167" t="s">
        <v>492</v>
      </c>
      <c r="K659" s="161" t="s">
        <v>518</v>
      </c>
      <c r="L659" s="161" t="s">
        <v>519</v>
      </c>
      <c r="M659" s="168"/>
      <c r="N659" s="168"/>
      <c r="O659" s="168"/>
    </row>
    <row r="660">
      <c r="A660" s="161" t="s">
        <v>3028</v>
      </c>
      <c r="B660" s="169"/>
      <c r="C660" s="169"/>
      <c r="D660" s="161" t="s">
        <v>3297</v>
      </c>
      <c r="E660" s="168"/>
      <c r="F660" s="168"/>
      <c r="G660" s="166" t="s">
        <v>1561</v>
      </c>
      <c r="H660" s="166" t="s">
        <v>1562</v>
      </c>
      <c r="I660" s="166" t="s">
        <v>1563</v>
      </c>
      <c r="J660" s="167" t="s">
        <v>492</v>
      </c>
      <c r="K660" s="161" t="s">
        <v>518</v>
      </c>
      <c r="L660" s="161" t="s">
        <v>519</v>
      </c>
      <c r="M660" s="168"/>
      <c r="N660" s="168"/>
      <c r="O660" s="168"/>
    </row>
    <row r="661">
      <c r="A661" s="161" t="s">
        <v>3028</v>
      </c>
      <c r="B661" s="169"/>
      <c r="C661" s="169"/>
      <c r="D661" s="161" t="s">
        <v>3298</v>
      </c>
      <c r="E661" s="168"/>
      <c r="F661" s="168"/>
      <c r="G661" s="166" t="s">
        <v>1565</v>
      </c>
      <c r="H661" s="166" t="s">
        <v>1566</v>
      </c>
      <c r="I661" s="166" t="s">
        <v>1567</v>
      </c>
      <c r="J661" s="167" t="s">
        <v>492</v>
      </c>
      <c r="K661" s="161" t="s">
        <v>518</v>
      </c>
      <c r="L661" s="161" t="s">
        <v>519</v>
      </c>
      <c r="M661" s="168"/>
      <c r="N661" s="168"/>
      <c r="O661" s="168"/>
    </row>
    <row r="662">
      <c r="A662" s="161" t="s">
        <v>3028</v>
      </c>
      <c r="B662" s="169"/>
      <c r="C662" s="169"/>
      <c r="D662" s="161" t="s">
        <v>3299</v>
      </c>
      <c r="E662" s="168"/>
      <c r="F662" s="168"/>
      <c r="G662" s="166" t="s">
        <v>1569</v>
      </c>
      <c r="H662" s="166" t="s">
        <v>1570</v>
      </c>
      <c r="I662" s="166" t="s">
        <v>1571</v>
      </c>
      <c r="J662" s="167" t="s">
        <v>492</v>
      </c>
      <c r="K662" s="161" t="s">
        <v>518</v>
      </c>
      <c r="L662" s="161" t="s">
        <v>519</v>
      </c>
      <c r="M662" s="168"/>
      <c r="N662" s="168"/>
      <c r="O662" s="168"/>
    </row>
    <row r="663">
      <c r="A663" s="161" t="s">
        <v>3028</v>
      </c>
      <c r="B663" s="169"/>
      <c r="C663" s="169"/>
      <c r="D663" s="161" t="s">
        <v>3300</v>
      </c>
      <c r="E663" s="168"/>
      <c r="F663" s="168"/>
      <c r="G663" s="166" t="s">
        <v>1573</v>
      </c>
      <c r="H663" s="166" t="s">
        <v>1574</v>
      </c>
      <c r="I663" s="166" t="s">
        <v>1575</v>
      </c>
      <c r="J663" s="167" t="s">
        <v>492</v>
      </c>
      <c r="K663" s="183" t="s">
        <v>493</v>
      </c>
      <c r="L663" s="168"/>
      <c r="M663" s="168"/>
      <c r="N663" s="168"/>
      <c r="O663" s="168"/>
    </row>
    <row r="664">
      <c r="A664" s="161" t="s">
        <v>3028</v>
      </c>
      <c r="B664" s="169"/>
      <c r="C664" s="169"/>
      <c r="D664" s="161" t="s">
        <v>3301</v>
      </c>
      <c r="E664" s="168"/>
      <c r="F664" s="168"/>
      <c r="G664" s="166" t="s">
        <v>1577</v>
      </c>
      <c r="H664" s="166" t="s">
        <v>1578</v>
      </c>
      <c r="I664" s="166" t="s">
        <v>1579</v>
      </c>
      <c r="J664" s="167" t="s">
        <v>492</v>
      </c>
      <c r="K664" s="183" t="s">
        <v>493</v>
      </c>
      <c r="L664" s="168"/>
      <c r="M664" s="168"/>
      <c r="N664" s="168"/>
      <c r="O664" s="168"/>
    </row>
    <row r="665">
      <c r="A665" s="161" t="s">
        <v>3028</v>
      </c>
      <c r="B665" s="169"/>
      <c r="C665" s="169"/>
      <c r="D665" s="161" t="s">
        <v>3302</v>
      </c>
      <c r="E665" s="168"/>
      <c r="F665" s="168"/>
      <c r="G665" s="166" t="s">
        <v>1581</v>
      </c>
      <c r="H665" s="166" t="s">
        <v>3303</v>
      </c>
      <c r="I665" s="166" t="s">
        <v>1583</v>
      </c>
      <c r="J665" s="167" t="s">
        <v>492</v>
      </c>
      <c r="K665" s="183" t="s">
        <v>493</v>
      </c>
      <c r="L665" s="168"/>
      <c r="M665" s="168"/>
      <c r="N665" s="168"/>
      <c r="O665" s="168"/>
    </row>
    <row r="666">
      <c r="A666" s="161" t="s">
        <v>3028</v>
      </c>
      <c r="B666" s="169"/>
      <c r="C666" s="169"/>
      <c r="D666" s="161" t="s">
        <v>3304</v>
      </c>
      <c r="E666" s="168"/>
      <c r="F666" s="168"/>
      <c r="G666" s="166" t="s">
        <v>1585</v>
      </c>
      <c r="H666" s="166" t="s">
        <v>1550</v>
      </c>
      <c r="I666" s="166" t="s">
        <v>1586</v>
      </c>
      <c r="J666" s="167" t="s">
        <v>492</v>
      </c>
      <c r="K666" s="161" t="s">
        <v>518</v>
      </c>
      <c r="L666" s="161" t="s">
        <v>519</v>
      </c>
      <c r="M666" s="168"/>
      <c r="N666" s="168"/>
      <c r="O666" s="168"/>
    </row>
    <row r="667">
      <c r="A667" s="161" t="s">
        <v>3028</v>
      </c>
      <c r="B667" s="12"/>
      <c r="C667" s="12"/>
      <c r="D667" s="161" t="s">
        <v>3305</v>
      </c>
      <c r="E667" s="168"/>
      <c r="F667" s="168"/>
      <c r="G667" s="166" t="s">
        <v>1588</v>
      </c>
      <c r="H667" s="166" t="s">
        <v>1589</v>
      </c>
      <c r="I667" s="166" t="s">
        <v>1590</v>
      </c>
      <c r="J667" s="167" t="s">
        <v>492</v>
      </c>
      <c r="K667" s="161" t="s">
        <v>518</v>
      </c>
      <c r="L667" s="161" t="s">
        <v>519</v>
      </c>
      <c r="M667" s="168"/>
      <c r="N667" s="168"/>
      <c r="O667" s="168"/>
    </row>
    <row r="668">
      <c r="A668" s="161" t="s">
        <v>3306</v>
      </c>
      <c r="B668" s="162"/>
      <c r="C668" s="171" t="s">
        <v>3307</v>
      </c>
      <c r="D668" s="161" t="s">
        <v>3308</v>
      </c>
      <c r="E668" s="168"/>
      <c r="F668" s="161" t="s">
        <v>1454</v>
      </c>
      <c r="G668" s="166" t="s">
        <v>1455</v>
      </c>
      <c r="H668" s="166" t="s">
        <v>1456</v>
      </c>
      <c r="I668" s="166" t="s">
        <v>1457</v>
      </c>
      <c r="J668" s="167" t="s">
        <v>492</v>
      </c>
      <c r="K668" s="161" t="s">
        <v>518</v>
      </c>
      <c r="L668" s="161" t="s">
        <v>519</v>
      </c>
      <c r="M668" s="168"/>
      <c r="N668" s="168"/>
      <c r="O668" s="168"/>
    </row>
    <row r="669">
      <c r="A669" s="161" t="s">
        <v>3306</v>
      </c>
      <c r="B669" s="169"/>
      <c r="C669" s="169"/>
      <c r="D669" s="161" t="s">
        <v>3309</v>
      </c>
      <c r="E669" s="168"/>
      <c r="F669" s="161" t="s">
        <v>1454</v>
      </c>
      <c r="G669" s="166" t="s">
        <v>1459</v>
      </c>
      <c r="H669" s="166" t="s">
        <v>3310</v>
      </c>
      <c r="I669" s="166" t="s">
        <v>1461</v>
      </c>
      <c r="J669" s="167" t="s">
        <v>492</v>
      </c>
      <c r="K669" s="183" t="s">
        <v>493</v>
      </c>
      <c r="L669" s="168"/>
      <c r="M669" s="168"/>
      <c r="N669" s="168"/>
      <c r="O669" s="168"/>
    </row>
    <row r="670">
      <c r="A670" s="161" t="s">
        <v>3306</v>
      </c>
      <c r="B670" s="169"/>
      <c r="C670" s="169"/>
      <c r="D670" s="161" t="s">
        <v>3311</v>
      </c>
      <c r="E670" s="168"/>
      <c r="F670" s="161" t="s">
        <v>1454</v>
      </c>
      <c r="G670" s="166" t="s">
        <v>1463</v>
      </c>
      <c r="H670" s="166" t="s">
        <v>3312</v>
      </c>
      <c r="I670" s="166" t="s">
        <v>1465</v>
      </c>
      <c r="J670" s="167" t="s">
        <v>492</v>
      </c>
      <c r="K670" s="183" t="s">
        <v>493</v>
      </c>
      <c r="L670" s="168"/>
      <c r="M670" s="168"/>
      <c r="N670" s="168"/>
      <c r="O670" s="168"/>
    </row>
    <row r="671">
      <c r="A671" s="161" t="s">
        <v>3306</v>
      </c>
      <c r="B671" s="169"/>
      <c r="C671" s="169"/>
      <c r="D671" s="161" t="s">
        <v>3313</v>
      </c>
      <c r="E671" s="168"/>
      <c r="F671" s="161" t="s">
        <v>1454</v>
      </c>
      <c r="G671" s="166" t="s">
        <v>1467</v>
      </c>
      <c r="H671" s="166" t="s">
        <v>3314</v>
      </c>
      <c r="I671" s="166" t="s">
        <v>1469</v>
      </c>
      <c r="J671" s="167" t="s">
        <v>492</v>
      </c>
      <c r="K671" s="161" t="s">
        <v>518</v>
      </c>
      <c r="L671" s="161" t="s">
        <v>519</v>
      </c>
      <c r="M671" s="168"/>
      <c r="N671" s="168"/>
      <c r="O671" s="168"/>
    </row>
    <row r="672">
      <c r="A672" s="161" t="s">
        <v>3306</v>
      </c>
      <c r="B672" s="169"/>
      <c r="C672" s="169"/>
      <c r="D672" s="161" t="s">
        <v>3315</v>
      </c>
      <c r="E672" s="168"/>
      <c r="F672" s="161" t="s">
        <v>1454</v>
      </c>
      <c r="G672" s="166" t="s">
        <v>1471</v>
      </c>
      <c r="H672" s="166" t="s">
        <v>3314</v>
      </c>
      <c r="I672" s="166" t="s">
        <v>1476</v>
      </c>
      <c r="J672" s="167" t="s">
        <v>492</v>
      </c>
      <c r="K672" s="161" t="s">
        <v>518</v>
      </c>
      <c r="L672" s="161" t="s">
        <v>519</v>
      </c>
      <c r="M672" s="168"/>
      <c r="N672" s="168"/>
      <c r="O672" s="168"/>
    </row>
    <row r="673">
      <c r="A673" s="161" t="s">
        <v>3306</v>
      </c>
      <c r="B673" s="169"/>
      <c r="C673" s="169"/>
      <c r="D673" s="161" t="s">
        <v>3316</v>
      </c>
      <c r="E673" s="168"/>
      <c r="F673" s="161" t="s">
        <v>1454</v>
      </c>
      <c r="G673" s="166" t="s">
        <v>1474</v>
      </c>
      <c r="H673" s="166" t="s">
        <v>3317</v>
      </c>
      <c r="I673" s="166" t="s">
        <v>1476</v>
      </c>
      <c r="J673" s="167" t="s">
        <v>492</v>
      </c>
      <c r="K673" s="161" t="s">
        <v>518</v>
      </c>
      <c r="L673" s="161" t="s">
        <v>519</v>
      </c>
      <c r="M673" s="168"/>
      <c r="N673" s="168"/>
      <c r="O673" s="168"/>
    </row>
    <row r="674">
      <c r="A674" s="161" t="s">
        <v>3306</v>
      </c>
      <c r="B674" s="169"/>
      <c r="C674" s="169"/>
      <c r="D674" s="161" t="s">
        <v>3318</v>
      </c>
      <c r="E674" s="168"/>
      <c r="F674" s="161" t="s">
        <v>1454</v>
      </c>
      <c r="G674" s="166" t="s">
        <v>1478</v>
      </c>
      <c r="H674" s="166" t="s">
        <v>3319</v>
      </c>
      <c r="I674" s="166" t="s">
        <v>3320</v>
      </c>
      <c r="J674" s="167" t="s">
        <v>492</v>
      </c>
      <c r="K674" s="183" t="s">
        <v>493</v>
      </c>
      <c r="L674" s="168"/>
      <c r="M674" s="168"/>
      <c r="N674" s="168"/>
      <c r="O674" s="168"/>
    </row>
    <row r="675">
      <c r="A675" s="161" t="s">
        <v>3306</v>
      </c>
      <c r="B675" s="169"/>
      <c r="C675" s="169"/>
      <c r="D675" s="161" t="s">
        <v>3321</v>
      </c>
      <c r="E675" s="168"/>
      <c r="F675" s="168"/>
      <c r="G675" s="166" t="s">
        <v>3322</v>
      </c>
      <c r="H675" s="166" t="s">
        <v>3323</v>
      </c>
      <c r="I675" s="166" t="s">
        <v>3324</v>
      </c>
      <c r="J675" s="167" t="s">
        <v>492</v>
      </c>
      <c r="K675" s="161" t="s">
        <v>518</v>
      </c>
      <c r="L675" s="161" t="s">
        <v>519</v>
      </c>
      <c r="M675" s="168"/>
      <c r="N675" s="168"/>
      <c r="O675" s="168"/>
    </row>
    <row r="676">
      <c r="A676" s="161" t="s">
        <v>3306</v>
      </c>
      <c r="B676" s="169"/>
      <c r="C676" s="169"/>
      <c r="D676" s="161" t="s">
        <v>3325</v>
      </c>
      <c r="E676" s="168"/>
      <c r="F676" s="168"/>
      <c r="G676" s="166" t="s">
        <v>3326</v>
      </c>
      <c r="H676" s="166" t="s">
        <v>1456</v>
      </c>
      <c r="I676" s="166" t="s">
        <v>3327</v>
      </c>
      <c r="J676" s="167" t="s">
        <v>492</v>
      </c>
      <c r="K676" s="161" t="s">
        <v>518</v>
      </c>
      <c r="L676" s="161" t="s">
        <v>519</v>
      </c>
      <c r="M676" s="168"/>
      <c r="N676" s="168"/>
      <c r="O676" s="168"/>
    </row>
    <row r="677">
      <c r="A677" s="161" t="s">
        <v>3306</v>
      </c>
      <c r="B677" s="169"/>
      <c r="C677" s="169"/>
      <c r="D677" s="161" t="s">
        <v>3328</v>
      </c>
      <c r="E677" s="168"/>
      <c r="F677" s="168"/>
      <c r="G677" s="166" t="s">
        <v>3329</v>
      </c>
      <c r="H677" s="166" t="s">
        <v>1456</v>
      </c>
      <c r="I677" s="166" t="s">
        <v>3330</v>
      </c>
      <c r="J677" s="167" t="s">
        <v>492</v>
      </c>
      <c r="K677" s="161" t="s">
        <v>518</v>
      </c>
      <c r="L677" s="161" t="s">
        <v>519</v>
      </c>
      <c r="M677" s="168"/>
      <c r="N677" s="168"/>
      <c r="O677" s="168"/>
    </row>
    <row r="678">
      <c r="A678" s="161" t="s">
        <v>3306</v>
      </c>
      <c r="B678" s="169"/>
      <c r="C678" s="169"/>
      <c r="D678" s="161" t="s">
        <v>3331</v>
      </c>
      <c r="E678" s="168"/>
      <c r="F678" s="168"/>
      <c r="G678" s="166" t="s">
        <v>3332</v>
      </c>
      <c r="H678" s="166" t="s">
        <v>1456</v>
      </c>
      <c r="I678" s="166" t="s">
        <v>3333</v>
      </c>
      <c r="J678" s="167" t="s">
        <v>492</v>
      </c>
      <c r="K678" s="183" t="s">
        <v>493</v>
      </c>
      <c r="L678" s="168"/>
      <c r="M678" s="168"/>
      <c r="N678" s="168"/>
      <c r="O678" s="168"/>
    </row>
    <row r="679">
      <c r="A679" s="161" t="s">
        <v>3306</v>
      </c>
      <c r="B679" s="169"/>
      <c r="C679" s="169"/>
      <c r="D679" s="161" t="s">
        <v>3334</v>
      </c>
      <c r="E679" s="168"/>
      <c r="F679" s="168"/>
      <c r="G679" s="166" t="s">
        <v>3335</v>
      </c>
      <c r="H679" s="166" t="s">
        <v>1456</v>
      </c>
      <c r="I679" s="166" t="s">
        <v>3336</v>
      </c>
      <c r="J679" s="167" t="s">
        <v>492</v>
      </c>
      <c r="K679" s="161" t="s">
        <v>518</v>
      </c>
      <c r="L679" s="161" t="s">
        <v>519</v>
      </c>
      <c r="M679" s="168"/>
      <c r="N679" s="168"/>
      <c r="O679" s="168"/>
    </row>
    <row r="680">
      <c r="A680" s="161" t="s">
        <v>3306</v>
      </c>
      <c r="B680" s="169"/>
      <c r="C680" s="169"/>
      <c r="D680" s="161" t="s">
        <v>3337</v>
      </c>
      <c r="E680" s="168"/>
      <c r="F680" s="168"/>
      <c r="G680" s="166" t="s">
        <v>3338</v>
      </c>
      <c r="H680" s="166" t="s">
        <v>1456</v>
      </c>
      <c r="I680" s="166" t="s">
        <v>3339</v>
      </c>
      <c r="J680" s="167" t="s">
        <v>492</v>
      </c>
      <c r="K680" s="161" t="s">
        <v>518</v>
      </c>
      <c r="L680" s="161" t="s">
        <v>519</v>
      </c>
      <c r="M680" s="168"/>
      <c r="N680" s="168"/>
      <c r="O680" s="168"/>
    </row>
    <row r="681">
      <c r="A681" s="161" t="s">
        <v>3306</v>
      </c>
      <c r="B681" s="169"/>
      <c r="C681" s="169"/>
      <c r="D681" s="161" t="s">
        <v>3340</v>
      </c>
      <c r="E681" s="168"/>
      <c r="F681" s="168"/>
      <c r="G681" s="166" t="s">
        <v>3341</v>
      </c>
      <c r="H681" s="166" t="s">
        <v>1456</v>
      </c>
      <c r="I681" s="166" t="s">
        <v>3342</v>
      </c>
      <c r="J681" s="167" t="s">
        <v>492</v>
      </c>
      <c r="K681" s="161" t="s">
        <v>518</v>
      </c>
      <c r="L681" s="161" t="s">
        <v>519</v>
      </c>
      <c r="M681" s="168"/>
      <c r="N681" s="168"/>
      <c r="O681" s="168"/>
    </row>
    <row r="682">
      <c r="A682" s="161" t="s">
        <v>3306</v>
      </c>
      <c r="B682" s="169"/>
      <c r="C682" s="169"/>
      <c r="D682" s="161" t="s">
        <v>3343</v>
      </c>
      <c r="E682" s="168"/>
      <c r="F682" s="168"/>
      <c r="G682" s="166" t="s">
        <v>3344</v>
      </c>
      <c r="H682" s="166" t="s">
        <v>3345</v>
      </c>
      <c r="I682" s="166" t="s">
        <v>3346</v>
      </c>
      <c r="J682" s="167" t="s">
        <v>492</v>
      </c>
      <c r="K682" s="183" t="s">
        <v>493</v>
      </c>
      <c r="L682" s="168"/>
      <c r="M682" s="168"/>
      <c r="N682" s="168"/>
      <c r="O682" s="168"/>
    </row>
    <row r="683">
      <c r="A683" s="161" t="s">
        <v>3306</v>
      </c>
      <c r="B683" s="12"/>
      <c r="C683" s="12"/>
      <c r="D683" s="161" t="s">
        <v>3347</v>
      </c>
      <c r="E683" s="168"/>
      <c r="F683" s="168"/>
      <c r="G683" s="166" t="s">
        <v>3348</v>
      </c>
      <c r="H683" s="166" t="s">
        <v>3349</v>
      </c>
      <c r="I683" s="166" t="s">
        <v>3350</v>
      </c>
      <c r="J683" s="167" t="s">
        <v>492</v>
      </c>
      <c r="K683" s="183" t="s">
        <v>493</v>
      </c>
      <c r="L683" s="168"/>
      <c r="M683" s="168"/>
      <c r="N683" s="168"/>
      <c r="O683" s="168"/>
    </row>
    <row r="684">
      <c r="A684" s="161" t="s">
        <v>3351</v>
      </c>
      <c r="B684" s="162"/>
      <c r="C684" s="171" t="s">
        <v>3352</v>
      </c>
      <c r="D684" s="161" t="s">
        <v>3353</v>
      </c>
      <c r="E684" s="168"/>
      <c r="F684" s="168"/>
      <c r="G684" s="166" t="s">
        <v>3354</v>
      </c>
      <c r="H684" s="166" t="s">
        <v>3355</v>
      </c>
      <c r="I684" s="166" t="s">
        <v>3356</v>
      </c>
      <c r="J684" s="167" t="s">
        <v>492</v>
      </c>
      <c r="K684" s="183" t="s">
        <v>493</v>
      </c>
      <c r="L684" s="168"/>
      <c r="M684" s="168"/>
      <c r="N684" s="168"/>
      <c r="O684" s="168"/>
    </row>
    <row r="685">
      <c r="A685" s="161" t="s">
        <v>3351</v>
      </c>
      <c r="B685" s="169"/>
      <c r="C685" s="169"/>
      <c r="D685" s="161" t="s">
        <v>3357</v>
      </c>
      <c r="E685" s="168"/>
      <c r="F685" s="168"/>
      <c r="G685" s="166" t="s">
        <v>3358</v>
      </c>
      <c r="H685" s="166" t="s">
        <v>3359</v>
      </c>
      <c r="I685" s="166" t="s">
        <v>3360</v>
      </c>
      <c r="J685" s="167" t="s">
        <v>492</v>
      </c>
      <c r="K685" s="183" t="s">
        <v>493</v>
      </c>
      <c r="L685" s="168"/>
      <c r="M685" s="168"/>
      <c r="N685" s="168"/>
      <c r="O685" s="168"/>
    </row>
    <row r="686">
      <c r="A686" s="161" t="s">
        <v>3351</v>
      </c>
      <c r="B686" s="12"/>
      <c r="C686" s="12"/>
      <c r="D686" s="161" t="s">
        <v>3361</v>
      </c>
      <c r="E686" s="168"/>
      <c r="F686" s="168"/>
      <c r="G686" s="166" t="s">
        <v>3362</v>
      </c>
      <c r="H686" s="166" t="s">
        <v>3363</v>
      </c>
      <c r="I686" s="166" t="s">
        <v>3364</v>
      </c>
      <c r="J686" s="167" t="s">
        <v>492</v>
      </c>
      <c r="K686" s="161" t="s">
        <v>518</v>
      </c>
      <c r="L686" s="161" t="s">
        <v>519</v>
      </c>
      <c r="M686" s="168"/>
      <c r="N686" s="168"/>
      <c r="O686" s="168"/>
    </row>
    <row r="687">
      <c r="A687" s="161" t="s">
        <v>3365</v>
      </c>
      <c r="B687" s="168"/>
      <c r="C687" s="166" t="s">
        <v>3234</v>
      </c>
      <c r="D687" s="161" t="s">
        <v>3366</v>
      </c>
      <c r="E687" s="168"/>
      <c r="F687" s="168"/>
      <c r="G687" s="166" t="s">
        <v>3367</v>
      </c>
      <c r="H687" s="166" t="s">
        <v>3368</v>
      </c>
      <c r="I687" s="166" t="s">
        <v>3369</v>
      </c>
      <c r="J687" s="167" t="s">
        <v>492</v>
      </c>
      <c r="K687" s="161" t="s">
        <v>518</v>
      </c>
      <c r="L687" s="161" t="s">
        <v>519</v>
      </c>
      <c r="M687" s="168"/>
      <c r="N687" s="168"/>
      <c r="O687" s="168"/>
    </row>
    <row r="688">
      <c r="A688" s="161" t="s">
        <v>3370</v>
      </c>
      <c r="B688" s="162"/>
      <c r="C688" s="171" t="s">
        <v>3371</v>
      </c>
      <c r="D688" s="161" t="s">
        <v>3372</v>
      </c>
      <c r="E688" s="168"/>
      <c r="F688" s="168"/>
      <c r="G688" s="166" t="s">
        <v>3373</v>
      </c>
      <c r="H688" s="166" t="s">
        <v>3374</v>
      </c>
      <c r="I688" s="181" t="s">
        <v>3375</v>
      </c>
      <c r="J688" s="167" t="s">
        <v>492</v>
      </c>
      <c r="K688" s="161" t="s">
        <v>518</v>
      </c>
      <c r="L688" s="161" t="s">
        <v>519</v>
      </c>
      <c r="M688" s="168"/>
      <c r="N688" s="168"/>
      <c r="O688" s="168"/>
    </row>
    <row r="689">
      <c r="A689" s="161" t="s">
        <v>3370</v>
      </c>
      <c r="B689" s="169"/>
      <c r="C689" s="169"/>
      <c r="D689" s="161" t="s">
        <v>3376</v>
      </c>
      <c r="E689" s="168"/>
      <c r="F689" s="168"/>
      <c r="G689" s="166" t="s">
        <v>3377</v>
      </c>
      <c r="H689" s="166" t="s">
        <v>3374</v>
      </c>
      <c r="I689" s="166" t="s">
        <v>3378</v>
      </c>
      <c r="J689" s="167" t="s">
        <v>492</v>
      </c>
      <c r="K689" s="161" t="s">
        <v>518</v>
      </c>
      <c r="L689" s="161" t="s">
        <v>519</v>
      </c>
      <c r="M689" s="168"/>
      <c r="N689" s="168"/>
      <c r="O689" s="168"/>
    </row>
    <row r="690">
      <c r="A690" s="161" t="s">
        <v>3370</v>
      </c>
      <c r="B690" s="169"/>
      <c r="C690" s="169"/>
      <c r="D690" s="161" t="s">
        <v>3379</v>
      </c>
      <c r="E690" s="168"/>
      <c r="F690" s="168"/>
      <c r="G690" s="166" t="s">
        <v>3380</v>
      </c>
      <c r="H690" s="166" t="s">
        <v>3374</v>
      </c>
      <c r="I690" s="166" t="s">
        <v>3381</v>
      </c>
      <c r="J690" s="167" t="s">
        <v>492</v>
      </c>
      <c r="K690" s="161" t="s">
        <v>518</v>
      </c>
      <c r="L690" s="161" t="s">
        <v>519</v>
      </c>
      <c r="M690" s="168"/>
      <c r="N690" s="168"/>
      <c r="O690" s="168"/>
    </row>
    <row r="691">
      <c r="A691" s="161" t="s">
        <v>3370</v>
      </c>
      <c r="B691" s="169"/>
      <c r="C691" s="169"/>
      <c r="D691" s="161" t="s">
        <v>3382</v>
      </c>
      <c r="E691" s="168"/>
      <c r="F691" s="168"/>
      <c r="G691" s="166" t="s">
        <v>3383</v>
      </c>
      <c r="H691" s="166" t="s">
        <v>3384</v>
      </c>
      <c r="I691" s="166" t="s">
        <v>3385</v>
      </c>
      <c r="J691" s="167" t="s">
        <v>492</v>
      </c>
      <c r="K691" s="161" t="s">
        <v>518</v>
      </c>
      <c r="L691" s="161" t="s">
        <v>519</v>
      </c>
      <c r="M691" s="168"/>
      <c r="N691" s="168"/>
      <c r="O691" s="168"/>
    </row>
    <row r="692">
      <c r="A692" s="161" t="s">
        <v>3370</v>
      </c>
      <c r="B692" s="169"/>
      <c r="C692" s="169"/>
      <c r="D692" s="161" t="s">
        <v>3386</v>
      </c>
      <c r="E692" s="168"/>
      <c r="F692" s="168"/>
      <c r="G692" s="166" t="s">
        <v>3387</v>
      </c>
      <c r="H692" s="166" t="s">
        <v>3388</v>
      </c>
      <c r="I692" s="166" t="s">
        <v>3389</v>
      </c>
      <c r="J692" s="167" t="s">
        <v>492</v>
      </c>
      <c r="K692" s="183" t="s">
        <v>493</v>
      </c>
      <c r="L692" s="168"/>
      <c r="M692" s="168"/>
      <c r="N692" s="168"/>
      <c r="O692" s="168"/>
    </row>
    <row r="693">
      <c r="A693" s="161" t="s">
        <v>3370</v>
      </c>
      <c r="B693" s="169"/>
      <c r="C693" s="169"/>
      <c r="D693" s="161" t="s">
        <v>3390</v>
      </c>
      <c r="E693" s="168"/>
      <c r="F693" s="168"/>
      <c r="G693" s="166" t="s">
        <v>3391</v>
      </c>
      <c r="H693" s="166" t="s">
        <v>3392</v>
      </c>
      <c r="I693" s="166" t="s">
        <v>3393</v>
      </c>
      <c r="J693" s="167" t="s">
        <v>492</v>
      </c>
      <c r="K693" s="183" t="s">
        <v>493</v>
      </c>
      <c r="L693" s="168"/>
      <c r="M693" s="168"/>
      <c r="N693" s="168"/>
      <c r="O693" s="168"/>
    </row>
    <row r="694">
      <c r="A694" s="161" t="s">
        <v>3370</v>
      </c>
      <c r="B694" s="169"/>
      <c r="C694" s="169"/>
      <c r="D694" s="161" t="s">
        <v>3394</v>
      </c>
      <c r="E694" s="168"/>
      <c r="F694" s="168"/>
      <c r="G694" s="166" t="s">
        <v>3395</v>
      </c>
      <c r="H694" s="166" t="s">
        <v>3396</v>
      </c>
      <c r="I694" s="166" t="s">
        <v>3397</v>
      </c>
      <c r="J694" s="167" t="s">
        <v>492</v>
      </c>
      <c r="K694" s="183" t="s">
        <v>493</v>
      </c>
      <c r="L694" s="168"/>
      <c r="M694" s="168"/>
      <c r="N694" s="168"/>
      <c r="O694" s="168"/>
    </row>
    <row r="695">
      <c r="A695" s="161" t="s">
        <v>3370</v>
      </c>
      <c r="B695" s="169"/>
      <c r="C695" s="169"/>
      <c r="D695" s="161" t="s">
        <v>3398</v>
      </c>
      <c r="E695" s="168"/>
      <c r="F695" s="168"/>
      <c r="G695" s="166" t="s">
        <v>3399</v>
      </c>
      <c r="H695" s="166" t="s">
        <v>3400</v>
      </c>
      <c r="I695" s="166" t="s">
        <v>3401</v>
      </c>
      <c r="J695" s="167" t="s">
        <v>492</v>
      </c>
      <c r="K695" s="161" t="s">
        <v>518</v>
      </c>
      <c r="L695" s="161" t="s">
        <v>519</v>
      </c>
      <c r="M695" s="168"/>
      <c r="N695" s="168"/>
      <c r="O695" s="168"/>
    </row>
    <row r="696">
      <c r="A696" s="161" t="s">
        <v>3370</v>
      </c>
      <c r="B696" s="169"/>
      <c r="C696" s="169"/>
      <c r="D696" s="161" t="s">
        <v>3402</v>
      </c>
      <c r="E696" s="168"/>
      <c r="F696" s="168"/>
      <c r="G696" s="166" t="s">
        <v>3403</v>
      </c>
      <c r="H696" s="166" t="s">
        <v>3400</v>
      </c>
      <c r="I696" s="166" t="s">
        <v>3404</v>
      </c>
      <c r="J696" s="167" t="s">
        <v>492</v>
      </c>
      <c r="K696" s="161" t="s">
        <v>518</v>
      </c>
      <c r="L696" s="161" t="s">
        <v>519</v>
      </c>
      <c r="M696" s="168"/>
      <c r="N696" s="168"/>
      <c r="O696" s="168"/>
    </row>
    <row r="697">
      <c r="A697" s="161" t="s">
        <v>3370</v>
      </c>
      <c r="B697" s="169"/>
      <c r="C697" s="169"/>
      <c r="D697" s="161" t="s">
        <v>3405</v>
      </c>
      <c r="E697" s="168"/>
      <c r="F697" s="168"/>
      <c r="G697" s="166" t="s">
        <v>3406</v>
      </c>
      <c r="H697" s="166" t="s">
        <v>3407</v>
      </c>
      <c r="I697" s="166" t="s">
        <v>3408</v>
      </c>
      <c r="J697" s="167" t="s">
        <v>492</v>
      </c>
      <c r="K697" s="183" t="s">
        <v>493</v>
      </c>
      <c r="L697" s="168"/>
      <c r="M697" s="168"/>
      <c r="N697" s="168"/>
      <c r="O697" s="168"/>
    </row>
    <row r="698">
      <c r="A698" s="161" t="s">
        <v>3370</v>
      </c>
      <c r="B698" s="169"/>
      <c r="C698" s="169"/>
      <c r="D698" s="161" t="s">
        <v>3409</v>
      </c>
      <c r="E698" s="168"/>
      <c r="F698" s="168"/>
      <c r="G698" s="166" t="s">
        <v>3395</v>
      </c>
      <c r="H698" s="166" t="s">
        <v>3410</v>
      </c>
      <c r="I698" s="166" t="s">
        <v>3397</v>
      </c>
      <c r="J698" s="167" t="s">
        <v>492</v>
      </c>
      <c r="K698" s="183" t="s">
        <v>493</v>
      </c>
      <c r="L698" s="168"/>
      <c r="M698" s="168"/>
      <c r="N698" s="168"/>
      <c r="O698" s="168"/>
    </row>
    <row r="699">
      <c r="A699" s="161" t="s">
        <v>3370</v>
      </c>
      <c r="B699" s="12"/>
      <c r="C699" s="12"/>
      <c r="D699" s="161" t="s">
        <v>3411</v>
      </c>
      <c r="E699" s="168"/>
      <c r="F699" s="168"/>
      <c r="G699" s="166" t="s">
        <v>3412</v>
      </c>
      <c r="H699" s="166" t="s">
        <v>3413</v>
      </c>
      <c r="I699" s="166" t="s">
        <v>3414</v>
      </c>
      <c r="J699" s="167" t="s">
        <v>492</v>
      </c>
      <c r="K699" s="183" t="s">
        <v>493</v>
      </c>
      <c r="L699" s="168"/>
      <c r="M699" s="168"/>
      <c r="N699" s="168"/>
      <c r="O699" s="168"/>
    </row>
    <row r="700">
      <c r="A700" s="161" t="s">
        <v>3415</v>
      </c>
      <c r="B700" s="162"/>
      <c r="C700" s="171" t="s">
        <v>3416</v>
      </c>
      <c r="D700" s="161" t="s">
        <v>3417</v>
      </c>
      <c r="E700" s="168"/>
      <c r="F700" s="168"/>
      <c r="G700" s="166" t="s">
        <v>3418</v>
      </c>
      <c r="H700" s="166" t="s">
        <v>3419</v>
      </c>
      <c r="I700" s="166" t="s">
        <v>3420</v>
      </c>
      <c r="J700" s="167" t="s">
        <v>492</v>
      </c>
      <c r="K700" s="161" t="s">
        <v>518</v>
      </c>
      <c r="L700" s="161" t="s">
        <v>519</v>
      </c>
      <c r="M700" s="168"/>
      <c r="N700" s="168"/>
      <c r="O700" s="168"/>
    </row>
    <row r="701">
      <c r="A701" s="161" t="s">
        <v>3415</v>
      </c>
      <c r="B701" s="169"/>
      <c r="C701" s="169"/>
      <c r="D701" s="161" t="s">
        <v>3421</v>
      </c>
      <c r="E701" s="168"/>
      <c r="F701" s="168"/>
      <c r="G701" s="166" t="s">
        <v>3422</v>
      </c>
      <c r="H701" s="166" t="s">
        <v>3423</v>
      </c>
      <c r="I701" s="166" t="s">
        <v>3424</v>
      </c>
      <c r="J701" s="167" t="s">
        <v>492</v>
      </c>
      <c r="K701" s="183" t="s">
        <v>493</v>
      </c>
      <c r="L701" s="168"/>
      <c r="M701" s="168"/>
      <c r="N701" s="168"/>
      <c r="O701" s="168"/>
    </row>
    <row r="702">
      <c r="A702" s="161" t="s">
        <v>3415</v>
      </c>
      <c r="B702" s="12"/>
      <c r="C702" s="12"/>
      <c r="D702" s="161" t="s">
        <v>3425</v>
      </c>
      <c r="E702" s="168"/>
      <c r="F702" s="168"/>
      <c r="G702" s="166" t="s">
        <v>3426</v>
      </c>
      <c r="H702" s="166" t="s">
        <v>3427</v>
      </c>
      <c r="I702" s="166" t="s">
        <v>3428</v>
      </c>
      <c r="J702" s="167" t="s">
        <v>492</v>
      </c>
      <c r="K702" s="161" t="s">
        <v>518</v>
      </c>
      <c r="L702" s="161" t="s">
        <v>519</v>
      </c>
      <c r="M702" s="168"/>
      <c r="N702" s="168"/>
      <c r="O702" s="168"/>
    </row>
    <row r="703">
      <c r="A703" s="161" t="s">
        <v>3429</v>
      </c>
      <c r="B703" s="162"/>
      <c r="C703" s="171" t="s">
        <v>3430</v>
      </c>
      <c r="D703" s="161" t="s">
        <v>3431</v>
      </c>
      <c r="E703" s="168"/>
      <c r="F703" s="168"/>
      <c r="G703" s="166" t="s">
        <v>3432</v>
      </c>
      <c r="H703" s="166" t="s">
        <v>3433</v>
      </c>
      <c r="I703" s="166" t="s">
        <v>3434</v>
      </c>
      <c r="J703" s="167" t="s">
        <v>492</v>
      </c>
      <c r="K703" s="161" t="s">
        <v>518</v>
      </c>
      <c r="L703" s="161" t="s">
        <v>519</v>
      </c>
      <c r="M703" s="168"/>
      <c r="N703" s="168"/>
      <c r="O703" s="168"/>
    </row>
    <row r="704">
      <c r="A704" s="161" t="s">
        <v>3429</v>
      </c>
      <c r="B704" s="169"/>
      <c r="C704" s="169"/>
      <c r="D704" s="161" t="s">
        <v>3435</v>
      </c>
      <c r="E704" s="168"/>
      <c r="F704" s="168"/>
      <c r="G704" s="166" t="s">
        <v>3436</v>
      </c>
      <c r="H704" s="166" t="s">
        <v>3437</v>
      </c>
      <c r="I704" s="166" t="s">
        <v>3438</v>
      </c>
      <c r="J704" s="167" t="s">
        <v>492</v>
      </c>
      <c r="K704" s="161" t="s">
        <v>518</v>
      </c>
      <c r="L704" s="161" t="s">
        <v>519</v>
      </c>
      <c r="M704" s="168"/>
      <c r="N704" s="168"/>
      <c r="O704" s="168"/>
    </row>
    <row r="705">
      <c r="A705" s="161" t="s">
        <v>3429</v>
      </c>
      <c r="B705" s="169"/>
      <c r="C705" s="169"/>
      <c r="D705" s="161" t="s">
        <v>3439</v>
      </c>
      <c r="E705" s="168"/>
      <c r="F705" s="168"/>
      <c r="G705" s="166" t="s">
        <v>3440</v>
      </c>
      <c r="H705" s="166" t="s">
        <v>3441</v>
      </c>
      <c r="I705" s="166" t="s">
        <v>3442</v>
      </c>
      <c r="J705" s="167" t="s">
        <v>492</v>
      </c>
      <c r="K705" s="161" t="s">
        <v>518</v>
      </c>
      <c r="L705" s="161" t="s">
        <v>519</v>
      </c>
      <c r="M705" s="168"/>
      <c r="N705" s="168"/>
      <c r="O705" s="168"/>
    </row>
    <row r="706">
      <c r="A706" s="161" t="s">
        <v>3429</v>
      </c>
      <c r="B706" s="169"/>
      <c r="C706" s="169"/>
      <c r="D706" s="161" t="s">
        <v>3443</v>
      </c>
      <c r="E706" s="168"/>
      <c r="F706" s="168"/>
      <c r="G706" s="166" t="s">
        <v>3444</v>
      </c>
      <c r="H706" s="166" t="s">
        <v>3445</v>
      </c>
      <c r="I706" s="166" t="s">
        <v>3446</v>
      </c>
      <c r="J706" s="167" t="s">
        <v>492</v>
      </c>
      <c r="K706" s="161" t="s">
        <v>518</v>
      </c>
      <c r="L706" s="161" t="s">
        <v>519</v>
      </c>
      <c r="M706" s="168"/>
      <c r="N706" s="168"/>
      <c r="O706" s="168"/>
    </row>
    <row r="707">
      <c r="A707" s="161" t="s">
        <v>3429</v>
      </c>
      <c r="B707" s="169"/>
      <c r="C707" s="169"/>
      <c r="D707" s="161" t="s">
        <v>3447</v>
      </c>
      <c r="E707" s="168"/>
      <c r="F707" s="168"/>
      <c r="G707" s="166" t="s">
        <v>3448</v>
      </c>
      <c r="H707" s="166" t="s">
        <v>3445</v>
      </c>
      <c r="I707" s="166" t="s">
        <v>3449</v>
      </c>
      <c r="J707" s="167" t="s">
        <v>492</v>
      </c>
      <c r="K707" s="161" t="s">
        <v>518</v>
      </c>
      <c r="L707" s="161" t="s">
        <v>519</v>
      </c>
      <c r="M707" s="168"/>
      <c r="N707" s="168"/>
      <c r="O707" s="168"/>
    </row>
    <row r="708">
      <c r="A708" s="161" t="s">
        <v>3429</v>
      </c>
      <c r="B708" s="169"/>
      <c r="C708" s="169"/>
      <c r="D708" s="161" t="s">
        <v>3450</v>
      </c>
      <c r="E708" s="168"/>
      <c r="F708" s="168"/>
      <c r="G708" s="166" t="s">
        <v>2950</v>
      </c>
      <c r="H708" s="166" t="s">
        <v>3451</v>
      </c>
      <c r="I708" s="166" t="s">
        <v>2952</v>
      </c>
      <c r="J708" s="167" t="s">
        <v>492</v>
      </c>
      <c r="K708" s="161" t="s">
        <v>518</v>
      </c>
      <c r="L708" s="161" t="s">
        <v>519</v>
      </c>
      <c r="M708" s="168"/>
      <c r="N708" s="168"/>
      <c r="O708" s="168"/>
    </row>
    <row r="709">
      <c r="A709" s="161" t="s">
        <v>3429</v>
      </c>
      <c r="B709" s="169"/>
      <c r="C709" s="169"/>
      <c r="D709" s="161" t="s">
        <v>3452</v>
      </c>
      <c r="E709" s="168"/>
      <c r="F709" s="168"/>
      <c r="G709" s="166" t="s">
        <v>3412</v>
      </c>
      <c r="H709" s="166" t="s">
        <v>3453</v>
      </c>
      <c r="I709" s="166" t="s">
        <v>3414</v>
      </c>
      <c r="J709" s="167" t="s">
        <v>492</v>
      </c>
      <c r="K709" s="183" t="s">
        <v>493</v>
      </c>
      <c r="L709" s="168"/>
      <c r="M709" s="168"/>
      <c r="N709" s="168"/>
      <c r="O709" s="168"/>
    </row>
    <row r="710">
      <c r="A710" s="161" t="s">
        <v>3429</v>
      </c>
      <c r="B710" s="169"/>
      <c r="C710" s="169"/>
      <c r="D710" s="161" t="s">
        <v>3454</v>
      </c>
      <c r="E710" s="168"/>
      <c r="F710" s="168"/>
      <c r="G710" s="166" t="s">
        <v>2927</v>
      </c>
      <c r="H710" s="166" t="s">
        <v>3455</v>
      </c>
      <c r="I710" s="166" t="s">
        <v>2929</v>
      </c>
      <c r="J710" s="167" t="s">
        <v>492</v>
      </c>
      <c r="K710" s="183" t="s">
        <v>493</v>
      </c>
      <c r="L710" s="168"/>
      <c r="M710" s="168"/>
      <c r="N710" s="168"/>
      <c r="O710" s="168"/>
    </row>
    <row r="711">
      <c r="A711" s="161" t="s">
        <v>3429</v>
      </c>
      <c r="B711" s="12"/>
      <c r="C711" s="12"/>
      <c r="D711" s="161" t="s">
        <v>3456</v>
      </c>
      <c r="E711" s="168"/>
      <c r="F711" s="168"/>
      <c r="G711" s="166" t="s">
        <v>2931</v>
      </c>
      <c r="H711" s="166" t="s">
        <v>2932</v>
      </c>
      <c r="I711" s="166" t="s">
        <v>2933</v>
      </c>
      <c r="J711" s="167" t="s">
        <v>492</v>
      </c>
      <c r="K711" s="183" t="s">
        <v>493</v>
      </c>
      <c r="L711" s="168"/>
      <c r="M711" s="168"/>
      <c r="N711" s="168"/>
      <c r="O711" s="168"/>
    </row>
    <row r="712">
      <c r="A712" s="161" t="s">
        <v>3457</v>
      </c>
      <c r="B712" s="162"/>
      <c r="C712" s="163" t="s">
        <v>3458</v>
      </c>
      <c r="D712" s="161" t="s">
        <v>3459</v>
      </c>
      <c r="E712" s="168"/>
      <c r="F712" s="168"/>
      <c r="G712" s="166" t="s">
        <v>3460</v>
      </c>
      <c r="H712" s="166" t="s">
        <v>3461</v>
      </c>
      <c r="I712" s="166" t="s">
        <v>3462</v>
      </c>
      <c r="J712" s="167" t="s">
        <v>492</v>
      </c>
      <c r="K712" s="161" t="s">
        <v>518</v>
      </c>
      <c r="L712" s="161" t="s">
        <v>519</v>
      </c>
      <c r="M712" s="168"/>
      <c r="N712" s="168"/>
      <c r="O712" s="168"/>
    </row>
    <row r="713">
      <c r="A713" s="161" t="s">
        <v>3457</v>
      </c>
      <c r="B713" s="169"/>
      <c r="C713" s="169"/>
      <c r="D713" s="161" t="s">
        <v>3463</v>
      </c>
      <c r="E713" s="168"/>
      <c r="F713" s="168"/>
      <c r="G713" s="166" t="s">
        <v>3422</v>
      </c>
      <c r="H713" s="166" t="s">
        <v>3464</v>
      </c>
      <c r="I713" s="166" t="s">
        <v>3424</v>
      </c>
      <c r="J713" s="167" t="s">
        <v>492</v>
      </c>
      <c r="K713" s="183" t="s">
        <v>493</v>
      </c>
      <c r="L713" s="168"/>
      <c r="M713" s="168"/>
      <c r="N713" s="168"/>
      <c r="O713" s="168"/>
    </row>
    <row r="714">
      <c r="A714" s="161" t="s">
        <v>3457</v>
      </c>
      <c r="B714" s="12"/>
      <c r="C714" s="12"/>
      <c r="D714" s="161" t="s">
        <v>3465</v>
      </c>
      <c r="E714" s="168"/>
      <c r="F714" s="168"/>
      <c r="G714" s="166" t="s">
        <v>3426</v>
      </c>
      <c r="H714" s="166" t="s">
        <v>3466</v>
      </c>
      <c r="I714" s="166" t="s">
        <v>3467</v>
      </c>
      <c r="J714" s="167" t="s">
        <v>492</v>
      </c>
      <c r="K714" s="161" t="s">
        <v>518</v>
      </c>
      <c r="L714" s="161" t="s">
        <v>519</v>
      </c>
      <c r="M714" s="168"/>
      <c r="N714" s="168"/>
      <c r="O714" s="168"/>
    </row>
    <row r="715">
      <c r="A715" s="161" t="s">
        <v>3468</v>
      </c>
      <c r="B715" s="162"/>
      <c r="C715" s="163" t="s">
        <v>3469</v>
      </c>
      <c r="D715" s="161" t="s">
        <v>3470</v>
      </c>
      <c r="E715" s="168"/>
      <c r="F715" s="168"/>
      <c r="G715" s="166" t="s">
        <v>3471</v>
      </c>
      <c r="H715" s="166" t="s">
        <v>3472</v>
      </c>
      <c r="I715" s="166" t="s">
        <v>3473</v>
      </c>
      <c r="J715" s="167" t="s">
        <v>492</v>
      </c>
      <c r="K715" s="183" t="s">
        <v>493</v>
      </c>
      <c r="L715" s="168"/>
      <c r="M715" s="168"/>
      <c r="N715" s="168"/>
      <c r="O715" s="168"/>
    </row>
    <row r="716">
      <c r="A716" s="161" t="s">
        <v>3468</v>
      </c>
      <c r="B716" s="169"/>
      <c r="C716" s="169"/>
      <c r="D716" s="161" t="s">
        <v>3474</v>
      </c>
      <c r="E716" s="168"/>
      <c r="F716" s="168"/>
      <c r="G716" s="166" t="s">
        <v>3471</v>
      </c>
      <c r="H716" s="166" t="s">
        <v>3475</v>
      </c>
      <c r="I716" s="166" t="s">
        <v>3473</v>
      </c>
      <c r="J716" s="167" t="s">
        <v>492</v>
      </c>
      <c r="K716" s="183" t="s">
        <v>493</v>
      </c>
      <c r="L716" s="168"/>
      <c r="M716" s="168"/>
      <c r="N716" s="168"/>
      <c r="O716" s="168"/>
    </row>
    <row r="717">
      <c r="A717" s="161" t="s">
        <v>3468</v>
      </c>
      <c r="B717" s="169"/>
      <c r="C717" s="169"/>
      <c r="D717" s="161" t="s">
        <v>3476</v>
      </c>
      <c r="E717" s="168"/>
      <c r="F717" s="168"/>
      <c r="G717" s="166" t="s">
        <v>3477</v>
      </c>
      <c r="H717" s="166" t="s">
        <v>3472</v>
      </c>
      <c r="I717" s="166" t="s">
        <v>3478</v>
      </c>
      <c r="J717" s="167" t="s">
        <v>492</v>
      </c>
      <c r="K717" s="183" t="s">
        <v>493</v>
      </c>
      <c r="L717" s="168"/>
      <c r="M717" s="168"/>
      <c r="N717" s="168"/>
      <c r="O717" s="168"/>
    </row>
    <row r="718">
      <c r="A718" s="161" t="s">
        <v>3468</v>
      </c>
      <c r="B718" s="169"/>
      <c r="C718" s="169"/>
      <c r="D718" s="161" t="s">
        <v>3479</v>
      </c>
      <c r="E718" s="168"/>
      <c r="F718" s="168"/>
      <c r="G718" s="166" t="s">
        <v>3480</v>
      </c>
      <c r="H718" s="166" t="s">
        <v>3475</v>
      </c>
      <c r="I718" s="166" t="s">
        <v>3481</v>
      </c>
      <c r="J718" s="167" t="s">
        <v>492</v>
      </c>
      <c r="K718" s="183" t="s">
        <v>493</v>
      </c>
      <c r="L718" s="168"/>
      <c r="M718" s="168"/>
      <c r="N718" s="168"/>
      <c r="O718" s="168"/>
    </row>
    <row r="719">
      <c r="A719" s="161" t="s">
        <v>3468</v>
      </c>
      <c r="B719" s="169"/>
      <c r="C719" s="169"/>
      <c r="D719" s="161" t="s">
        <v>3482</v>
      </c>
      <c r="E719" s="168"/>
      <c r="F719" s="168"/>
      <c r="G719" s="166" t="s">
        <v>3483</v>
      </c>
      <c r="H719" s="166" t="s">
        <v>3484</v>
      </c>
      <c r="I719" s="166" t="s">
        <v>3485</v>
      </c>
      <c r="J719" s="167" t="s">
        <v>492</v>
      </c>
      <c r="K719" s="183" t="s">
        <v>493</v>
      </c>
      <c r="L719" s="168"/>
      <c r="M719" s="168"/>
      <c r="N719" s="168"/>
      <c r="O719" s="168"/>
    </row>
    <row r="720">
      <c r="A720" s="161" t="s">
        <v>3468</v>
      </c>
      <c r="B720" s="169"/>
      <c r="C720" s="169"/>
      <c r="D720" s="161" t="s">
        <v>3486</v>
      </c>
      <c r="E720" s="168"/>
      <c r="F720" s="168"/>
      <c r="G720" s="166" t="s">
        <v>3483</v>
      </c>
      <c r="H720" s="166" t="s">
        <v>3487</v>
      </c>
      <c r="I720" s="166" t="s">
        <v>3485</v>
      </c>
      <c r="J720" s="167" t="s">
        <v>492</v>
      </c>
      <c r="K720" s="183" t="s">
        <v>493</v>
      </c>
      <c r="L720" s="168"/>
      <c r="M720" s="168"/>
      <c r="N720" s="168"/>
      <c r="O720" s="168"/>
    </row>
    <row r="721">
      <c r="A721" s="161" t="s">
        <v>3468</v>
      </c>
      <c r="B721" s="169"/>
      <c r="C721" s="169"/>
      <c r="D721" s="161" t="s">
        <v>3488</v>
      </c>
      <c r="E721" s="168"/>
      <c r="F721" s="168"/>
      <c r="G721" s="166" t="s">
        <v>3489</v>
      </c>
      <c r="H721" s="166" t="s">
        <v>3490</v>
      </c>
      <c r="I721" s="166" t="s">
        <v>3491</v>
      </c>
      <c r="J721" s="167" t="s">
        <v>492</v>
      </c>
      <c r="K721" s="183" t="s">
        <v>493</v>
      </c>
      <c r="L721" s="168"/>
      <c r="M721" s="168"/>
      <c r="N721" s="168"/>
      <c r="O721" s="168"/>
    </row>
    <row r="722">
      <c r="A722" s="161" t="s">
        <v>3468</v>
      </c>
      <c r="B722" s="169"/>
      <c r="C722" s="169"/>
      <c r="D722" s="161" t="s">
        <v>3492</v>
      </c>
      <c r="E722" s="168"/>
      <c r="F722" s="168"/>
      <c r="G722" s="166" t="s">
        <v>3489</v>
      </c>
      <c r="H722" s="166" t="s">
        <v>3493</v>
      </c>
      <c r="I722" s="166" t="s">
        <v>3491</v>
      </c>
      <c r="J722" s="167" t="s">
        <v>492</v>
      </c>
      <c r="K722" s="183" t="s">
        <v>493</v>
      </c>
      <c r="L722" s="168"/>
      <c r="M722" s="168"/>
      <c r="N722" s="168"/>
      <c r="O722" s="168"/>
    </row>
    <row r="723">
      <c r="A723" s="161" t="s">
        <v>3468</v>
      </c>
      <c r="B723" s="169"/>
      <c r="C723" s="169"/>
      <c r="D723" s="161" t="s">
        <v>3494</v>
      </c>
      <c r="E723" s="168"/>
      <c r="F723" s="168"/>
      <c r="G723" s="166" t="s">
        <v>3495</v>
      </c>
      <c r="H723" s="166" t="s">
        <v>3496</v>
      </c>
      <c r="I723" s="166" t="s">
        <v>3497</v>
      </c>
      <c r="J723" s="167" t="s">
        <v>492</v>
      </c>
      <c r="K723" s="183" t="s">
        <v>493</v>
      </c>
      <c r="L723" s="168"/>
      <c r="M723" s="168"/>
      <c r="N723" s="168"/>
      <c r="O723" s="168"/>
    </row>
    <row r="724">
      <c r="A724" s="161" t="s">
        <v>3468</v>
      </c>
      <c r="B724" s="169"/>
      <c r="C724" s="169"/>
      <c r="D724" s="161" t="s">
        <v>3498</v>
      </c>
      <c r="E724" s="168"/>
      <c r="F724" s="168"/>
      <c r="G724" s="166" t="s">
        <v>3499</v>
      </c>
      <c r="H724" s="166" t="s">
        <v>3500</v>
      </c>
      <c r="I724" s="166" t="s">
        <v>3501</v>
      </c>
      <c r="J724" s="167" t="s">
        <v>492</v>
      </c>
      <c r="K724" s="183" t="s">
        <v>493</v>
      </c>
      <c r="L724" s="168"/>
      <c r="M724" s="168"/>
      <c r="N724" s="168"/>
      <c r="O724" s="168"/>
    </row>
    <row r="725">
      <c r="A725" s="161" t="s">
        <v>3468</v>
      </c>
      <c r="B725" s="169"/>
      <c r="C725" s="169"/>
      <c r="D725" s="161" t="s">
        <v>3502</v>
      </c>
      <c r="E725" s="168"/>
      <c r="F725" s="168"/>
      <c r="G725" s="166" t="s">
        <v>3503</v>
      </c>
      <c r="H725" s="166" t="s">
        <v>3472</v>
      </c>
      <c r="I725" s="166" t="s">
        <v>3504</v>
      </c>
      <c r="J725" s="167" t="s">
        <v>492</v>
      </c>
      <c r="K725" s="183" t="s">
        <v>493</v>
      </c>
      <c r="L725" s="168"/>
      <c r="M725" s="168"/>
      <c r="N725" s="168"/>
      <c r="O725" s="168"/>
    </row>
    <row r="726">
      <c r="A726" s="161" t="s">
        <v>3468</v>
      </c>
      <c r="B726" s="12"/>
      <c r="C726" s="12"/>
      <c r="D726" s="161" t="s">
        <v>3505</v>
      </c>
      <c r="E726" s="168"/>
      <c r="F726" s="168"/>
      <c r="G726" s="166" t="s">
        <v>3412</v>
      </c>
      <c r="H726" s="166" t="s">
        <v>3506</v>
      </c>
      <c r="I726" s="166" t="s">
        <v>3414</v>
      </c>
      <c r="J726" s="173" t="s">
        <v>706</v>
      </c>
      <c r="K726" s="183" t="s">
        <v>493</v>
      </c>
      <c r="L726" s="168"/>
      <c r="M726" s="174" t="s">
        <v>3507</v>
      </c>
      <c r="N726" s="168"/>
      <c r="O726" s="168"/>
    </row>
    <row r="727">
      <c r="A727" s="161" t="s">
        <v>3508</v>
      </c>
      <c r="B727" s="162"/>
      <c r="C727" s="171" t="s">
        <v>3509</v>
      </c>
      <c r="D727" s="161" t="s">
        <v>3510</v>
      </c>
      <c r="E727" s="168"/>
      <c r="F727" s="161" t="s">
        <v>3511</v>
      </c>
      <c r="G727" s="166" t="s">
        <v>3512</v>
      </c>
      <c r="H727" s="166" t="s">
        <v>3513</v>
      </c>
      <c r="I727" s="166" t="s">
        <v>3514</v>
      </c>
      <c r="J727" s="167" t="s">
        <v>492</v>
      </c>
      <c r="K727" s="161" t="s">
        <v>518</v>
      </c>
      <c r="L727" s="161" t="s">
        <v>519</v>
      </c>
      <c r="M727" s="168"/>
      <c r="N727" s="168"/>
      <c r="O727" s="168"/>
    </row>
    <row r="728">
      <c r="A728" s="161" t="s">
        <v>3508</v>
      </c>
      <c r="B728" s="169"/>
      <c r="C728" s="169"/>
      <c r="D728" s="161" t="s">
        <v>3515</v>
      </c>
      <c r="E728" s="168"/>
      <c r="F728" s="168"/>
      <c r="G728" s="166" t="s">
        <v>3516</v>
      </c>
      <c r="H728" s="166" t="s">
        <v>3517</v>
      </c>
      <c r="I728" s="166" t="s">
        <v>3518</v>
      </c>
      <c r="J728" s="167" t="s">
        <v>492</v>
      </c>
      <c r="K728" s="161" t="s">
        <v>518</v>
      </c>
      <c r="L728" s="161" t="s">
        <v>519</v>
      </c>
      <c r="M728" s="168"/>
      <c r="N728" s="168"/>
      <c r="O728" s="168"/>
    </row>
    <row r="729">
      <c r="A729" s="161" t="s">
        <v>3508</v>
      </c>
      <c r="B729" s="169"/>
      <c r="C729" s="169"/>
      <c r="D729" s="161" t="s">
        <v>3519</v>
      </c>
      <c r="E729" s="168"/>
      <c r="F729" s="168"/>
      <c r="G729" s="166" t="s">
        <v>3520</v>
      </c>
      <c r="H729" s="166" t="s">
        <v>3517</v>
      </c>
      <c r="I729" s="166" t="s">
        <v>3521</v>
      </c>
      <c r="J729" s="167" t="s">
        <v>492</v>
      </c>
      <c r="K729" s="161" t="s">
        <v>518</v>
      </c>
      <c r="L729" s="161" t="s">
        <v>519</v>
      </c>
      <c r="M729" s="168"/>
      <c r="N729" s="168"/>
      <c r="O729" s="168"/>
    </row>
    <row r="730">
      <c r="A730" s="161" t="s">
        <v>3508</v>
      </c>
      <c r="B730" s="169"/>
      <c r="C730" s="169"/>
      <c r="D730" s="161" t="s">
        <v>3522</v>
      </c>
      <c r="E730" s="168"/>
      <c r="F730" s="168"/>
      <c r="G730" s="166" t="s">
        <v>3523</v>
      </c>
      <c r="H730" s="166" t="s">
        <v>3524</v>
      </c>
      <c r="I730" s="166" t="s">
        <v>3525</v>
      </c>
      <c r="J730" s="167" t="s">
        <v>492</v>
      </c>
      <c r="K730" s="161" t="s">
        <v>518</v>
      </c>
      <c r="L730" s="161" t="s">
        <v>519</v>
      </c>
      <c r="M730" s="168"/>
      <c r="N730" s="168"/>
      <c r="O730" s="168"/>
    </row>
    <row r="731">
      <c r="A731" s="161" t="s">
        <v>3508</v>
      </c>
      <c r="B731" s="169"/>
      <c r="C731" s="169"/>
      <c r="D731" s="161" t="s">
        <v>3526</v>
      </c>
      <c r="E731" s="168"/>
      <c r="F731" s="168"/>
      <c r="G731" s="166" t="s">
        <v>3527</v>
      </c>
      <c r="H731" s="166" t="s">
        <v>3513</v>
      </c>
      <c r="I731" s="166" t="s">
        <v>3528</v>
      </c>
      <c r="J731" s="167" t="s">
        <v>492</v>
      </c>
      <c r="K731" s="161" t="s">
        <v>518</v>
      </c>
      <c r="L731" s="161" t="s">
        <v>519</v>
      </c>
      <c r="M731" s="168"/>
      <c r="N731" s="168"/>
      <c r="O731" s="168"/>
    </row>
    <row r="732">
      <c r="A732" s="161" t="s">
        <v>3508</v>
      </c>
      <c r="B732" s="169"/>
      <c r="C732" s="169"/>
      <c r="D732" s="161" t="s">
        <v>3529</v>
      </c>
      <c r="E732" s="168"/>
      <c r="F732" s="168"/>
      <c r="G732" s="166" t="s">
        <v>3530</v>
      </c>
      <c r="H732" s="166" t="s">
        <v>3517</v>
      </c>
      <c r="I732" s="166" t="s">
        <v>3531</v>
      </c>
      <c r="J732" s="167" t="s">
        <v>492</v>
      </c>
      <c r="K732" s="183" t="s">
        <v>493</v>
      </c>
      <c r="L732" s="168"/>
      <c r="M732" s="168"/>
      <c r="N732" s="168"/>
      <c r="O732" s="168"/>
    </row>
    <row r="733">
      <c r="A733" s="161" t="s">
        <v>3508</v>
      </c>
      <c r="B733" s="169"/>
      <c r="C733" s="169"/>
      <c r="D733" s="161" t="s">
        <v>3532</v>
      </c>
      <c r="E733" s="168"/>
      <c r="F733" s="168"/>
      <c r="G733" s="166" t="s">
        <v>3533</v>
      </c>
      <c r="H733" s="166" t="s">
        <v>3534</v>
      </c>
      <c r="I733" s="166" t="s">
        <v>3535</v>
      </c>
      <c r="J733" s="167" t="s">
        <v>492</v>
      </c>
      <c r="K733" s="183" t="s">
        <v>493</v>
      </c>
      <c r="L733" s="168"/>
      <c r="M733" s="168"/>
      <c r="N733" s="168"/>
      <c r="O733" s="168"/>
    </row>
    <row r="734">
      <c r="A734" s="161" t="s">
        <v>3508</v>
      </c>
      <c r="B734" s="169"/>
      <c r="C734" s="169"/>
      <c r="D734" s="161" t="s">
        <v>3536</v>
      </c>
      <c r="E734" s="168"/>
      <c r="F734" s="168"/>
      <c r="G734" s="166" t="s">
        <v>3537</v>
      </c>
      <c r="H734" s="166" t="s">
        <v>3538</v>
      </c>
      <c r="I734" s="166" t="s">
        <v>3539</v>
      </c>
      <c r="J734" s="167" t="s">
        <v>492</v>
      </c>
      <c r="K734" s="183" t="s">
        <v>493</v>
      </c>
      <c r="L734" s="168"/>
      <c r="M734" s="168"/>
      <c r="N734" s="168"/>
      <c r="O734" s="168"/>
    </row>
    <row r="735">
      <c r="A735" s="161" t="s">
        <v>3508</v>
      </c>
      <c r="B735" s="169"/>
      <c r="C735" s="169"/>
      <c r="D735" s="161" t="s">
        <v>3540</v>
      </c>
      <c r="E735" s="168"/>
      <c r="F735" s="168"/>
      <c r="G735" s="166" t="s">
        <v>3541</v>
      </c>
      <c r="H735" s="166" t="s">
        <v>3542</v>
      </c>
      <c r="I735" s="166" t="s">
        <v>3543</v>
      </c>
      <c r="J735" s="167" t="s">
        <v>492</v>
      </c>
      <c r="K735" s="183" t="s">
        <v>493</v>
      </c>
      <c r="L735" s="168"/>
      <c r="M735" s="168"/>
      <c r="N735" s="168"/>
      <c r="O735" s="168"/>
    </row>
    <row r="736">
      <c r="A736" s="161" t="s">
        <v>3508</v>
      </c>
      <c r="B736" s="12"/>
      <c r="C736" s="12"/>
      <c r="D736" s="161" t="s">
        <v>3544</v>
      </c>
      <c r="E736" s="168"/>
      <c r="F736" s="168"/>
      <c r="G736" s="166" t="s">
        <v>3545</v>
      </c>
      <c r="H736" s="166" t="s">
        <v>3517</v>
      </c>
      <c r="I736" s="166" t="s">
        <v>3546</v>
      </c>
      <c r="J736" s="167" t="s">
        <v>492</v>
      </c>
      <c r="K736" s="161" t="s">
        <v>518</v>
      </c>
      <c r="L736" s="161" t="s">
        <v>519</v>
      </c>
      <c r="M736" s="168"/>
      <c r="N736" s="168"/>
      <c r="O736" s="168"/>
    </row>
    <row r="737">
      <c r="A737" s="161" t="s">
        <v>3547</v>
      </c>
      <c r="B737" s="162"/>
      <c r="C737" s="163" t="s">
        <v>3548</v>
      </c>
      <c r="D737" s="161" t="s">
        <v>3549</v>
      </c>
      <c r="E737" s="168"/>
      <c r="F737" s="168"/>
      <c r="G737" s="166" t="s">
        <v>3550</v>
      </c>
      <c r="H737" s="166" t="s">
        <v>3551</v>
      </c>
      <c r="I737" s="166" t="s">
        <v>3552</v>
      </c>
      <c r="J737" s="167" t="s">
        <v>492</v>
      </c>
      <c r="K737" s="161" t="s">
        <v>518</v>
      </c>
      <c r="L737" s="161" t="s">
        <v>519</v>
      </c>
      <c r="M737" s="168"/>
      <c r="N737" s="168"/>
      <c r="O737" s="168"/>
    </row>
    <row r="738">
      <c r="A738" s="161" t="s">
        <v>3547</v>
      </c>
      <c r="B738" s="169"/>
      <c r="C738" s="169"/>
      <c r="D738" s="161" t="s">
        <v>3553</v>
      </c>
      <c r="E738" s="168"/>
      <c r="F738" s="168"/>
      <c r="G738" s="166" t="s">
        <v>3554</v>
      </c>
      <c r="H738" s="166" t="s">
        <v>3555</v>
      </c>
      <c r="I738" s="166" t="s">
        <v>3552</v>
      </c>
      <c r="J738" s="167" t="s">
        <v>492</v>
      </c>
      <c r="K738" s="183" t="s">
        <v>493</v>
      </c>
      <c r="L738" s="168"/>
      <c r="M738" s="168"/>
      <c r="N738" s="168"/>
      <c r="O738" s="168"/>
    </row>
    <row r="739">
      <c r="A739" s="161" t="s">
        <v>3547</v>
      </c>
      <c r="B739" s="169"/>
      <c r="C739" s="169"/>
      <c r="D739" s="161" t="s">
        <v>3556</v>
      </c>
      <c r="E739" s="168"/>
      <c r="F739" s="168"/>
      <c r="G739" s="166" t="s">
        <v>3557</v>
      </c>
      <c r="H739" s="166" t="s">
        <v>1714</v>
      </c>
      <c r="I739" s="166" t="s">
        <v>3558</v>
      </c>
      <c r="J739" s="167" t="s">
        <v>492</v>
      </c>
      <c r="K739" s="161" t="s">
        <v>518</v>
      </c>
      <c r="L739" s="161" t="s">
        <v>519</v>
      </c>
      <c r="M739" s="168"/>
      <c r="N739" s="168"/>
      <c r="O739" s="168"/>
    </row>
    <row r="740">
      <c r="A740" s="161" t="s">
        <v>3547</v>
      </c>
      <c r="B740" s="169"/>
      <c r="C740" s="169"/>
      <c r="D740" s="161" t="s">
        <v>3559</v>
      </c>
      <c r="E740" s="168"/>
      <c r="F740" s="168"/>
      <c r="G740" s="166" t="s">
        <v>1713</v>
      </c>
      <c r="H740" s="166" t="s">
        <v>1714</v>
      </c>
      <c r="I740" s="166" t="s">
        <v>1715</v>
      </c>
      <c r="J740" s="167" t="s">
        <v>492</v>
      </c>
      <c r="K740" s="161" t="s">
        <v>518</v>
      </c>
      <c r="L740" s="161" t="s">
        <v>519</v>
      </c>
      <c r="M740" s="168"/>
      <c r="N740" s="168"/>
      <c r="O740" s="168"/>
    </row>
    <row r="741">
      <c r="A741" s="161" t="s">
        <v>3547</v>
      </c>
      <c r="B741" s="169"/>
      <c r="C741" s="169"/>
      <c r="D741" s="161" t="s">
        <v>3560</v>
      </c>
      <c r="E741" s="168"/>
      <c r="F741" s="168"/>
      <c r="G741" s="166" t="s">
        <v>3561</v>
      </c>
      <c r="H741" s="166" t="s">
        <v>3551</v>
      </c>
      <c r="I741" s="166" t="s">
        <v>3562</v>
      </c>
      <c r="J741" s="167" t="s">
        <v>492</v>
      </c>
      <c r="K741" s="161" t="s">
        <v>518</v>
      </c>
      <c r="L741" s="161" t="s">
        <v>519</v>
      </c>
      <c r="M741" s="168"/>
      <c r="N741" s="168"/>
      <c r="O741" s="168"/>
    </row>
    <row r="742">
      <c r="A742" s="161" t="s">
        <v>3547</v>
      </c>
      <c r="B742" s="169"/>
      <c r="C742" s="169"/>
      <c r="D742" s="161" t="s">
        <v>3563</v>
      </c>
      <c r="E742" s="168"/>
      <c r="F742" s="168"/>
      <c r="G742" s="166" t="s">
        <v>3564</v>
      </c>
      <c r="H742" s="166" t="s">
        <v>3551</v>
      </c>
      <c r="I742" s="166" t="s">
        <v>3565</v>
      </c>
      <c r="J742" s="167" t="s">
        <v>492</v>
      </c>
      <c r="K742" s="161" t="s">
        <v>518</v>
      </c>
      <c r="L742" s="161" t="s">
        <v>519</v>
      </c>
      <c r="M742" s="168"/>
      <c r="N742" s="168"/>
      <c r="O742" s="168"/>
    </row>
    <row r="743">
      <c r="A743" s="161" t="s">
        <v>3547</v>
      </c>
      <c r="B743" s="169"/>
      <c r="C743" s="169"/>
      <c r="D743" s="161" t="s">
        <v>3566</v>
      </c>
      <c r="E743" s="168"/>
      <c r="F743" s="168"/>
      <c r="G743" s="166" t="s">
        <v>3567</v>
      </c>
      <c r="H743" s="166" t="s">
        <v>3568</v>
      </c>
      <c r="I743" s="166" t="s">
        <v>3569</v>
      </c>
      <c r="J743" s="167" t="s">
        <v>492</v>
      </c>
      <c r="K743" s="161" t="s">
        <v>518</v>
      </c>
      <c r="L743" s="161" t="s">
        <v>519</v>
      </c>
      <c r="M743" s="168"/>
      <c r="N743" s="168"/>
      <c r="O743" s="168"/>
    </row>
    <row r="744">
      <c r="A744" s="161" t="s">
        <v>3547</v>
      </c>
      <c r="B744" s="169"/>
      <c r="C744" s="169"/>
      <c r="D744" s="161" t="s">
        <v>3570</v>
      </c>
      <c r="E744" s="168"/>
      <c r="F744" s="168"/>
      <c r="G744" s="166" t="s">
        <v>3571</v>
      </c>
      <c r="H744" s="166" t="s">
        <v>3551</v>
      </c>
      <c r="I744" s="166" t="s">
        <v>3572</v>
      </c>
      <c r="J744" s="167" t="s">
        <v>492</v>
      </c>
      <c r="K744" s="161" t="s">
        <v>518</v>
      </c>
      <c r="L744" s="161" t="s">
        <v>519</v>
      </c>
      <c r="M744" s="168"/>
      <c r="N744" s="168"/>
      <c r="O744" s="168"/>
    </row>
    <row r="745">
      <c r="A745" s="161" t="s">
        <v>3547</v>
      </c>
      <c r="B745" s="12"/>
      <c r="C745" s="12"/>
      <c r="D745" s="161" t="s">
        <v>3573</v>
      </c>
      <c r="E745" s="168"/>
      <c r="F745" s="168"/>
      <c r="G745" s="166" t="s">
        <v>1738</v>
      </c>
      <c r="H745" s="166" t="s">
        <v>3574</v>
      </c>
      <c r="I745" s="166" t="s">
        <v>3575</v>
      </c>
      <c r="J745" s="173" t="s">
        <v>706</v>
      </c>
      <c r="K745" s="161" t="s">
        <v>938</v>
      </c>
      <c r="L745" s="168"/>
      <c r="M745" s="174" t="s">
        <v>3576</v>
      </c>
      <c r="N745" s="168"/>
      <c r="O745" s="168"/>
    </row>
    <row r="746">
      <c r="A746" s="191" t="s">
        <v>3577</v>
      </c>
      <c r="B746" s="162"/>
      <c r="C746" s="171" t="s">
        <v>3578</v>
      </c>
      <c r="D746" s="161" t="s">
        <v>3579</v>
      </c>
      <c r="E746" s="168"/>
      <c r="F746" s="168"/>
      <c r="G746" s="166" t="s">
        <v>3580</v>
      </c>
      <c r="H746" s="166" t="s">
        <v>3581</v>
      </c>
      <c r="I746" s="166" t="s">
        <v>3582</v>
      </c>
      <c r="J746" s="167" t="s">
        <v>492</v>
      </c>
      <c r="K746" s="183" t="s">
        <v>493</v>
      </c>
      <c r="L746" s="168"/>
      <c r="M746" s="168"/>
      <c r="N746" s="168"/>
      <c r="O746" s="168"/>
    </row>
    <row r="747">
      <c r="A747" s="191" t="s">
        <v>3577</v>
      </c>
      <c r="B747" s="169"/>
      <c r="C747" s="169"/>
      <c r="D747" s="161" t="s">
        <v>3583</v>
      </c>
      <c r="E747" s="168"/>
      <c r="F747" s="168"/>
      <c r="G747" s="166" t="s">
        <v>3584</v>
      </c>
      <c r="H747" s="166" t="s">
        <v>3585</v>
      </c>
      <c r="I747" s="166" t="s">
        <v>3586</v>
      </c>
      <c r="J747" s="167" t="s">
        <v>492</v>
      </c>
      <c r="K747" s="161" t="s">
        <v>518</v>
      </c>
      <c r="L747" s="161" t="s">
        <v>519</v>
      </c>
      <c r="M747" s="168"/>
      <c r="N747" s="168"/>
      <c r="O747" s="168"/>
    </row>
    <row r="748">
      <c r="A748" s="191" t="s">
        <v>3577</v>
      </c>
      <c r="B748" s="169"/>
      <c r="C748" s="169"/>
      <c r="D748" s="161" t="s">
        <v>3587</v>
      </c>
      <c r="E748" s="168"/>
      <c r="F748" s="168"/>
      <c r="G748" s="166" t="s">
        <v>3588</v>
      </c>
      <c r="H748" s="166" t="s">
        <v>3589</v>
      </c>
      <c r="I748" s="166" t="s">
        <v>3590</v>
      </c>
      <c r="J748" s="167" t="s">
        <v>492</v>
      </c>
      <c r="K748" s="161" t="s">
        <v>518</v>
      </c>
      <c r="L748" s="161" t="s">
        <v>519</v>
      </c>
      <c r="M748" s="168"/>
      <c r="N748" s="168"/>
      <c r="O748" s="168"/>
    </row>
    <row r="749">
      <c r="A749" s="191" t="s">
        <v>3577</v>
      </c>
      <c r="B749" s="169"/>
      <c r="C749" s="169"/>
      <c r="D749" s="161" t="s">
        <v>3591</v>
      </c>
      <c r="E749" s="168"/>
      <c r="F749" s="168"/>
      <c r="G749" s="166" t="s">
        <v>3588</v>
      </c>
      <c r="H749" s="166" t="s">
        <v>3589</v>
      </c>
      <c r="I749" s="166" t="s">
        <v>3592</v>
      </c>
      <c r="J749" s="167" t="s">
        <v>492</v>
      </c>
      <c r="K749" s="161" t="s">
        <v>518</v>
      </c>
      <c r="L749" s="161" t="s">
        <v>519</v>
      </c>
      <c r="M749" s="168"/>
      <c r="N749" s="168"/>
      <c r="O749" s="168"/>
    </row>
    <row r="750">
      <c r="A750" s="191" t="s">
        <v>3577</v>
      </c>
      <c r="B750" s="169"/>
      <c r="C750" s="169"/>
      <c r="D750" s="161" t="s">
        <v>3593</v>
      </c>
      <c r="E750" s="168"/>
      <c r="F750" s="168"/>
      <c r="G750" s="166" t="s">
        <v>3594</v>
      </c>
      <c r="H750" s="166" t="s">
        <v>3589</v>
      </c>
      <c r="I750" s="166" t="s">
        <v>3595</v>
      </c>
      <c r="J750" s="167" t="s">
        <v>492</v>
      </c>
      <c r="K750" s="183" t="s">
        <v>493</v>
      </c>
      <c r="L750" s="168"/>
      <c r="M750" s="168"/>
      <c r="N750" s="168"/>
      <c r="O750" s="168"/>
    </row>
    <row r="751">
      <c r="A751" s="191" t="s">
        <v>3577</v>
      </c>
      <c r="B751" s="169"/>
      <c r="C751" s="169"/>
      <c r="D751" s="161" t="s">
        <v>3596</v>
      </c>
      <c r="E751" s="168"/>
      <c r="F751" s="168"/>
      <c r="G751" s="166" t="s">
        <v>3597</v>
      </c>
      <c r="H751" s="166" t="s">
        <v>3589</v>
      </c>
      <c r="I751" s="166" t="s">
        <v>3598</v>
      </c>
      <c r="J751" s="167" t="s">
        <v>492</v>
      </c>
      <c r="K751" s="161" t="s">
        <v>518</v>
      </c>
      <c r="L751" s="161" t="s">
        <v>519</v>
      </c>
      <c r="M751" s="168"/>
      <c r="N751" s="168"/>
      <c r="O751" s="168"/>
    </row>
    <row r="752">
      <c r="A752" s="191" t="s">
        <v>3577</v>
      </c>
      <c r="B752" s="169"/>
      <c r="C752" s="169"/>
      <c r="D752" s="161" t="s">
        <v>3599</v>
      </c>
      <c r="E752" s="168"/>
      <c r="F752" s="168"/>
      <c r="G752" s="166" t="s">
        <v>3600</v>
      </c>
      <c r="H752" s="166" t="s">
        <v>3589</v>
      </c>
      <c r="I752" s="166" t="s">
        <v>3601</v>
      </c>
      <c r="J752" s="167" t="s">
        <v>492</v>
      </c>
      <c r="K752" s="183" t="s">
        <v>493</v>
      </c>
      <c r="L752" s="168"/>
      <c r="M752" s="168"/>
      <c r="N752" s="168"/>
      <c r="O752" s="168"/>
    </row>
    <row r="753">
      <c r="A753" s="191" t="s">
        <v>3577</v>
      </c>
      <c r="B753" s="169"/>
      <c r="C753" s="169"/>
      <c r="D753" s="161" t="s">
        <v>3602</v>
      </c>
      <c r="E753" s="168"/>
      <c r="F753" s="168"/>
      <c r="G753" s="166" t="s">
        <v>3603</v>
      </c>
      <c r="H753" s="166" t="s">
        <v>3604</v>
      </c>
      <c r="I753" s="166" t="s">
        <v>3605</v>
      </c>
      <c r="J753" s="167" t="s">
        <v>492</v>
      </c>
      <c r="K753" s="161" t="s">
        <v>518</v>
      </c>
      <c r="L753" s="161" t="s">
        <v>519</v>
      </c>
      <c r="M753" s="168"/>
      <c r="N753" s="168"/>
      <c r="O753" s="168"/>
    </row>
    <row r="754">
      <c r="A754" s="191" t="s">
        <v>3577</v>
      </c>
      <c r="B754" s="169"/>
      <c r="C754" s="169"/>
      <c r="D754" s="161" t="s">
        <v>3606</v>
      </c>
      <c r="E754" s="168"/>
      <c r="F754" s="168"/>
      <c r="G754" s="166" t="s">
        <v>3607</v>
      </c>
      <c r="H754" s="166" t="s">
        <v>3608</v>
      </c>
      <c r="I754" s="166" t="s">
        <v>3609</v>
      </c>
      <c r="J754" s="167" t="s">
        <v>492</v>
      </c>
      <c r="K754" s="183" t="s">
        <v>493</v>
      </c>
      <c r="L754" s="168"/>
      <c r="M754" s="168"/>
      <c r="N754" s="168"/>
      <c r="O754" s="168"/>
    </row>
    <row r="755">
      <c r="A755" s="191" t="s">
        <v>3577</v>
      </c>
      <c r="B755" s="169"/>
      <c r="C755" s="169"/>
      <c r="D755" s="161" t="s">
        <v>3610</v>
      </c>
      <c r="E755" s="168"/>
      <c r="F755" s="168"/>
      <c r="G755" s="166" t="s">
        <v>3607</v>
      </c>
      <c r="H755" s="166" t="s">
        <v>3611</v>
      </c>
      <c r="I755" s="166" t="s">
        <v>3612</v>
      </c>
      <c r="J755" s="167" t="s">
        <v>492</v>
      </c>
      <c r="K755" s="183" t="s">
        <v>493</v>
      </c>
      <c r="L755" s="168"/>
      <c r="M755" s="168"/>
      <c r="N755" s="168"/>
      <c r="O755" s="168"/>
    </row>
    <row r="756">
      <c r="A756" s="191" t="s">
        <v>3577</v>
      </c>
      <c r="B756" s="169"/>
      <c r="C756" s="169"/>
      <c r="D756" s="161" t="s">
        <v>3613</v>
      </c>
      <c r="E756" s="168"/>
      <c r="F756" s="168"/>
      <c r="G756" s="166" t="s">
        <v>3614</v>
      </c>
      <c r="H756" s="166" t="s">
        <v>3615</v>
      </c>
      <c r="I756" s="166" t="s">
        <v>3616</v>
      </c>
      <c r="J756" s="167" t="s">
        <v>492</v>
      </c>
      <c r="K756" s="161" t="s">
        <v>518</v>
      </c>
      <c r="L756" s="161" t="s">
        <v>519</v>
      </c>
      <c r="M756" s="168"/>
      <c r="N756" s="168"/>
      <c r="O756" s="168"/>
    </row>
    <row r="757">
      <c r="A757" s="191" t="s">
        <v>3577</v>
      </c>
      <c r="B757" s="169"/>
      <c r="C757" s="169"/>
      <c r="D757" s="161" t="s">
        <v>3617</v>
      </c>
      <c r="E757" s="168"/>
      <c r="F757" s="168"/>
      <c r="G757" s="166" t="s">
        <v>3618</v>
      </c>
      <c r="H757" s="166" t="s">
        <v>3619</v>
      </c>
      <c r="I757" s="166" t="s">
        <v>3620</v>
      </c>
      <c r="J757" s="167" t="s">
        <v>492</v>
      </c>
      <c r="K757" s="183" t="s">
        <v>493</v>
      </c>
      <c r="L757" s="168"/>
      <c r="M757" s="168"/>
      <c r="N757" s="168"/>
      <c r="O757" s="168"/>
    </row>
    <row r="758">
      <c r="A758" s="191" t="s">
        <v>3577</v>
      </c>
      <c r="B758" s="169"/>
      <c r="C758" s="169"/>
      <c r="D758" s="161" t="s">
        <v>3621</v>
      </c>
      <c r="E758" s="168"/>
      <c r="F758" s="168"/>
      <c r="G758" s="166" t="s">
        <v>3622</v>
      </c>
      <c r="H758" s="166" t="s">
        <v>3623</v>
      </c>
      <c r="I758" s="166" t="s">
        <v>3624</v>
      </c>
      <c r="J758" s="167" t="s">
        <v>492</v>
      </c>
      <c r="K758" s="161" t="s">
        <v>518</v>
      </c>
      <c r="L758" s="161" t="s">
        <v>519</v>
      </c>
      <c r="M758" s="168"/>
      <c r="N758" s="168"/>
      <c r="O758" s="168"/>
    </row>
    <row r="759">
      <c r="A759" s="191" t="s">
        <v>3577</v>
      </c>
      <c r="B759" s="169"/>
      <c r="C759" s="169"/>
      <c r="D759" s="161" t="s">
        <v>3625</v>
      </c>
      <c r="E759" s="168"/>
      <c r="F759" s="168"/>
      <c r="G759" s="166" t="s">
        <v>3626</v>
      </c>
      <c r="H759" s="166" t="s">
        <v>3627</v>
      </c>
      <c r="I759" s="166" t="s">
        <v>3628</v>
      </c>
      <c r="J759" s="167" t="s">
        <v>492</v>
      </c>
      <c r="K759" s="161" t="s">
        <v>518</v>
      </c>
      <c r="L759" s="161" t="s">
        <v>519</v>
      </c>
      <c r="M759" s="168"/>
      <c r="N759" s="168"/>
      <c r="O759" s="168"/>
    </row>
    <row r="760">
      <c r="A760" s="191" t="s">
        <v>3577</v>
      </c>
      <c r="B760" s="169"/>
      <c r="C760" s="169"/>
      <c r="D760" s="161" t="s">
        <v>3629</v>
      </c>
      <c r="E760" s="168"/>
      <c r="F760" s="168"/>
      <c r="G760" s="166" t="s">
        <v>3630</v>
      </c>
      <c r="H760" s="166" t="s">
        <v>3631</v>
      </c>
      <c r="I760" s="166" t="s">
        <v>3632</v>
      </c>
      <c r="J760" s="167" t="s">
        <v>492</v>
      </c>
      <c r="K760" s="183" t="s">
        <v>493</v>
      </c>
      <c r="L760" s="168"/>
      <c r="M760" s="168"/>
      <c r="N760" s="168"/>
      <c r="O760" s="168"/>
    </row>
    <row r="761">
      <c r="A761" s="191" t="s">
        <v>3577</v>
      </c>
      <c r="B761" s="169"/>
      <c r="C761" s="169"/>
      <c r="D761" s="161" t="s">
        <v>3633</v>
      </c>
      <c r="E761" s="168"/>
      <c r="F761" s="168"/>
      <c r="G761" s="166" t="s">
        <v>3634</v>
      </c>
      <c r="H761" s="166" t="s">
        <v>3631</v>
      </c>
      <c r="I761" s="166" t="s">
        <v>3635</v>
      </c>
      <c r="J761" s="167" t="s">
        <v>492</v>
      </c>
      <c r="K761" s="183" t="s">
        <v>493</v>
      </c>
      <c r="L761" s="168"/>
      <c r="M761" s="168"/>
      <c r="N761" s="168"/>
      <c r="O761" s="168"/>
    </row>
    <row r="762">
      <c r="A762" s="191" t="s">
        <v>3577</v>
      </c>
      <c r="B762" s="12"/>
      <c r="C762" s="12"/>
      <c r="D762" s="161" t="s">
        <v>3636</v>
      </c>
      <c r="E762" s="168"/>
      <c r="F762" s="168"/>
      <c r="G762" s="166" t="s">
        <v>3637</v>
      </c>
      <c r="H762" s="166" t="s">
        <v>3589</v>
      </c>
      <c r="I762" s="166" t="s">
        <v>3638</v>
      </c>
      <c r="J762" s="167" t="s">
        <v>492</v>
      </c>
      <c r="K762" s="183" t="s">
        <v>493</v>
      </c>
      <c r="L762" s="168"/>
      <c r="M762" s="168"/>
      <c r="N762" s="168"/>
      <c r="O762" s="168"/>
    </row>
    <row r="763">
      <c r="A763" s="161" t="s">
        <v>3639</v>
      </c>
      <c r="B763" s="162"/>
      <c r="C763" s="171" t="s">
        <v>3640</v>
      </c>
      <c r="D763" s="161" t="s">
        <v>3641</v>
      </c>
      <c r="E763" s="168"/>
      <c r="F763" s="192" t="s">
        <v>3642</v>
      </c>
      <c r="G763" s="165" t="s">
        <v>3643</v>
      </c>
      <c r="H763" s="166" t="s">
        <v>3644</v>
      </c>
      <c r="I763" s="165" t="s">
        <v>3645</v>
      </c>
      <c r="J763" s="167" t="s">
        <v>492</v>
      </c>
      <c r="K763" s="183" t="s">
        <v>493</v>
      </c>
      <c r="L763" s="168"/>
      <c r="M763" s="168"/>
      <c r="N763" s="168"/>
      <c r="O763" s="168"/>
    </row>
    <row r="764">
      <c r="A764" s="161" t="s">
        <v>3639</v>
      </c>
      <c r="B764" s="169"/>
      <c r="C764" s="169"/>
      <c r="D764" s="161" t="s">
        <v>3646</v>
      </c>
      <c r="E764" s="168"/>
      <c r="F764" s="168"/>
      <c r="G764" s="165" t="s">
        <v>3647</v>
      </c>
      <c r="H764" s="165" t="s">
        <v>3648</v>
      </c>
      <c r="I764" s="166" t="s">
        <v>3649</v>
      </c>
      <c r="J764" s="167" t="s">
        <v>492</v>
      </c>
      <c r="K764" s="183" t="s">
        <v>493</v>
      </c>
      <c r="L764" s="168"/>
      <c r="M764" s="168"/>
      <c r="N764" s="168"/>
      <c r="O764" s="168"/>
    </row>
    <row r="765">
      <c r="A765" s="161" t="s">
        <v>3639</v>
      </c>
      <c r="B765" s="169"/>
      <c r="C765" s="169"/>
      <c r="D765" s="161" t="s">
        <v>3650</v>
      </c>
      <c r="E765" s="168"/>
      <c r="F765" s="168"/>
      <c r="G765" s="165" t="s">
        <v>3651</v>
      </c>
      <c r="H765" s="166" t="s">
        <v>3648</v>
      </c>
      <c r="I765" s="166" t="s">
        <v>3652</v>
      </c>
      <c r="J765" s="167" t="s">
        <v>492</v>
      </c>
      <c r="K765" s="161" t="s">
        <v>518</v>
      </c>
      <c r="L765" s="161" t="s">
        <v>519</v>
      </c>
      <c r="M765" s="168"/>
      <c r="N765" s="168"/>
      <c r="O765" s="168"/>
    </row>
    <row r="766">
      <c r="A766" s="161" t="s">
        <v>3639</v>
      </c>
      <c r="B766" s="169"/>
      <c r="C766" s="169"/>
      <c r="D766" s="161" t="s">
        <v>3653</v>
      </c>
      <c r="E766" s="168"/>
      <c r="F766" s="193"/>
      <c r="G766" s="166" t="s">
        <v>3654</v>
      </c>
      <c r="H766" s="166" t="s">
        <v>3648</v>
      </c>
      <c r="I766" s="166" t="s">
        <v>3655</v>
      </c>
      <c r="J766" s="167" t="s">
        <v>492</v>
      </c>
      <c r="K766" s="183" t="s">
        <v>493</v>
      </c>
      <c r="L766" s="168"/>
      <c r="M766" s="168"/>
      <c r="N766" s="168"/>
      <c r="O766" s="168"/>
    </row>
    <row r="767">
      <c r="A767" s="161" t="s">
        <v>3639</v>
      </c>
      <c r="B767" s="169"/>
      <c r="C767" s="169"/>
      <c r="D767" s="161" t="s">
        <v>3656</v>
      </c>
      <c r="E767" s="168"/>
      <c r="F767" s="168"/>
      <c r="G767" s="166" t="s">
        <v>3657</v>
      </c>
      <c r="H767" s="166" t="s">
        <v>3658</v>
      </c>
      <c r="I767" s="166" t="s">
        <v>3659</v>
      </c>
      <c r="J767" s="167" t="s">
        <v>492</v>
      </c>
      <c r="K767" s="183" t="s">
        <v>493</v>
      </c>
      <c r="L767" s="168"/>
      <c r="M767" s="168"/>
      <c r="N767" s="168"/>
      <c r="O767" s="168"/>
    </row>
    <row r="768">
      <c r="A768" s="161" t="s">
        <v>3639</v>
      </c>
      <c r="B768" s="169"/>
      <c r="C768" s="169"/>
      <c r="D768" s="161" t="s">
        <v>3660</v>
      </c>
      <c r="E768" s="168"/>
      <c r="F768" s="168"/>
      <c r="G768" s="165" t="s">
        <v>3661</v>
      </c>
      <c r="H768" s="166" t="s">
        <v>3662</v>
      </c>
      <c r="I768" s="166" t="s">
        <v>3663</v>
      </c>
      <c r="J768" s="167" t="s">
        <v>492</v>
      </c>
      <c r="K768" s="183" t="s">
        <v>493</v>
      </c>
      <c r="L768" s="168"/>
      <c r="M768" s="168"/>
      <c r="N768" s="168"/>
      <c r="O768" s="168"/>
    </row>
    <row r="769">
      <c r="A769" s="161" t="s">
        <v>3639</v>
      </c>
      <c r="B769" s="169"/>
      <c r="C769" s="169"/>
      <c r="D769" s="161" t="s">
        <v>3664</v>
      </c>
      <c r="E769" s="168"/>
      <c r="F769" s="168"/>
      <c r="G769" s="166" t="s">
        <v>3665</v>
      </c>
      <c r="H769" s="166" t="s">
        <v>3666</v>
      </c>
      <c r="I769" s="166" t="s">
        <v>3667</v>
      </c>
      <c r="J769" s="167" t="s">
        <v>492</v>
      </c>
      <c r="K769" s="183" t="s">
        <v>493</v>
      </c>
      <c r="L769" s="168"/>
      <c r="M769" s="168"/>
      <c r="N769" s="168"/>
      <c r="O769" s="168"/>
    </row>
    <row r="770">
      <c r="A770" s="161" t="s">
        <v>3639</v>
      </c>
      <c r="B770" s="169"/>
      <c r="C770" s="169"/>
      <c r="D770" s="161" t="s">
        <v>3668</v>
      </c>
      <c r="E770" s="168"/>
      <c r="F770" s="168"/>
      <c r="G770" s="166" t="s">
        <v>3669</v>
      </c>
      <c r="H770" s="166" t="s">
        <v>3670</v>
      </c>
      <c r="I770" s="166" t="s">
        <v>3671</v>
      </c>
      <c r="J770" s="167" t="s">
        <v>492</v>
      </c>
      <c r="K770" s="183" t="s">
        <v>493</v>
      </c>
      <c r="L770" s="168"/>
      <c r="M770" s="168"/>
      <c r="N770" s="168"/>
      <c r="O770" s="168"/>
    </row>
    <row r="771">
      <c r="A771" s="161" t="s">
        <v>3639</v>
      </c>
      <c r="B771" s="169"/>
      <c r="C771" s="169"/>
      <c r="D771" s="161" t="s">
        <v>3672</v>
      </c>
      <c r="E771" s="168"/>
      <c r="F771" s="193"/>
      <c r="G771" s="166" t="s">
        <v>3673</v>
      </c>
      <c r="H771" s="166" t="s">
        <v>3674</v>
      </c>
      <c r="I771" s="166" t="s">
        <v>3675</v>
      </c>
      <c r="J771" s="167" t="s">
        <v>492</v>
      </c>
      <c r="K771" s="183" t="s">
        <v>493</v>
      </c>
      <c r="L771" s="168"/>
      <c r="M771" s="168"/>
      <c r="N771" s="168"/>
      <c r="O771" s="168"/>
    </row>
    <row r="772">
      <c r="A772" s="161" t="s">
        <v>3639</v>
      </c>
      <c r="B772" s="12"/>
      <c r="C772" s="12"/>
      <c r="D772" s="161" t="s">
        <v>3676</v>
      </c>
      <c r="E772" s="168"/>
      <c r="F772" s="168"/>
      <c r="G772" s="166" t="s">
        <v>3677</v>
      </c>
      <c r="H772" s="166" t="s">
        <v>3678</v>
      </c>
      <c r="I772" s="166" t="s">
        <v>3679</v>
      </c>
      <c r="J772" s="167" t="s">
        <v>492</v>
      </c>
      <c r="K772" s="183" t="s">
        <v>493</v>
      </c>
      <c r="L772" s="168"/>
      <c r="M772" s="168"/>
      <c r="N772" s="168"/>
      <c r="O772" s="168"/>
    </row>
    <row r="773">
      <c r="A773" s="161" t="s">
        <v>3680</v>
      </c>
      <c r="B773" s="162"/>
      <c r="C773" s="171" t="s">
        <v>3681</v>
      </c>
      <c r="D773" s="161" t="s">
        <v>3682</v>
      </c>
      <c r="E773" s="168"/>
      <c r="F773" s="168"/>
      <c r="G773" s="166" t="s">
        <v>3683</v>
      </c>
      <c r="H773" s="166" t="s">
        <v>3684</v>
      </c>
      <c r="I773" s="166" t="s">
        <v>3685</v>
      </c>
      <c r="J773" s="167" t="s">
        <v>492</v>
      </c>
      <c r="K773" s="161" t="s">
        <v>518</v>
      </c>
      <c r="L773" s="161" t="s">
        <v>519</v>
      </c>
      <c r="M773" s="168"/>
      <c r="N773" s="168"/>
      <c r="O773" s="168"/>
    </row>
    <row r="774">
      <c r="A774" s="161" t="s">
        <v>3680</v>
      </c>
      <c r="B774" s="169"/>
      <c r="C774" s="169"/>
      <c r="D774" s="161" t="s">
        <v>3686</v>
      </c>
      <c r="E774" s="168"/>
      <c r="F774" s="168"/>
      <c r="G774" s="166" t="s">
        <v>3687</v>
      </c>
      <c r="H774" s="166" t="s">
        <v>3684</v>
      </c>
      <c r="I774" s="166" t="s">
        <v>3688</v>
      </c>
      <c r="J774" s="167" t="s">
        <v>492</v>
      </c>
      <c r="K774" s="161" t="s">
        <v>518</v>
      </c>
      <c r="L774" s="161" t="s">
        <v>519</v>
      </c>
      <c r="M774" s="168"/>
      <c r="N774" s="168"/>
      <c r="O774" s="168"/>
    </row>
    <row r="775">
      <c r="A775" s="161" t="s">
        <v>3680</v>
      </c>
      <c r="B775" s="169"/>
      <c r="C775" s="169"/>
      <c r="D775" s="161" t="s">
        <v>3689</v>
      </c>
      <c r="E775" s="168"/>
      <c r="F775" s="168"/>
      <c r="G775" s="166" t="s">
        <v>3690</v>
      </c>
      <c r="H775" s="166" t="s">
        <v>3691</v>
      </c>
      <c r="I775" s="166" t="s">
        <v>3692</v>
      </c>
      <c r="J775" s="167" t="s">
        <v>492</v>
      </c>
      <c r="K775" s="161" t="s">
        <v>518</v>
      </c>
      <c r="L775" s="161" t="s">
        <v>519</v>
      </c>
      <c r="M775" s="168"/>
      <c r="N775" s="168"/>
      <c r="O775" s="168"/>
    </row>
    <row r="776">
      <c r="A776" s="161" t="s">
        <v>3680</v>
      </c>
      <c r="B776" s="169"/>
      <c r="C776" s="169"/>
      <c r="D776" s="161" t="s">
        <v>3693</v>
      </c>
      <c r="E776" s="168"/>
      <c r="F776" s="168"/>
      <c r="G776" s="166" t="s">
        <v>3694</v>
      </c>
      <c r="H776" s="166" t="s">
        <v>3695</v>
      </c>
      <c r="I776" s="166" t="s">
        <v>3696</v>
      </c>
      <c r="J776" s="167" t="s">
        <v>492</v>
      </c>
      <c r="K776" s="161" t="s">
        <v>518</v>
      </c>
      <c r="L776" s="161" t="s">
        <v>519</v>
      </c>
      <c r="M776" s="168"/>
      <c r="N776" s="168"/>
      <c r="O776" s="168"/>
    </row>
    <row r="777">
      <c r="A777" s="161" t="s">
        <v>3680</v>
      </c>
      <c r="B777" s="169"/>
      <c r="C777" s="169"/>
      <c r="D777" s="161" t="s">
        <v>3697</v>
      </c>
      <c r="E777" s="168"/>
      <c r="F777" s="168"/>
      <c r="G777" s="166" t="s">
        <v>3698</v>
      </c>
      <c r="H777" s="166" t="s">
        <v>3695</v>
      </c>
      <c r="I777" s="166" t="s">
        <v>3699</v>
      </c>
      <c r="J777" s="167" t="s">
        <v>492</v>
      </c>
      <c r="K777" s="161" t="s">
        <v>518</v>
      </c>
      <c r="L777" s="161" t="s">
        <v>519</v>
      </c>
      <c r="M777" s="168"/>
      <c r="N777" s="168"/>
      <c r="O777" s="168"/>
    </row>
    <row r="778">
      <c r="A778" s="161" t="s">
        <v>3680</v>
      </c>
      <c r="B778" s="169"/>
      <c r="C778" s="169"/>
      <c r="D778" s="161" t="s">
        <v>3700</v>
      </c>
      <c r="E778" s="168"/>
      <c r="F778" s="168"/>
      <c r="G778" s="166" t="s">
        <v>3701</v>
      </c>
      <c r="H778" s="166" t="s">
        <v>3702</v>
      </c>
      <c r="I778" s="166" t="s">
        <v>3703</v>
      </c>
      <c r="J778" s="167" t="s">
        <v>492</v>
      </c>
      <c r="K778" s="161" t="s">
        <v>518</v>
      </c>
      <c r="L778" s="161" t="s">
        <v>519</v>
      </c>
      <c r="M778" s="168"/>
      <c r="N778" s="168"/>
      <c r="O778" s="168"/>
    </row>
    <row r="779">
      <c r="A779" s="161" t="s">
        <v>3680</v>
      </c>
      <c r="B779" s="169"/>
      <c r="C779" s="169"/>
      <c r="D779" s="161" t="s">
        <v>3704</v>
      </c>
      <c r="E779" s="168"/>
      <c r="F779" s="168"/>
      <c r="G779" s="166" t="s">
        <v>3705</v>
      </c>
      <c r="H779" s="166" t="s">
        <v>3706</v>
      </c>
      <c r="I779" s="166" t="s">
        <v>3707</v>
      </c>
      <c r="J779" s="167" t="s">
        <v>492</v>
      </c>
      <c r="K779" s="161" t="s">
        <v>518</v>
      </c>
      <c r="L779" s="161" t="s">
        <v>519</v>
      </c>
      <c r="M779" s="168"/>
      <c r="N779" s="168"/>
      <c r="O779" s="168"/>
    </row>
    <row r="780">
      <c r="A780" s="161" t="s">
        <v>3680</v>
      </c>
      <c r="B780" s="169"/>
      <c r="C780" s="169"/>
      <c r="D780" s="161" t="s">
        <v>3708</v>
      </c>
      <c r="E780" s="168"/>
      <c r="F780" s="168"/>
      <c r="G780" s="166" t="s">
        <v>3709</v>
      </c>
      <c r="H780" s="166" t="s">
        <v>3710</v>
      </c>
      <c r="I780" s="166" t="s">
        <v>3711</v>
      </c>
      <c r="J780" s="167" t="s">
        <v>492</v>
      </c>
      <c r="K780" s="161" t="s">
        <v>518</v>
      </c>
      <c r="L780" s="161" t="s">
        <v>519</v>
      </c>
      <c r="M780" s="168"/>
      <c r="N780" s="168"/>
      <c r="O780" s="168"/>
    </row>
    <row r="781">
      <c r="A781" s="161" t="s">
        <v>3680</v>
      </c>
      <c r="B781" s="169"/>
      <c r="C781" s="169"/>
      <c r="D781" s="161" t="s">
        <v>3712</v>
      </c>
      <c r="E781" s="168"/>
      <c r="F781" s="168"/>
      <c r="G781" s="166" t="s">
        <v>3713</v>
      </c>
      <c r="H781" s="166" t="s">
        <v>3714</v>
      </c>
      <c r="I781" s="166" t="s">
        <v>3715</v>
      </c>
      <c r="J781" s="167" t="s">
        <v>492</v>
      </c>
      <c r="K781" s="161" t="s">
        <v>518</v>
      </c>
      <c r="L781" s="161" t="s">
        <v>519</v>
      </c>
      <c r="M781" s="168"/>
      <c r="N781" s="168"/>
      <c r="O781" s="168"/>
    </row>
    <row r="782">
      <c r="A782" s="161" t="s">
        <v>3680</v>
      </c>
      <c r="B782" s="169"/>
      <c r="C782" s="169"/>
      <c r="D782" s="161" t="s">
        <v>3716</v>
      </c>
      <c r="E782" s="168"/>
      <c r="F782" s="168"/>
      <c r="G782" s="166" t="s">
        <v>3717</v>
      </c>
      <c r="H782" s="166" t="s">
        <v>3718</v>
      </c>
      <c r="I782" s="166" t="s">
        <v>3719</v>
      </c>
      <c r="J782" s="167" t="s">
        <v>492</v>
      </c>
      <c r="K782" s="161" t="s">
        <v>518</v>
      </c>
      <c r="L782" s="161" t="s">
        <v>519</v>
      </c>
      <c r="M782" s="168"/>
      <c r="N782" s="168"/>
      <c r="O782" s="168"/>
    </row>
    <row r="783">
      <c r="A783" s="161" t="s">
        <v>3680</v>
      </c>
      <c r="B783" s="169"/>
      <c r="C783" s="169"/>
      <c r="D783" s="161" t="s">
        <v>3720</v>
      </c>
      <c r="E783" s="168"/>
      <c r="F783" s="168"/>
      <c r="G783" s="166" t="s">
        <v>3721</v>
      </c>
      <c r="H783" s="166" t="s">
        <v>3722</v>
      </c>
      <c r="I783" s="166" t="s">
        <v>3723</v>
      </c>
      <c r="J783" s="167" t="s">
        <v>492</v>
      </c>
      <c r="K783" s="161" t="s">
        <v>518</v>
      </c>
      <c r="L783" s="161" t="s">
        <v>519</v>
      </c>
      <c r="M783" s="168"/>
      <c r="N783" s="168"/>
      <c r="O783" s="168"/>
    </row>
    <row r="784">
      <c r="A784" s="161" t="s">
        <v>3680</v>
      </c>
      <c r="B784" s="169"/>
      <c r="C784" s="169"/>
      <c r="D784" s="161" t="s">
        <v>3724</v>
      </c>
      <c r="E784" s="168"/>
      <c r="F784" s="168"/>
      <c r="G784" s="166" t="s">
        <v>3725</v>
      </c>
      <c r="H784" s="166" t="s">
        <v>3726</v>
      </c>
      <c r="I784" s="166" t="s">
        <v>3727</v>
      </c>
      <c r="J784" s="167" t="s">
        <v>492</v>
      </c>
      <c r="K784" s="183" t="s">
        <v>493</v>
      </c>
      <c r="L784" s="168"/>
      <c r="M784" s="168"/>
      <c r="N784" s="168"/>
      <c r="O784" s="168"/>
    </row>
    <row r="785">
      <c r="A785" s="161" t="s">
        <v>3680</v>
      </c>
      <c r="B785" s="169"/>
      <c r="C785" s="169"/>
      <c r="D785" s="161" t="s">
        <v>3728</v>
      </c>
      <c r="E785" s="168"/>
      <c r="F785" s="168"/>
      <c r="G785" s="166" t="s">
        <v>3729</v>
      </c>
      <c r="H785" s="166" t="s">
        <v>3730</v>
      </c>
      <c r="I785" s="166" t="s">
        <v>3731</v>
      </c>
      <c r="J785" s="167" t="s">
        <v>492</v>
      </c>
      <c r="K785" s="161" t="s">
        <v>518</v>
      </c>
      <c r="L785" s="161" t="s">
        <v>519</v>
      </c>
      <c r="M785" s="168"/>
      <c r="N785" s="168"/>
      <c r="O785" s="168"/>
    </row>
    <row r="786">
      <c r="A786" s="161" t="s">
        <v>3680</v>
      </c>
      <c r="B786" s="169"/>
      <c r="C786" s="169"/>
      <c r="D786" s="161" t="s">
        <v>3732</v>
      </c>
      <c r="E786" s="168"/>
      <c r="F786" s="168"/>
      <c r="G786" s="166" t="s">
        <v>3733</v>
      </c>
      <c r="H786" s="166" t="s">
        <v>3734</v>
      </c>
      <c r="I786" s="166" t="s">
        <v>3735</v>
      </c>
      <c r="J786" s="167" t="s">
        <v>492</v>
      </c>
      <c r="K786" s="161" t="s">
        <v>518</v>
      </c>
      <c r="L786" s="161" t="s">
        <v>519</v>
      </c>
      <c r="M786" s="168"/>
      <c r="N786" s="168"/>
      <c r="O786" s="168"/>
    </row>
    <row r="787">
      <c r="A787" s="161" t="s">
        <v>3680</v>
      </c>
      <c r="B787" s="169"/>
      <c r="C787" s="169"/>
      <c r="D787" s="161" t="s">
        <v>3736</v>
      </c>
      <c r="E787" s="168"/>
      <c r="F787" s="168"/>
      <c r="G787" s="166" t="s">
        <v>3737</v>
      </c>
      <c r="H787" s="166" t="s">
        <v>3738</v>
      </c>
      <c r="I787" s="166" t="s">
        <v>3739</v>
      </c>
      <c r="J787" s="167" t="s">
        <v>492</v>
      </c>
      <c r="K787" s="183" t="s">
        <v>493</v>
      </c>
      <c r="L787" s="168"/>
      <c r="M787" s="168"/>
      <c r="N787" s="168"/>
      <c r="O787" s="168"/>
    </row>
    <row r="788">
      <c r="A788" s="161" t="s">
        <v>3680</v>
      </c>
      <c r="B788" s="12"/>
      <c r="C788" s="12"/>
      <c r="D788" s="161" t="s">
        <v>3740</v>
      </c>
      <c r="E788" s="168"/>
      <c r="F788" s="168"/>
      <c r="G788" s="166" t="s">
        <v>3741</v>
      </c>
      <c r="H788" s="166" t="s">
        <v>3742</v>
      </c>
      <c r="I788" s="166" t="s">
        <v>3743</v>
      </c>
      <c r="J788" s="173" t="s">
        <v>706</v>
      </c>
      <c r="K788" s="161" t="s">
        <v>518</v>
      </c>
      <c r="L788" s="161" t="s">
        <v>519</v>
      </c>
      <c r="M788" s="174" t="s">
        <v>3744</v>
      </c>
      <c r="N788" s="168"/>
      <c r="O788" s="168"/>
    </row>
    <row r="789">
      <c r="A789" s="161" t="s">
        <v>3745</v>
      </c>
      <c r="B789" s="162"/>
      <c r="C789" s="171" t="s">
        <v>3746</v>
      </c>
      <c r="D789" s="161" t="s">
        <v>3747</v>
      </c>
      <c r="E789" s="168"/>
      <c r="F789" s="168"/>
      <c r="G789" s="166" t="s">
        <v>3748</v>
      </c>
      <c r="H789" s="166" t="s">
        <v>3706</v>
      </c>
      <c r="I789" s="166" t="s">
        <v>3749</v>
      </c>
      <c r="J789" s="167" t="s">
        <v>492</v>
      </c>
      <c r="K789" s="161" t="s">
        <v>518</v>
      </c>
      <c r="L789" s="161" t="s">
        <v>519</v>
      </c>
      <c r="M789" s="168"/>
      <c r="N789" s="168"/>
      <c r="O789" s="168"/>
    </row>
    <row r="790">
      <c r="A790" s="161" t="s">
        <v>3745</v>
      </c>
      <c r="B790" s="169"/>
      <c r="C790" s="169"/>
      <c r="D790" s="161" t="s">
        <v>3750</v>
      </c>
      <c r="E790" s="168"/>
      <c r="F790" s="168"/>
      <c r="G790" s="166" t="s">
        <v>3751</v>
      </c>
      <c r="H790" s="166" t="s">
        <v>3752</v>
      </c>
      <c r="I790" s="166" t="s">
        <v>3753</v>
      </c>
      <c r="J790" s="167" t="s">
        <v>492</v>
      </c>
      <c r="K790" s="161" t="s">
        <v>518</v>
      </c>
      <c r="L790" s="161" t="s">
        <v>519</v>
      </c>
      <c r="M790" s="168"/>
      <c r="N790" s="168"/>
      <c r="O790" s="168"/>
    </row>
    <row r="791">
      <c r="A791" s="161" t="s">
        <v>3745</v>
      </c>
      <c r="B791" s="169"/>
      <c r="C791" s="169"/>
      <c r="D791" s="161" t="s">
        <v>3754</v>
      </c>
      <c r="E791" s="168"/>
      <c r="F791" s="168"/>
      <c r="G791" s="166" t="s">
        <v>3755</v>
      </c>
      <c r="H791" s="166" t="s">
        <v>3752</v>
      </c>
      <c r="I791" s="166" t="s">
        <v>3756</v>
      </c>
      <c r="J791" s="167" t="s">
        <v>492</v>
      </c>
      <c r="K791" s="161" t="s">
        <v>518</v>
      </c>
      <c r="L791" s="161" t="s">
        <v>519</v>
      </c>
      <c r="M791" s="168"/>
      <c r="N791" s="168"/>
      <c r="O791" s="168"/>
    </row>
    <row r="792">
      <c r="A792" s="161" t="s">
        <v>3745</v>
      </c>
      <c r="B792" s="169"/>
      <c r="C792" s="169"/>
      <c r="D792" s="161" t="s">
        <v>3757</v>
      </c>
      <c r="E792" s="168"/>
      <c r="F792" s="168"/>
      <c r="G792" s="166" t="s">
        <v>3758</v>
      </c>
      <c r="H792" s="166" t="s">
        <v>3759</v>
      </c>
      <c r="I792" s="166" t="s">
        <v>3760</v>
      </c>
      <c r="J792" s="167" t="s">
        <v>492</v>
      </c>
      <c r="K792" s="183" t="s">
        <v>493</v>
      </c>
      <c r="L792" s="168"/>
      <c r="M792" s="168"/>
      <c r="N792" s="168"/>
      <c r="O792" s="168"/>
    </row>
    <row r="793">
      <c r="A793" s="161" t="s">
        <v>3745</v>
      </c>
      <c r="B793" s="169"/>
      <c r="C793" s="169"/>
      <c r="D793" s="161" t="s">
        <v>3761</v>
      </c>
      <c r="E793" s="168"/>
      <c r="F793" s="168"/>
      <c r="G793" s="166" t="s">
        <v>3762</v>
      </c>
      <c r="H793" s="166" t="s">
        <v>3752</v>
      </c>
      <c r="I793" s="166" t="s">
        <v>3763</v>
      </c>
      <c r="J793" s="167" t="s">
        <v>492</v>
      </c>
      <c r="K793" s="183" t="s">
        <v>493</v>
      </c>
      <c r="L793" s="168"/>
      <c r="M793" s="168"/>
      <c r="N793" s="168"/>
      <c r="O793" s="168"/>
    </row>
    <row r="794">
      <c r="A794" s="161" t="s">
        <v>3745</v>
      </c>
      <c r="B794" s="169"/>
      <c r="C794" s="169"/>
      <c r="D794" s="161" t="s">
        <v>3764</v>
      </c>
      <c r="E794" s="168"/>
      <c r="F794" s="168"/>
      <c r="G794" s="166" t="s">
        <v>3765</v>
      </c>
      <c r="H794" s="166" t="s">
        <v>3766</v>
      </c>
      <c r="I794" s="166" t="s">
        <v>3767</v>
      </c>
      <c r="J794" s="167" t="s">
        <v>492</v>
      </c>
      <c r="K794" s="183" t="s">
        <v>493</v>
      </c>
      <c r="L794" s="168"/>
      <c r="M794" s="168"/>
      <c r="N794" s="168"/>
      <c r="O794" s="168"/>
    </row>
    <row r="795">
      <c r="A795" s="161" t="s">
        <v>3745</v>
      </c>
      <c r="B795" s="169"/>
      <c r="C795" s="169"/>
      <c r="D795" s="161" t="s">
        <v>3768</v>
      </c>
      <c r="E795" s="168"/>
      <c r="F795" s="168"/>
      <c r="G795" s="166" t="s">
        <v>3769</v>
      </c>
      <c r="H795" s="166" t="s">
        <v>3770</v>
      </c>
      <c r="I795" s="166" t="s">
        <v>3771</v>
      </c>
      <c r="J795" s="167" t="s">
        <v>492</v>
      </c>
      <c r="K795" s="183" t="s">
        <v>493</v>
      </c>
      <c r="L795" s="168"/>
      <c r="M795" s="168"/>
      <c r="N795" s="168"/>
      <c r="O795" s="168"/>
    </row>
    <row r="796">
      <c r="A796" s="161" t="s">
        <v>3745</v>
      </c>
      <c r="B796" s="169"/>
      <c r="C796" s="169"/>
      <c r="D796" s="161" t="s">
        <v>3772</v>
      </c>
      <c r="E796" s="168"/>
      <c r="F796" s="168"/>
      <c r="G796" s="166" t="s">
        <v>3773</v>
      </c>
      <c r="H796" s="166" t="s">
        <v>3774</v>
      </c>
      <c r="I796" s="166" t="s">
        <v>3775</v>
      </c>
      <c r="J796" s="167" t="s">
        <v>492</v>
      </c>
      <c r="K796" s="183" t="s">
        <v>493</v>
      </c>
      <c r="L796" s="168"/>
      <c r="M796" s="168"/>
      <c r="N796" s="168"/>
      <c r="O796" s="168"/>
    </row>
    <row r="797">
      <c r="A797" s="161" t="s">
        <v>3745</v>
      </c>
      <c r="B797" s="169"/>
      <c r="C797" s="169"/>
      <c r="D797" s="161" t="s">
        <v>3776</v>
      </c>
      <c r="E797" s="168"/>
      <c r="F797" s="168"/>
      <c r="G797" s="166" t="s">
        <v>3777</v>
      </c>
      <c r="H797" s="166" t="s">
        <v>3778</v>
      </c>
      <c r="I797" s="166" t="s">
        <v>3779</v>
      </c>
      <c r="J797" s="167" t="s">
        <v>492</v>
      </c>
      <c r="K797" s="161" t="s">
        <v>518</v>
      </c>
      <c r="L797" s="161" t="s">
        <v>519</v>
      </c>
      <c r="M797" s="168"/>
      <c r="N797" s="168"/>
      <c r="O797" s="168"/>
    </row>
    <row r="798">
      <c r="A798" s="161" t="s">
        <v>3745</v>
      </c>
      <c r="B798" s="169"/>
      <c r="C798" s="169"/>
      <c r="D798" s="161" t="s">
        <v>3780</v>
      </c>
      <c r="E798" s="168"/>
      <c r="F798" s="168"/>
      <c r="G798" s="166" t="s">
        <v>3781</v>
      </c>
      <c r="H798" s="166" t="s">
        <v>3782</v>
      </c>
      <c r="I798" s="166" t="s">
        <v>3783</v>
      </c>
      <c r="J798" s="167" t="s">
        <v>492</v>
      </c>
      <c r="K798" s="161" t="s">
        <v>518</v>
      </c>
      <c r="L798" s="161" t="s">
        <v>519</v>
      </c>
      <c r="M798" s="168"/>
      <c r="N798" s="168"/>
      <c r="O798" s="168"/>
    </row>
    <row r="799">
      <c r="A799" s="161" t="s">
        <v>3745</v>
      </c>
      <c r="B799" s="12"/>
      <c r="C799" s="12"/>
      <c r="D799" s="161" t="s">
        <v>3784</v>
      </c>
      <c r="E799" s="168"/>
      <c r="F799" s="168"/>
      <c r="G799" s="166" t="s">
        <v>3785</v>
      </c>
      <c r="H799" s="166" t="s">
        <v>3786</v>
      </c>
      <c r="I799" s="166" t="s">
        <v>3787</v>
      </c>
      <c r="J799" s="167" t="s">
        <v>492</v>
      </c>
      <c r="K799" s="161" t="s">
        <v>518</v>
      </c>
      <c r="L799" s="161" t="s">
        <v>519</v>
      </c>
      <c r="M799" s="168"/>
      <c r="N799" s="168"/>
      <c r="O799" s="168"/>
    </row>
    <row r="800">
      <c r="A800" s="161" t="s">
        <v>3788</v>
      </c>
      <c r="B800" s="162"/>
      <c r="C800" s="171" t="s">
        <v>3789</v>
      </c>
      <c r="D800" s="161" t="s">
        <v>3790</v>
      </c>
      <c r="E800" s="168"/>
      <c r="F800" s="168"/>
      <c r="G800" s="166" t="s">
        <v>3791</v>
      </c>
      <c r="H800" s="166" t="s">
        <v>3792</v>
      </c>
      <c r="I800" s="166" t="s">
        <v>3793</v>
      </c>
      <c r="J800" s="167" t="s">
        <v>492</v>
      </c>
      <c r="K800" s="183" t="s">
        <v>493</v>
      </c>
      <c r="L800" s="168"/>
      <c r="M800" s="168"/>
      <c r="N800" s="168"/>
      <c r="O800" s="168"/>
    </row>
    <row r="801">
      <c r="A801" s="161" t="s">
        <v>3788</v>
      </c>
      <c r="B801" s="169"/>
      <c r="C801" s="169"/>
      <c r="D801" s="161" t="s">
        <v>3794</v>
      </c>
      <c r="E801" s="168"/>
      <c r="F801" s="168"/>
      <c r="G801" s="166" t="s">
        <v>3795</v>
      </c>
      <c r="H801" s="166" t="s">
        <v>3792</v>
      </c>
      <c r="I801" s="166" t="s">
        <v>3796</v>
      </c>
      <c r="J801" s="167" t="s">
        <v>492</v>
      </c>
      <c r="K801" s="183" t="s">
        <v>493</v>
      </c>
      <c r="L801" s="168"/>
      <c r="M801" s="168"/>
      <c r="N801" s="168"/>
      <c r="O801" s="168"/>
    </row>
    <row r="802">
      <c r="A802" s="161" t="s">
        <v>3788</v>
      </c>
      <c r="B802" s="169"/>
      <c r="C802" s="169"/>
      <c r="D802" s="161" t="s">
        <v>3797</v>
      </c>
      <c r="E802" s="168"/>
      <c r="F802" s="168"/>
      <c r="G802" s="166" t="s">
        <v>3798</v>
      </c>
      <c r="H802" s="166" t="s">
        <v>3792</v>
      </c>
      <c r="I802" s="166" t="s">
        <v>3799</v>
      </c>
      <c r="J802" s="167" t="s">
        <v>492</v>
      </c>
      <c r="K802" s="183" t="s">
        <v>493</v>
      </c>
      <c r="L802" s="168"/>
      <c r="M802" s="168"/>
      <c r="N802" s="168"/>
      <c r="O802" s="168"/>
    </row>
    <row r="803">
      <c r="A803" s="161" t="s">
        <v>3788</v>
      </c>
      <c r="B803" s="169"/>
      <c r="C803" s="169"/>
      <c r="D803" s="161" t="s">
        <v>3800</v>
      </c>
      <c r="E803" s="168"/>
      <c r="F803" s="168"/>
      <c r="G803" s="166" t="s">
        <v>3801</v>
      </c>
      <c r="H803" s="166" t="s">
        <v>3802</v>
      </c>
      <c r="I803" s="166" t="s">
        <v>3803</v>
      </c>
      <c r="J803" s="167" t="s">
        <v>492</v>
      </c>
      <c r="K803" s="183" t="s">
        <v>493</v>
      </c>
      <c r="L803" s="168"/>
      <c r="M803" s="168"/>
      <c r="N803" s="168"/>
      <c r="O803" s="168"/>
    </row>
    <row r="804">
      <c r="A804" s="161" t="s">
        <v>3788</v>
      </c>
      <c r="B804" s="12"/>
      <c r="C804" s="12"/>
      <c r="D804" s="161" t="s">
        <v>3804</v>
      </c>
      <c r="E804" s="168"/>
      <c r="F804" s="168"/>
      <c r="G804" s="166" t="s">
        <v>3805</v>
      </c>
      <c r="H804" s="166" t="s">
        <v>3806</v>
      </c>
      <c r="I804" s="166" t="s">
        <v>3807</v>
      </c>
      <c r="J804" s="167" t="s">
        <v>492</v>
      </c>
      <c r="K804" s="183" t="s">
        <v>493</v>
      </c>
      <c r="L804" s="168"/>
      <c r="M804" s="168"/>
      <c r="N804" s="168"/>
      <c r="O804" s="168"/>
    </row>
    <row r="805">
      <c r="A805" s="161" t="s">
        <v>3808</v>
      </c>
      <c r="B805" s="162"/>
      <c r="C805" s="171" t="s">
        <v>3809</v>
      </c>
      <c r="D805" s="161" t="s">
        <v>3810</v>
      </c>
      <c r="E805" s="168"/>
      <c r="F805" s="168"/>
      <c r="G805" s="166" t="s">
        <v>3811</v>
      </c>
      <c r="H805" s="166" t="s">
        <v>3812</v>
      </c>
      <c r="I805" s="166" t="s">
        <v>3813</v>
      </c>
      <c r="J805" s="167" t="s">
        <v>492</v>
      </c>
      <c r="K805" s="161" t="s">
        <v>518</v>
      </c>
      <c r="L805" s="161" t="s">
        <v>519</v>
      </c>
      <c r="M805" s="168"/>
      <c r="N805" s="168"/>
      <c r="O805" s="168"/>
    </row>
    <row r="806">
      <c r="A806" s="161" t="s">
        <v>3808</v>
      </c>
      <c r="B806" s="169"/>
      <c r="C806" s="169"/>
      <c r="D806" s="161" t="s">
        <v>3814</v>
      </c>
      <c r="E806" s="168"/>
      <c r="F806" s="168"/>
      <c r="G806" s="166" t="s">
        <v>3815</v>
      </c>
      <c r="H806" s="165" t="s">
        <v>3816</v>
      </c>
      <c r="I806" s="166" t="s">
        <v>3817</v>
      </c>
      <c r="J806" s="167" t="s">
        <v>492</v>
      </c>
      <c r="K806" s="161" t="s">
        <v>518</v>
      </c>
      <c r="L806" s="161" t="s">
        <v>519</v>
      </c>
      <c r="M806" s="168"/>
      <c r="N806" s="168"/>
      <c r="O806" s="168"/>
    </row>
    <row r="807">
      <c r="A807" s="161" t="s">
        <v>3808</v>
      </c>
      <c r="B807" s="169"/>
      <c r="C807" s="169"/>
      <c r="D807" s="161" t="s">
        <v>3818</v>
      </c>
      <c r="E807" s="168"/>
      <c r="F807" s="168"/>
      <c r="G807" s="166" t="s">
        <v>3819</v>
      </c>
      <c r="H807" s="165" t="s">
        <v>3820</v>
      </c>
      <c r="I807" s="166" t="s">
        <v>3821</v>
      </c>
      <c r="J807" s="167" t="s">
        <v>492</v>
      </c>
      <c r="K807" s="161" t="s">
        <v>518</v>
      </c>
      <c r="L807" s="161" t="s">
        <v>519</v>
      </c>
      <c r="M807" s="168"/>
      <c r="N807" s="168"/>
      <c r="O807" s="168"/>
    </row>
    <row r="808">
      <c r="A808" s="161" t="s">
        <v>3808</v>
      </c>
      <c r="B808" s="12"/>
      <c r="C808" s="12"/>
      <c r="D808" s="161" t="s">
        <v>3822</v>
      </c>
      <c r="E808" s="168"/>
      <c r="F808" s="168"/>
      <c r="G808" s="166" t="s">
        <v>3823</v>
      </c>
      <c r="H808" s="165" t="s">
        <v>3820</v>
      </c>
      <c r="I808" s="166" t="s">
        <v>3824</v>
      </c>
      <c r="J808" s="167" t="s">
        <v>492</v>
      </c>
      <c r="K808" s="161" t="s">
        <v>518</v>
      </c>
      <c r="L808" s="161" t="s">
        <v>519</v>
      </c>
      <c r="M808" s="168"/>
      <c r="N808" s="168"/>
      <c r="O808" s="168"/>
    </row>
    <row r="809">
      <c r="A809" s="161" t="s">
        <v>3825</v>
      </c>
      <c r="B809" s="162"/>
      <c r="C809" s="171" t="s">
        <v>3826</v>
      </c>
      <c r="D809" s="161" t="s">
        <v>3827</v>
      </c>
      <c r="E809" s="168"/>
      <c r="F809" s="168"/>
      <c r="G809" s="166" t="s">
        <v>3828</v>
      </c>
      <c r="H809" s="165" t="s">
        <v>3829</v>
      </c>
      <c r="I809" s="166" t="s">
        <v>3830</v>
      </c>
      <c r="J809" s="167" t="s">
        <v>492</v>
      </c>
      <c r="K809" s="183" t="s">
        <v>493</v>
      </c>
      <c r="L809" s="168"/>
      <c r="M809" s="168"/>
      <c r="N809" s="168"/>
      <c r="O809" s="168"/>
    </row>
    <row r="810">
      <c r="A810" s="161" t="s">
        <v>3825</v>
      </c>
      <c r="B810" s="169"/>
      <c r="C810" s="169"/>
      <c r="D810" s="161" t="s">
        <v>3831</v>
      </c>
      <c r="E810" s="168"/>
      <c r="F810" s="168"/>
      <c r="G810" s="166" t="s">
        <v>3832</v>
      </c>
      <c r="H810" s="165" t="s">
        <v>3833</v>
      </c>
      <c r="I810" s="166" t="s">
        <v>3834</v>
      </c>
      <c r="J810" s="167" t="s">
        <v>492</v>
      </c>
      <c r="K810" s="161" t="s">
        <v>518</v>
      </c>
      <c r="L810" s="161" t="s">
        <v>519</v>
      </c>
      <c r="M810" s="168"/>
      <c r="N810" s="168"/>
      <c r="O810" s="168"/>
    </row>
    <row r="811">
      <c r="A811" s="161" t="s">
        <v>3825</v>
      </c>
      <c r="B811" s="169"/>
      <c r="C811" s="169"/>
      <c r="D811" s="161" t="s">
        <v>3835</v>
      </c>
      <c r="E811" s="168"/>
      <c r="F811" s="168"/>
      <c r="G811" s="166" t="s">
        <v>3836</v>
      </c>
      <c r="H811" s="165" t="s">
        <v>3837</v>
      </c>
      <c r="I811" s="166" t="s">
        <v>3838</v>
      </c>
      <c r="J811" s="167" t="s">
        <v>492</v>
      </c>
      <c r="K811" s="161" t="s">
        <v>518</v>
      </c>
      <c r="L811" s="161" t="s">
        <v>519</v>
      </c>
      <c r="M811" s="168"/>
      <c r="N811" s="168"/>
      <c r="O811" s="168"/>
    </row>
    <row r="812">
      <c r="A812" s="161" t="s">
        <v>3825</v>
      </c>
      <c r="B812" s="169"/>
      <c r="C812" s="169"/>
      <c r="D812" s="161" t="s">
        <v>3839</v>
      </c>
      <c r="E812" s="168"/>
      <c r="F812" s="168"/>
      <c r="G812" s="166" t="s">
        <v>3840</v>
      </c>
      <c r="H812" s="165" t="s">
        <v>3841</v>
      </c>
      <c r="I812" s="166" t="s">
        <v>3842</v>
      </c>
      <c r="J812" s="167" t="s">
        <v>492</v>
      </c>
      <c r="K812" s="161" t="s">
        <v>518</v>
      </c>
      <c r="L812" s="161" t="s">
        <v>519</v>
      </c>
      <c r="M812" s="168"/>
      <c r="N812" s="168"/>
      <c r="O812" s="168"/>
    </row>
    <row r="813">
      <c r="A813" s="161" t="s">
        <v>3825</v>
      </c>
      <c r="B813" s="169"/>
      <c r="C813" s="169"/>
      <c r="D813" s="161" t="s">
        <v>3843</v>
      </c>
      <c r="E813" s="168"/>
      <c r="F813" s="168"/>
      <c r="G813" s="166" t="s">
        <v>3844</v>
      </c>
      <c r="H813" s="165" t="s">
        <v>3845</v>
      </c>
      <c r="I813" s="166" t="s">
        <v>3846</v>
      </c>
      <c r="J813" s="167" t="s">
        <v>492</v>
      </c>
      <c r="K813" s="161" t="s">
        <v>518</v>
      </c>
      <c r="L813" s="161" t="s">
        <v>519</v>
      </c>
      <c r="M813" s="168"/>
      <c r="N813" s="168"/>
      <c r="O813" s="168"/>
    </row>
    <row r="814">
      <c r="A814" s="161" t="s">
        <v>3825</v>
      </c>
      <c r="B814" s="169"/>
      <c r="C814" s="169"/>
      <c r="D814" s="161" t="s">
        <v>3847</v>
      </c>
      <c r="E814" s="168"/>
      <c r="F814" s="168"/>
      <c r="G814" s="166" t="s">
        <v>3848</v>
      </c>
      <c r="H814" s="165" t="s">
        <v>3849</v>
      </c>
      <c r="I814" s="166" t="s">
        <v>3850</v>
      </c>
      <c r="J814" s="167" t="s">
        <v>492</v>
      </c>
      <c r="K814" s="161" t="s">
        <v>518</v>
      </c>
      <c r="L814" s="161" t="s">
        <v>519</v>
      </c>
      <c r="M814" s="168"/>
      <c r="N814" s="168"/>
      <c r="O814" s="168"/>
    </row>
    <row r="815">
      <c r="A815" s="161" t="s">
        <v>3825</v>
      </c>
      <c r="B815" s="12"/>
      <c r="C815" s="12"/>
      <c r="D815" s="161" t="s">
        <v>3851</v>
      </c>
      <c r="E815" s="168"/>
      <c r="F815" s="168"/>
      <c r="G815" s="166" t="s">
        <v>3844</v>
      </c>
      <c r="H815" s="165" t="s">
        <v>3852</v>
      </c>
      <c r="I815" s="166" t="s">
        <v>3853</v>
      </c>
      <c r="J815" s="167" t="s">
        <v>492</v>
      </c>
      <c r="K815" s="161" t="s">
        <v>518</v>
      </c>
      <c r="L815" s="161" t="s">
        <v>519</v>
      </c>
      <c r="M815" s="168"/>
      <c r="N815" s="168"/>
      <c r="O815" s="168"/>
    </row>
    <row r="816">
      <c r="A816" s="161" t="s">
        <v>3854</v>
      </c>
      <c r="B816" s="162"/>
      <c r="C816" s="194"/>
      <c r="D816" s="161" t="s">
        <v>3855</v>
      </c>
      <c r="E816" s="168"/>
      <c r="F816" s="168"/>
      <c r="G816" s="166" t="s">
        <v>3856</v>
      </c>
      <c r="H816" s="166" t="s">
        <v>3857</v>
      </c>
      <c r="I816" s="166" t="s">
        <v>3858</v>
      </c>
      <c r="J816" s="167" t="s">
        <v>492</v>
      </c>
      <c r="K816" s="161" t="s">
        <v>518</v>
      </c>
      <c r="L816" s="161" t="s">
        <v>519</v>
      </c>
      <c r="M816" s="168"/>
      <c r="N816" s="168"/>
      <c r="O816" s="168"/>
    </row>
    <row r="817">
      <c r="A817" s="161" t="s">
        <v>3854</v>
      </c>
      <c r="B817" s="169"/>
      <c r="C817" s="169"/>
      <c r="D817" s="161" t="s">
        <v>3859</v>
      </c>
      <c r="E817" s="168"/>
      <c r="F817" s="168"/>
      <c r="G817" s="166" t="s">
        <v>3860</v>
      </c>
      <c r="H817" s="166" t="s">
        <v>3861</v>
      </c>
      <c r="I817" s="166" t="s">
        <v>3862</v>
      </c>
      <c r="J817" s="167" t="s">
        <v>492</v>
      </c>
      <c r="K817" s="161" t="s">
        <v>518</v>
      </c>
      <c r="L817" s="161" t="s">
        <v>519</v>
      </c>
      <c r="M817" s="168"/>
      <c r="N817" s="168"/>
      <c r="O817" s="168"/>
    </row>
    <row r="818">
      <c r="A818" s="161" t="s">
        <v>3854</v>
      </c>
      <c r="B818" s="169"/>
      <c r="C818" s="169"/>
      <c r="D818" s="161" t="s">
        <v>3863</v>
      </c>
      <c r="E818" s="168"/>
      <c r="F818" s="168"/>
      <c r="G818" s="166" t="s">
        <v>3864</v>
      </c>
      <c r="H818" s="166" t="s">
        <v>3865</v>
      </c>
      <c r="I818" s="166" t="s">
        <v>3866</v>
      </c>
      <c r="J818" s="167" t="s">
        <v>492</v>
      </c>
      <c r="K818" s="183" t="s">
        <v>493</v>
      </c>
      <c r="L818" s="168"/>
      <c r="M818" s="168"/>
      <c r="N818" s="168"/>
      <c r="O818" s="168"/>
    </row>
    <row r="819">
      <c r="A819" s="161" t="s">
        <v>3854</v>
      </c>
      <c r="B819" s="169"/>
      <c r="C819" s="169"/>
      <c r="D819" s="161" t="s">
        <v>3867</v>
      </c>
      <c r="E819" s="168"/>
      <c r="F819" s="168"/>
      <c r="G819" s="166" t="s">
        <v>3868</v>
      </c>
      <c r="H819" s="166" t="s">
        <v>3869</v>
      </c>
      <c r="I819" s="166" t="s">
        <v>3870</v>
      </c>
      <c r="J819" s="167" t="s">
        <v>492</v>
      </c>
      <c r="K819" s="183" t="s">
        <v>493</v>
      </c>
      <c r="L819" s="168"/>
      <c r="M819" s="168"/>
      <c r="N819" s="168"/>
      <c r="O819" s="168"/>
    </row>
    <row r="820">
      <c r="A820" s="161" t="s">
        <v>3854</v>
      </c>
      <c r="B820" s="169"/>
      <c r="C820" s="169"/>
      <c r="D820" s="161" t="s">
        <v>3871</v>
      </c>
      <c r="E820" s="168"/>
      <c r="F820" s="168"/>
      <c r="G820" s="166" t="s">
        <v>3872</v>
      </c>
      <c r="H820" s="165" t="s">
        <v>3873</v>
      </c>
      <c r="I820" s="166" t="s">
        <v>3870</v>
      </c>
      <c r="J820" s="167" t="s">
        <v>492</v>
      </c>
      <c r="K820" s="183" t="s">
        <v>493</v>
      </c>
      <c r="L820" s="168"/>
      <c r="M820" s="168"/>
      <c r="N820" s="168"/>
      <c r="O820" s="168"/>
    </row>
    <row r="821">
      <c r="A821" s="161" t="s">
        <v>3854</v>
      </c>
      <c r="B821" s="169"/>
      <c r="C821" s="169"/>
      <c r="D821" s="161" t="s">
        <v>3874</v>
      </c>
      <c r="E821" s="168"/>
      <c r="F821" s="168"/>
      <c r="G821" s="166" t="s">
        <v>3875</v>
      </c>
      <c r="H821" s="165" t="s">
        <v>3876</v>
      </c>
      <c r="I821" s="166" t="s">
        <v>3877</v>
      </c>
      <c r="J821" s="167" t="s">
        <v>492</v>
      </c>
      <c r="K821" s="183" t="s">
        <v>493</v>
      </c>
      <c r="L821" s="168"/>
      <c r="M821" s="168"/>
      <c r="N821" s="168"/>
      <c r="O821" s="168"/>
    </row>
    <row r="822">
      <c r="A822" s="161" t="s">
        <v>3854</v>
      </c>
      <c r="B822" s="169"/>
      <c r="C822" s="169"/>
      <c r="D822" s="161" t="s">
        <v>3878</v>
      </c>
      <c r="E822" s="168"/>
      <c r="F822" s="168"/>
      <c r="G822" s="166" t="s">
        <v>3879</v>
      </c>
      <c r="H822" s="165" t="s">
        <v>3880</v>
      </c>
      <c r="I822" s="166" t="s">
        <v>3881</v>
      </c>
      <c r="J822" s="167" t="s">
        <v>492</v>
      </c>
      <c r="K822" s="161" t="s">
        <v>518</v>
      </c>
      <c r="L822" s="161" t="s">
        <v>519</v>
      </c>
      <c r="M822" s="168"/>
      <c r="N822" s="168"/>
      <c r="O822" s="168"/>
    </row>
    <row r="823">
      <c r="A823" s="161" t="s">
        <v>3854</v>
      </c>
      <c r="B823" s="169"/>
      <c r="C823" s="169"/>
      <c r="D823" s="161" t="s">
        <v>3882</v>
      </c>
      <c r="E823" s="168"/>
      <c r="F823" s="168"/>
      <c r="G823" s="166" t="s">
        <v>3883</v>
      </c>
      <c r="H823" s="166" t="s">
        <v>3884</v>
      </c>
      <c r="I823" s="166" t="s">
        <v>3885</v>
      </c>
      <c r="J823" s="167" t="s">
        <v>492</v>
      </c>
      <c r="K823" s="183" t="s">
        <v>493</v>
      </c>
      <c r="L823" s="168"/>
      <c r="M823" s="168"/>
      <c r="N823" s="168"/>
      <c r="O823" s="168"/>
    </row>
    <row r="824">
      <c r="A824" s="161" t="s">
        <v>3854</v>
      </c>
      <c r="B824" s="169"/>
      <c r="C824" s="169"/>
      <c r="D824" s="161" t="s">
        <v>3886</v>
      </c>
      <c r="E824" s="168"/>
      <c r="F824" s="168"/>
      <c r="G824" s="166" t="s">
        <v>3887</v>
      </c>
      <c r="H824" s="165" t="s">
        <v>3888</v>
      </c>
      <c r="I824" s="166" t="s">
        <v>3889</v>
      </c>
      <c r="J824" s="167" t="s">
        <v>492</v>
      </c>
      <c r="K824" s="183" t="s">
        <v>493</v>
      </c>
      <c r="L824" s="168"/>
      <c r="M824" s="168"/>
      <c r="N824" s="168"/>
      <c r="O824" s="168"/>
    </row>
    <row r="825">
      <c r="A825" s="161" t="s">
        <v>3854</v>
      </c>
      <c r="B825" s="169"/>
      <c r="C825" s="169"/>
      <c r="D825" s="161" t="s">
        <v>3890</v>
      </c>
      <c r="E825" s="168"/>
      <c r="F825" s="168"/>
      <c r="G825" s="166" t="s">
        <v>3891</v>
      </c>
      <c r="H825" s="165" t="s">
        <v>3892</v>
      </c>
      <c r="I825" s="166" t="s">
        <v>3893</v>
      </c>
      <c r="J825" s="167" t="s">
        <v>492</v>
      </c>
      <c r="K825" s="183" t="s">
        <v>493</v>
      </c>
      <c r="L825" s="168"/>
      <c r="M825" s="168"/>
      <c r="N825" s="168"/>
      <c r="O825" s="168"/>
    </row>
    <row r="826">
      <c r="A826" s="161" t="s">
        <v>3854</v>
      </c>
      <c r="B826" s="169"/>
      <c r="C826" s="169"/>
      <c r="D826" s="161" t="s">
        <v>3894</v>
      </c>
      <c r="E826" s="168"/>
      <c r="F826" s="168"/>
      <c r="G826" s="166" t="s">
        <v>3895</v>
      </c>
      <c r="H826" s="165" t="s">
        <v>3896</v>
      </c>
      <c r="I826" s="166" t="s">
        <v>3897</v>
      </c>
      <c r="J826" s="167" t="s">
        <v>492</v>
      </c>
      <c r="K826" s="183" t="s">
        <v>493</v>
      </c>
      <c r="L826" s="168"/>
      <c r="M826" s="168"/>
      <c r="N826" s="168"/>
      <c r="O826" s="168"/>
    </row>
    <row r="827">
      <c r="A827" s="161" t="s">
        <v>3854</v>
      </c>
      <c r="B827" s="12"/>
      <c r="C827" s="12"/>
      <c r="D827" s="161" t="s">
        <v>3898</v>
      </c>
      <c r="E827" s="168"/>
      <c r="F827" s="168"/>
      <c r="G827" s="166" t="s">
        <v>3899</v>
      </c>
      <c r="H827" s="165" t="s">
        <v>3900</v>
      </c>
      <c r="I827" s="166" t="s">
        <v>3901</v>
      </c>
      <c r="J827" s="167" t="s">
        <v>492</v>
      </c>
      <c r="K827" s="183" t="s">
        <v>493</v>
      </c>
      <c r="L827" s="168"/>
      <c r="M827" s="168"/>
      <c r="N827" s="168"/>
      <c r="O827" s="168"/>
    </row>
    <row r="828">
      <c r="A828" s="161" t="s">
        <v>3902</v>
      </c>
      <c r="B828" s="162"/>
      <c r="C828" s="171" t="s">
        <v>3903</v>
      </c>
      <c r="D828" s="161" t="s">
        <v>3904</v>
      </c>
      <c r="E828" s="168"/>
      <c r="F828" s="168"/>
      <c r="G828" s="166" t="s">
        <v>3905</v>
      </c>
      <c r="H828" s="165" t="s">
        <v>3906</v>
      </c>
      <c r="I828" s="166" t="s">
        <v>3907</v>
      </c>
      <c r="J828" s="167" t="s">
        <v>492</v>
      </c>
      <c r="K828" s="183" t="s">
        <v>493</v>
      </c>
      <c r="L828" s="168"/>
      <c r="M828" s="168"/>
      <c r="N828" s="168"/>
      <c r="O828" s="168"/>
    </row>
    <row r="829">
      <c r="A829" s="161" t="s">
        <v>3902</v>
      </c>
      <c r="B829" s="169"/>
      <c r="C829" s="169"/>
      <c r="D829" s="161" t="s">
        <v>3908</v>
      </c>
      <c r="E829" s="161" t="s">
        <v>3909</v>
      </c>
      <c r="F829" s="168"/>
      <c r="G829" s="166" t="s">
        <v>3910</v>
      </c>
      <c r="H829" s="165" t="s">
        <v>3911</v>
      </c>
      <c r="I829" s="166" t="s">
        <v>3907</v>
      </c>
      <c r="J829" s="167" t="s">
        <v>492</v>
      </c>
      <c r="K829" s="183" t="s">
        <v>493</v>
      </c>
      <c r="L829" s="168"/>
      <c r="M829" s="168"/>
      <c r="N829" s="168"/>
      <c r="O829" s="168"/>
    </row>
    <row r="830">
      <c r="A830" s="161" t="s">
        <v>3902</v>
      </c>
      <c r="B830" s="169"/>
      <c r="C830" s="169"/>
      <c r="D830" s="161" t="s">
        <v>3912</v>
      </c>
      <c r="E830" s="161" t="s">
        <v>3913</v>
      </c>
      <c r="F830" s="168"/>
      <c r="G830" s="166" t="s">
        <v>3914</v>
      </c>
      <c r="H830" s="165" t="s">
        <v>3906</v>
      </c>
      <c r="I830" s="166" t="s">
        <v>3915</v>
      </c>
      <c r="J830" s="167" t="s">
        <v>492</v>
      </c>
      <c r="K830" s="183" t="s">
        <v>493</v>
      </c>
      <c r="L830" s="168"/>
      <c r="M830" s="168"/>
      <c r="N830" s="168"/>
      <c r="O830" s="168"/>
    </row>
    <row r="831">
      <c r="A831" s="161" t="s">
        <v>3902</v>
      </c>
      <c r="B831" s="169"/>
      <c r="C831" s="169"/>
      <c r="D831" s="161" t="s">
        <v>3916</v>
      </c>
      <c r="E831" s="168"/>
      <c r="F831" s="168"/>
      <c r="G831" s="166" t="s">
        <v>3917</v>
      </c>
      <c r="H831" s="165" t="s">
        <v>3918</v>
      </c>
      <c r="I831" s="166" t="s">
        <v>3919</v>
      </c>
      <c r="J831" s="167" t="s">
        <v>492</v>
      </c>
      <c r="K831" s="183" t="s">
        <v>493</v>
      </c>
      <c r="L831" s="168"/>
      <c r="M831" s="168"/>
      <c r="N831" s="168"/>
      <c r="O831" s="168"/>
    </row>
    <row r="832">
      <c r="A832" s="161" t="s">
        <v>3902</v>
      </c>
      <c r="B832" s="169"/>
      <c r="C832" s="169"/>
      <c r="D832" s="161" t="s">
        <v>3920</v>
      </c>
      <c r="E832" s="168"/>
      <c r="F832" s="168"/>
      <c r="G832" s="166" t="s">
        <v>3921</v>
      </c>
      <c r="H832" s="165" t="s">
        <v>3918</v>
      </c>
      <c r="I832" s="166" t="s">
        <v>3922</v>
      </c>
      <c r="J832" s="167" t="s">
        <v>492</v>
      </c>
      <c r="K832" s="183" t="s">
        <v>493</v>
      </c>
      <c r="L832" s="168"/>
      <c r="M832" s="168"/>
      <c r="N832" s="168"/>
      <c r="O832" s="168"/>
    </row>
    <row r="833">
      <c r="A833" s="161" t="s">
        <v>3902</v>
      </c>
      <c r="B833" s="169"/>
      <c r="C833" s="169"/>
      <c r="D833" s="161" t="s">
        <v>3923</v>
      </c>
      <c r="E833" s="168"/>
      <c r="F833" s="168"/>
      <c r="G833" s="166" t="s">
        <v>3924</v>
      </c>
      <c r="H833" s="165" t="s">
        <v>3925</v>
      </c>
      <c r="I833" s="166" t="s">
        <v>3926</v>
      </c>
      <c r="J833" s="167" t="s">
        <v>492</v>
      </c>
      <c r="K833" s="183" t="s">
        <v>493</v>
      </c>
      <c r="L833" s="168"/>
      <c r="M833" s="168"/>
      <c r="N833" s="168"/>
      <c r="O833" s="168"/>
    </row>
    <row r="834">
      <c r="A834" s="161" t="s">
        <v>3902</v>
      </c>
      <c r="B834" s="169"/>
      <c r="C834" s="169"/>
      <c r="D834" s="161" t="s">
        <v>3927</v>
      </c>
      <c r="E834" s="168"/>
      <c r="F834" s="168"/>
      <c r="G834" s="166" t="s">
        <v>3928</v>
      </c>
      <c r="H834" s="165" t="s">
        <v>3929</v>
      </c>
      <c r="I834" s="166" t="s">
        <v>3930</v>
      </c>
      <c r="J834" s="167" t="s">
        <v>492</v>
      </c>
      <c r="K834" s="183" t="s">
        <v>493</v>
      </c>
      <c r="L834" s="168"/>
      <c r="M834" s="168"/>
      <c r="N834" s="168"/>
      <c r="O834" s="168"/>
    </row>
    <row r="835">
      <c r="A835" s="161" t="s">
        <v>3902</v>
      </c>
      <c r="B835" s="169"/>
      <c r="C835" s="169"/>
      <c r="D835" s="161" t="s">
        <v>3931</v>
      </c>
      <c r="E835" s="168"/>
      <c r="F835" s="168"/>
      <c r="G835" s="166" t="s">
        <v>3932</v>
      </c>
      <c r="H835" s="165" t="s">
        <v>3933</v>
      </c>
      <c r="I835" s="166" t="s">
        <v>3926</v>
      </c>
      <c r="J835" s="167" t="s">
        <v>492</v>
      </c>
      <c r="K835" s="183" t="s">
        <v>493</v>
      </c>
      <c r="L835" s="168"/>
      <c r="M835" s="168"/>
      <c r="N835" s="168"/>
      <c r="O835" s="168"/>
    </row>
    <row r="836">
      <c r="A836" s="161" t="s">
        <v>3902</v>
      </c>
      <c r="B836" s="169"/>
      <c r="C836" s="169"/>
      <c r="D836" s="161" t="s">
        <v>3934</v>
      </c>
      <c r="E836" s="168"/>
      <c r="F836" s="168"/>
      <c r="G836" s="166" t="s">
        <v>3935</v>
      </c>
      <c r="H836" s="165" t="s">
        <v>3933</v>
      </c>
      <c r="I836" s="166" t="s">
        <v>3930</v>
      </c>
      <c r="J836" s="167" t="s">
        <v>492</v>
      </c>
      <c r="K836" s="183" t="s">
        <v>493</v>
      </c>
      <c r="L836" s="168"/>
      <c r="M836" s="168"/>
      <c r="N836" s="168"/>
      <c r="O836" s="168"/>
    </row>
    <row r="837">
      <c r="A837" s="161" t="s">
        <v>3902</v>
      </c>
      <c r="B837" s="169"/>
      <c r="C837" s="169"/>
      <c r="D837" s="161" t="s">
        <v>3936</v>
      </c>
      <c r="E837" s="168"/>
      <c r="F837" s="168"/>
      <c r="G837" s="166" t="s">
        <v>3932</v>
      </c>
      <c r="H837" s="165" t="s">
        <v>3937</v>
      </c>
      <c r="I837" s="166" t="s">
        <v>3926</v>
      </c>
      <c r="J837" s="167" t="s">
        <v>492</v>
      </c>
      <c r="K837" s="183" t="s">
        <v>493</v>
      </c>
      <c r="L837" s="168"/>
      <c r="M837" s="168"/>
      <c r="N837" s="168"/>
      <c r="O837" s="168"/>
    </row>
    <row r="838">
      <c r="A838" s="161" t="s">
        <v>3902</v>
      </c>
      <c r="B838" s="169"/>
      <c r="C838" s="169"/>
      <c r="D838" s="161" t="s">
        <v>3938</v>
      </c>
      <c r="E838" s="168"/>
      <c r="F838" s="168"/>
      <c r="G838" s="166" t="s">
        <v>3939</v>
      </c>
      <c r="H838" s="165" t="s">
        <v>3940</v>
      </c>
      <c r="I838" s="166" t="s">
        <v>3941</v>
      </c>
      <c r="J838" s="167" t="s">
        <v>492</v>
      </c>
      <c r="K838" s="183" t="s">
        <v>493</v>
      </c>
      <c r="L838" s="168"/>
      <c r="M838" s="168"/>
      <c r="N838" s="168"/>
      <c r="O838" s="168"/>
    </row>
    <row r="839">
      <c r="A839" s="161" t="s">
        <v>3902</v>
      </c>
      <c r="B839" s="169"/>
      <c r="C839" s="169"/>
      <c r="D839" s="161" t="s">
        <v>3942</v>
      </c>
      <c r="E839" s="168"/>
      <c r="F839" s="168"/>
      <c r="G839" s="166" t="s">
        <v>3943</v>
      </c>
      <c r="H839" s="165" t="s">
        <v>3944</v>
      </c>
      <c r="I839" s="166" t="s">
        <v>3595</v>
      </c>
      <c r="J839" s="167" t="s">
        <v>492</v>
      </c>
      <c r="K839" s="161" t="s">
        <v>518</v>
      </c>
      <c r="L839" s="161" t="s">
        <v>519</v>
      </c>
      <c r="M839" s="168"/>
      <c r="N839" s="168"/>
      <c r="O839" s="168"/>
    </row>
    <row r="840">
      <c r="A840" s="161" t="s">
        <v>3902</v>
      </c>
      <c r="B840" s="12"/>
      <c r="C840" s="12"/>
      <c r="D840" s="161" t="s">
        <v>3945</v>
      </c>
      <c r="E840" s="168"/>
      <c r="F840" s="168"/>
      <c r="G840" s="166" t="s">
        <v>3946</v>
      </c>
      <c r="H840" s="165" t="s">
        <v>3947</v>
      </c>
      <c r="I840" s="166" t="s">
        <v>3948</v>
      </c>
      <c r="J840" s="167" t="s">
        <v>492</v>
      </c>
      <c r="K840" s="183" t="s">
        <v>493</v>
      </c>
      <c r="L840" s="168"/>
      <c r="M840" s="168"/>
      <c r="N840" s="168"/>
      <c r="O840" s="168"/>
    </row>
    <row r="841">
      <c r="A841" s="161" t="s">
        <v>3949</v>
      </c>
      <c r="B841" s="162"/>
      <c r="C841" s="171" t="s">
        <v>3950</v>
      </c>
      <c r="D841" s="161" t="s">
        <v>3951</v>
      </c>
      <c r="E841" s="161" t="s">
        <v>3952</v>
      </c>
      <c r="F841" s="168"/>
      <c r="G841" s="166" t="s">
        <v>3953</v>
      </c>
      <c r="H841" s="166" t="s">
        <v>3954</v>
      </c>
      <c r="I841" s="166" t="s">
        <v>3955</v>
      </c>
      <c r="J841" s="167" t="s">
        <v>492</v>
      </c>
      <c r="K841" s="161" t="s">
        <v>518</v>
      </c>
      <c r="L841" s="161" t="s">
        <v>519</v>
      </c>
      <c r="M841" s="168"/>
      <c r="N841" s="168"/>
      <c r="O841" s="168"/>
    </row>
    <row r="842">
      <c r="A842" s="161" t="s">
        <v>3949</v>
      </c>
      <c r="B842" s="169"/>
      <c r="C842" s="169"/>
      <c r="D842" s="161" t="s">
        <v>3956</v>
      </c>
      <c r="E842" s="168"/>
      <c r="F842" s="168"/>
      <c r="G842" s="166" t="s">
        <v>3957</v>
      </c>
      <c r="H842" s="166" t="s">
        <v>3958</v>
      </c>
      <c r="I842" s="166" t="s">
        <v>3959</v>
      </c>
      <c r="J842" s="167" t="s">
        <v>492</v>
      </c>
      <c r="K842" s="161" t="s">
        <v>518</v>
      </c>
      <c r="L842" s="161" t="s">
        <v>519</v>
      </c>
      <c r="M842" s="168"/>
      <c r="N842" s="168"/>
      <c r="O842" s="168"/>
    </row>
    <row r="843">
      <c r="A843" s="161" t="s">
        <v>3949</v>
      </c>
      <c r="B843" s="12"/>
      <c r="C843" s="12"/>
      <c r="D843" s="161" t="s">
        <v>3960</v>
      </c>
      <c r="E843" s="168"/>
      <c r="F843" s="168"/>
      <c r="G843" s="166" t="s">
        <v>3961</v>
      </c>
      <c r="H843" s="166" t="s">
        <v>3962</v>
      </c>
      <c r="I843" s="166" t="s">
        <v>3963</v>
      </c>
      <c r="J843" s="167" t="s">
        <v>492</v>
      </c>
      <c r="K843" s="183" t="s">
        <v>493</v>
      </c>
      <c r="L843" s="168"/>
      <c r="M843" s="168"/>
      <c r="N843" s="168"/>
      <c r="O843" s="168"/>
    </row>
    <row r="844">
      <c r="A844" s="161" t="s">
        <v>3964</v>
      </c>
      <c r="B844" s="162"/>
      <c r="C844" s="171" t="s">
        <v>3965</v>
      </c>
      <c r="D844" s="161" t="s">
        <v>3966</v>
      </c>
      <c r="E844" s="161" t="s">
        <v>3967</v>
      </c>
      <c r="F844" s="168"/>
      <c r="G844" s="166" t="s">
        <v>3968</v>
      </c>
      <c r="H844" s="166" t="s">
        <v>3969</v>
      </c>
      <c r="I844" s="166" t="s">
        <v>3970</v>
      </c>
      <c r="J844" s="167" t="s">
        <v>492</v>
      </c>
      <c r="K844" s="161" t="s">
        <v>518</v>
      </c>
      <c r="L844" s="161" t="s">
        <v>519</v>
      </c>
      <c r="M844" s="168"/>
      <c r="N844" s="168"/>
      <c r="O844" s="168"/>
    </row>
    <row r="845">
      <c r="A845" s="161" t="s">
        <v>3964</v>
      </c>
      <c r="B845" s="169"/>
      <c r="C845" s="169"/>
      <c r="D845" s="161" t="s">
        <v>3971</v>
      </c>
      <c r="E845" s="168"/>
      <c r="F845" s="168"/>
      <c r="G845" s="166" t="s">
        <v>3972</v>
      </c>
      <c r="H845" s="166" t="s">
        <v>3973</v>
      </c>
      <c r="I845" s="166" t="s">
        <v>3974</v>
      </c>
      <c r="J845" s="167" t="s">
        <v>492</v>
      </c>
      <c r="K845" s="161" t="s">
        <v>518</v>
      </c>
      <c r="L845" s="161" t="s">
        <v>519</v>
      </c>
      <c r="M845" s="168"/>
      <c r="N845" s="168"/>
      <c r="O845" s="168"/>
    </row>
    <row r="846">
      <c r="A846" s="161" t="s">
        <v>3964</v>
      </c>
      <c r="B846" s="169"/>
      <c r="C846" s="169"/>
      <c r="D846" s="161" t="s">
        <v>3975</v>
      </c>
      <c r="E846" s="168"/>
      <c r="F846" s="168"/>
      <c r="G846" s="166" t="s">
        <v>3976</v>
      </c>
      <c r="H846" s="166" t="s">
        <v>3977</v>
      </c>
      <c r="I846" s="166" t="s">
        <v>3978</v>
      </c>
      <c r="J846" s="167" t="s">
        <v>492</v>
      </c>
      <c r="K846" s="183" t="s">
        <v>493</v>
      </c>
      <c r="L846" s="168"/>
      <c r="M846" s="168"/>
      <c r="N846" s="168"/>
      <c r="O846" s="168"/>
    </row>
    <row r="847">
      <c r="A847" s="161" t="s">
        <v>3964</v>
      </c>
      <c r="B847" s="169"/>
      <c r="C847" s="169"/>
      <c r="D847" s="161" t="s">
        <v>3979</v>
      </c>
      <c r="E847" s="168"/>
      <c r="F847" s="168"/>
      <c r="G847" s="166" t="s">
        <v>1478</v>
      </c>
      <c r="H847" s="166" t="s">
        <v>3980</v>
      </c>
      <c r="I847" s="166" t="s">
        <v>3981</v>
      </c>
      <c r="J847" s="167" t="s">
        <v>492</v>
      </c>
      <c r="K847" s="183" t="s">
        <v>493</v>
      </c>
      <c r="L847" s="168"/>
      <c r="M847" s="168"/>
      <c r="N847" s="168"/>
      <c r="O847" s="168"/>
    </row>
    <row r="848">
      <c r="A848" s="161" t="s">
        <v>3964</v>
      </c>
      <c r="B848" s="12"/>
      <c r="C848" s="12"/>
      <c r="D848" s="161" t="s">
        <v>3982</v>
      </c>
      <c r="E848" s="168"/>
      <c r="F848" s="168"/>
      <c r="G848" s="166" t="s">
        <v>3983</v>
      </c>
      <c r="H848" s="166" t="s">
        <v>3984</v>
      </c>
      <c r="I848" s="166" t="s">
        <v>3985</v>
      </c>
      <c r="J848" s="167" t="s">
        <v>492</v>
      </c>
      <c r="K848" s="183" t="s">
        <v>493</v>
      </c>
      <c r="L848" s="168"/>
      <c r="M848" s="168"/>
      <c r="N848" s="168"/>
      <c r="O848" s="168"/>
    </row>
    <row r="849">
      <c r="A849" s="161" t="s">
        <v>3986</v>
      </c>
      <c r="B849" s="162"/>
      <c r="C849" s="171" t="s">
        <v>3987</v>
      </c>
      <c r="D849" s="161" t="s">
        <v>3988</v>
      </c>
      <c r="E849" s="168"/>
      <c r="F849" s="168"/>
      <c r="G849" s="166" t="s">
        <v>3989</v>
      </c>
      <c r="H849" s="166" t="s">
        <v>3990</v>
      </c>
      <c r="I849" s="166" t="s">
        <v>3991</v>
      </c>
      <c r="J849" s="167" t="s">
        <v>492</v>
      </c>
      <c r="K849" s="161" t="s">
        <v>518</v>
      </c>
      <c r="L849" s="161" t="s">
        <v>519</v>
      </c>
      <c r="M849" s="168"/>
      <c r="N849" s="168"/>
      <c r="O849" s="168"/>
    </row>
    <row r="850">
      <c r="A850" s="161" t="s">
        <v>3986</v>
      </c>
      <c r="B850" s="169"/>
      <c r="C850" s="169"/>
      <c r="D850" s="161" t="s">
        <v>3992</v>
      </c>
      <c r="E850" s="168"/>
      <c r="F850" s="168"/>
      <c r="G850" s="166" t="s">
        <v>3993</v>
      </c>
      <c r="H850" s="166" t="s">
        <v>3994</v>
      </c>
      <c r="I850" s="166" t="s">
        <v>3995</v>
      </c>
      <c r="J850" s="167" t="s">
        <v>492</v>
      </c>
      <c r="K850" s="161" t="s">
        <v>518</v>
      </c>
      <c r="L850" s="161" t="s">
        <v>519</v>
      </c>
      <c r="M850" s="168"/>
      <c r="N850" s="168"/>
      <c r="O850" s="168"/>
    </row>
    <row r="851">
      <c r="A851" s="161" t="s">
        <v>3986</v>
      </c>
      <c r="B851" s="169"/>
      <c r="C851" s="169"/>
      <c r="D851" s="161" t="s">
        <v>3996</v>
      </c>
      <c r="E851" s="168"/>
      <c r="F851" s="168"/>
      <c r="G851" s="166" t="s">
        <v>3997</v>
      </c>
      <c r="H851" s="166" t="s">
        <v>3998</v>
      </c>
      <c r="I851" s="166" t="s">
        <v>3999</v>
      </c>
      <c r="J851" s="167" t="s">
        <v>492</v>
      </c>
      <c r="K851" s="161" t="s">
        <v>518</v>
      </c>
      <c r="L851" s="161" t="s">
        <v>519</v>
      </c>
      <c r="M851" s="168"/>
      <c r="N851" s="168"/>
      <c r="O851" s="168"/>
    </row>
    <row r="852">
      <c r="A852" s="161" t="s">
        <v>3986</v>
      </c>
      <c r="B852" s="12"/>
      <c r="C852" s="12"/>
      <c r="D852" s="161" t="s">
        <v>4000</v>
      </c>
      <c r="E852" s="168"/>
      <c r="F852" s="168"/>
      <c r="G852" s="166" t="s">
        <v>4001</v>
      </c>
      <c r="H852" s="166" t="s">
        <v>4002</v>
      </c>
      <c r="I852" s="166" t="s">
        <v>1619</v>
      </c>
      <c r="J852" s="167" t="s">
        <v>492</v>
      </c>
      <c r="K852" s="161" t="s">
        <v>938</v>
      </c>
      <c r="L852" s="168"/>
      <c r="M852" s="168"/>
      <c r="N852" s="168"/>
      <c r="O852" s="168"/>
    </row>
    <row r="853">
      <c r="A853" s="168"/>
      <c r="B853" s="161" t="s">
        <v>4003</v>
      </c>
      <c r="C853" s="166" t="s">
        <v>4004</v>
      </c>
      <c r="D853" s="161" t="s">
        <v>4005</v>
      </c>
      <c r="E853" s="168"/>
      <c r="F853" s="168"/>
      <c r="G853" s="166" t="s">
        <v>4006</v>
      </c>
      <c r="H853" s="166" t="s">
        <v>4007</v>
      </c>
      <c r="I853" s="166" t="s">
        <v>4008</v>
      </c>
      <c r="J853" s="167" t="s">
        <v>492</v>
      </c>
      <c r="K853" s="161" t="s">
        <v>518</v>
      </c>
      <c r="L853" s="161" t="s">
        <v>519</v>
      </c>
      <c r="M853" s="168"/>
      <c r="N853" s="168"/>
      <c r="O853" s="168"/>
    </row>
    <row r="854">
      <c r="A854" s="168"/>
      <c r="B854" s="161" t="s">
        <v>4009</v>
      </c>
      <c r="C854" s="166" t="s">
        <v>4010</v>
      </c>
      <c r="D854" s="161" t="s">
        <v>4011</v>
      </c>
      <c r="E854" s="168"/>
      <c r="F854" s="168"/>
      <c r="G854" s="166" t="s">
        <v>4012</v>
      </c>
      <c r="H854" s="166" t="s">
        <v>4013</v>
      </c>
      <c r="I854" s="166" t="s">
        <v>4014</v>
      </c>
      <c r="J854" s="167" t="s">
        <v>492</v>
      </c>
      <c r="K854" s="161" t="s">
        <v>518</v>
      </c>
      <c r="L854" s="161" t="s">
        <v>519</v>
      </c>
      <c r="M854" s="168"/>
      <c r="N854" s="168"/>
      <c r="O854" s="168"/>
    </row>
    <row r="855">
      <c r="A855" s="168"/>
      <c r="B855" s="161" t="s">
        <v>4015</v>
      </c>
      <c r="C855" s="166" t="s">
        <v>4016</v>
      </c>
      <c r="D855" s="161" t="s">
        <v>4017</v>
      </c>
      <c r="E855" s="168"/>
      <c r="F855" s="168"/>
      <c r="G855" s="166" t="s">
        <v>4018</v>
      </c>
      <c r="H855" s="166" t="s">
        <v>4019</v>
      </c>
      <c r="I855" s="166" t="s">
        <v>4020</v>
      </c>
      <c r="J855" s="167" t="s">
        <v>492</v>
      </c>
      <c r="K855" s="161" t="s">
        <v>518</v>
      </c>
      <c r="L855" s="161" t="s">
        <v>519</v>
      </c>
      <c r="M855" s="168"/>
      <c r="N855" s="168"/>
      <c r="O855" s="168"/>
    </row>
    <row r="856">
      <c r="A856" s="168"/>
      <c r="B856" s="161" t="s">
        <v>4021</v>
      </c>
      <c r="C856" s="166" t="s">
        <v>4022</v>
      </c>
      <c r="D856" s="161" t="s">
        <v>4023</v>
      </c>
      <c r="E856" s="168"/>
      <c r="F856" s="168"/>
      <c r="G856" s="166" t="s">
        <v>4024</v>
      </c>
      <c r="H856" s="166" t="s">
        <v>4025</v>
      </c>
      <c r="I856" s="166" t="s">
        <v>4026</v>
      </c>
      <c r="J856" s="167" t="s">
        <v>492</v>
      </c>
      <c r="K856" s="161" t="s">
        <v>493</v>
      </c>
      <c r="L856" s="168"/>
      <c r="M856" s="168"/>
      <c r="N856" s="168"/>
      <c r="O856" s="168"/>
    </row>
    <row r="857">
      <c r="A857" s="168"/>
      <c r="B857" s="161" t="s">
        <v>4027</v>
      </c>
      <c r="C857" s="166" t="s">
        <v>4028</v>
      </c>
      <c r="D857" s="161" t="s">
        <v>4029</v>
      </c>
      <c r="E857" s="168"/>
      <c r="F857" s="168"/>
      <c r="G857" s="166" t="s">
        <v>4030</v>
      </c>
      <c r="H857" s="166" t="s">
        <v>4031</v>
      </c>
      <c r="I857" s="166" t="s">
        <v>4032</v>
      </c>
      <c r="J857" s="167" t="s">
        <v>492</v>
      </c>
      <c r="K857" s="161" t="s">
        <v>518</v>
      </c>
      <c r="L857" s="161" t="s">
        <v>519</v>
      </c>
      <c r="M857" s="168"/>
      <c r="N857" s="168"/>
      <c r="O857" s="168"/>
    </row>
    <row r="858">
      <c r="A858" s="168"/>
      <c r="B858" s="161" t="s">
        <v>4033</v>
      </c>
      <c r="C858" s="166" t="s">
        <v>4034</v>
      </c>
      <c r="D858" s="161" t="s">
        <v>4035</v>
      </c>
      <c r="E858" s="168"/>
      <c r="F858" s="168"/>
      <c r="G858" s="166" t="s">
        <v>4036</v>
      </c>
      <c r="H858" s="166" t="s">
        <v>4037</v>
      </c>
      <c r="I858" s="166" t="s">
        <v>4038</v>
      </c>
      <c r="J858" s="167" t="s">
        <v>492</v>
      </c>
      <c r="K858" s="161" t="s">
        <v>518</v>
      </c>
      <c r="L858" s="161" t="s">
        <v>519</v>
      </c>
      <c r="M858" s="168"/>
      <c r="N858" s="168"/>
      <c r="O858" s="168"/>
    </row>
    <row r="859">
      <c r="A859" s="168"/>
      <c r="B859" s="161" t="s">
        <v>4039</v>
      </c>
      <c r="C859" s="166" t="s">
        <v>4040</v>
      </c>
      <c r="D859" s="161" t="s">
        <v>4041</v>
      </c>
      <c r="E859" s="168"/>
      <c r="F859" s="168"/>
      <c r="G859" s="166" t="s">
        <v>4042</v>
      </c>
      <c r="H859" s="166" t="s">
        <v>4043</v>
      </c>
      <c r="I859" s="166" t="s">
        <v>4044</v>
      </c>
      <c r="J859" s="167" t="s">
        <v>492</v>
      </c>
      <c r="K859" s="161" t="s">
        <v>518</v>
      </c>
      <c r="L859" s="161" t="s">
        <v>519</v>
      </c>
      <c r="M859" s="168"/>
      <c r="N859" s="168"/>
      <c r="O859" s="168"/>
    </row>
    <row r="860">
      <c r="A860" s="168"/>
      <c r="B860" s="161" t="s">
        <v>4045</v>
      </c>
      <c r="C860" s="166" t="s">
        <v>4046</v>
      </c>
      <c r="D860" s="161" t="s">
        <v>4047</v>
      </c>
      <c r="E860" s="168"/>
      <c r="F860" s="168"/>
      <c r="G860" s="166" t="s">
        <v>4048</v>
      </c>
      <c r="H860" s="166" t="s">
        <v>4049</v>
      </c>
      <c r="I860" s="166" t="s">
        <v>4050</v>
      </c>
      <c r="J860" s="167" t="s">
        <v>492</v>
      </c>
      <c r="K860" s="183" t="s">
        <v>493</v>
      </c>
      <c r="L860" s="168"/>
      <c r="M860" s="168"/>
      <c r="N860" s="168"/>
      <c r="O860" s="168"/>
    </row>
    <row r="861">
      <c r="A861" s="168"/>
      <c r="B861" s="161" t="s">
        <v>4051</v>
      </c>
      <c r="C861" s="166" t="s">
        <v>4052</v>
      </c>
      <c r="D861" s="161" t="s">
        <v>4053</v>
      </c>
      <c r="E861" s="168"/>
      <c r="F861" s="168"/>
      <c r="G861" s="166" t="s">
        <v>4054</v>
      </c>
      <c r="H861" s="166" t="s">
        <v>4055</v>
      </c>
      <c r="I861" s="166" t="s">
        <v>4056</v>
      </c>
      <c r="J861" s="167" t="s">
        <v>492</v>
      </c>
      <c r="K861" s="161" t="s">
        <v>493</v>
      </c>
      <c r="L861" s="168"/>
      <c r="M861" s="168"/>
      <c r="N861" s="168"/>
      <c r="O861" s="168"/>
    </row>
    <row r="862">
      <c r="A862" s="168"/>
      <c r="B862" s="161" t="s">
        <v>4057</v>
      </c>
      <c r="C862" s="166" t="s">
        <v>4058</v>
      </c>
      <c r="D862" s="161" t="s">
        <v>4059</v>
      </c>
      <c r="E862" s="168"/>
      <c r="F862" s="168"/>
      <c r="G862" s="166" t="s">
        <v>4060</v>
      </c>
      <c r="H862" s="166" t="s">
        <v>4061</v>
      </c>
      <c r="I862" s="166" t="s">
        <v>4062</v>
      </c>
      <c r="J862" s="167" t="s">
        <v>492</v>
      </c>
      <c r="K862" s="161" t="s">
        <v>493</v>
      </c>
      <c r="L862" s="168"/>
      <c r="M862" s="168"/>
      <c r="N862" s="168"/>
      <c r="O862" s="168"/>
    </row>
    <row r="863">
      <c r="A863" s="168"/>
      <c r="B863" s="161" t="s">
        <v>4063</v>
      </c>
      <c r="C863" s="166" t="s">
        <v>4064</v>
      </c>
      <c r="D863" s="161" t="s">
        <v>4065</v>
      </c>
      <c r="E863" s="168"/>
      <c r="F863" s="168"/>
      <c r="G863" s="166" t="s">
        <v>4066</v>
      </c>
      <c r="H863" s="166" t="s">
        <v>4067</v>
      </c>
      <c r="I863" s="166" t="s">
        <v>4068</v>
      </c>
      <c r="J863" s="167" t="s">
        <v>492</v>
      </c>
      <c r="K863" s="161" t="s">
        <v>493</v>
      </c>
      <c r="L863" s="168"/>
      <c r="M863" s="168"/>
      <c r="N863" s="168"/>
      <c r="O863" s="168"/>
    </row>
    <row r="864">
      <c r="A864" s="168"/>
      <c r="B864" s="161" t="s">
        <v>4069</v>
      </c>
      <c r="C864" s="166" t="s">
        <v>4070</v>
      </c>
      <c r="D864" s="161" t="s">
        <v>4071</v>
      </c>
      <c r="E864" s="168"/>
      <c r="F864" s="168"/>
      <c r="G864" s="166" t="s">
        <v>4070</v>
      </c>
      <c r="H864" s="166" t="s">
        <v>4072</v>
      </c>
      <c r="I864" s="166" t="s">
        <v>4073</v>
      </c>
      <c r="J864" s="167" t="s">
        <v>492</v>
      </c>
      <c r="K864" s="161" t="s">
        <v>493</v>
      </c>
      <c r="L864" s="168"/>
      <c r="M864" s="168"/>
      <c r="N864" s="168"/>
      <c r="O864" s="168"/>
    </row>
    <row r="865">
      <c r="A865" s="168"/>
      <c r="B865" s="161" t="s">
        <v>4074</v>
      </c>
      <c r="C865" s="166" t="s">
        <v>4075</v>
      </c>
      <c r="D865" s="161" t="s">
        <v>4076</v>
      </c>
      <c r="E865" s="168"/>
      <c r="F865" s="168"/>
      <c r="G865" s="166" t="s">
        <v>4077</v>
      </c>
      <c r="H865" s="166" t="s">
        <v>4078</v>
      </c>
      <c r="I865" s="166" t="s">
        <v>4079</v>
      </c>
      <c r="J865" s="167" t="s">
        <v>492</v>
      </c>
      <c r="K865" s="161" t="s">
        <v>493</v>
      </c>
      <c r="L865" s="168"/>
      <c r="M865" s="168"/>
      <c r="N865" s="168"/>
      <c r="O865" s="168"/>
    </row>
    <row r="866">
      <c r="A866" s="168"/>
      <c r="B866" s="161" t="s">
        <v>4080</v>
      </c>
      <c r="C866" s="166" t="s">
        <v>4081</v>
      </c>
      <c r="D866" s="161" t="s">
        <v>4082</v>
      </c>
      <c r="E866" s="168"/>
      <c r="F866" s="168"/>
      <c r="G866" s="166" t="s">
        <v>4083</v>
      </c>
      <c r="H866" s="166" t="s">
        <v>4084</v>
      </c>
      <c r="I866" s="166" t="s">
        <v>4085</v>
      </c>
      <c r="J866" s="167" t="s">
        <v>492</v>
      </c>
      <c r="K866" s="161" t="s">
        <v>493</v>
      </c>
      <c r="L866" s="168"/>
      <c r="M866" s="168"/>
      <c r="N866" s="168"/>
      <c r="O866" s="168"/>
    </row>
    <row r="867">
      <c r="A867" s="168"/>
      <c r="B867" s="161" t="s">
        <v>4086</v>
      </c>
      <c r="C867" s="166" t="s">
        <v>4087</v>
      </c>
      <c r="D867" s="161" t="s">
        <v>4088</v>
      </c>
      <c r="E867" s="168"/>
      <c r="F867" s="168"/>
      <c r="G867" s="166" t="s">
        <v>4089</v>
      </c>
      <c r="H867" s="166" t="s">
        <v>4090</v>
      </c>
      <c r="I867" s="166" t="s">
        <v>4091</v>
      </c>
      <c r="J867" s="167" t="s">
        <v>492</v>
      </c>
      <c r="K867" s="161" t="s">
        <v>518</v>
      </c>
      <c r="L867" s="161" t="s">
        <v>519</v>
      </c>
      <c r="M867" s="168"/>
      <c r="N867" s="168"/>
      <c r="O867" s="168"/>
    </row>
    <row r="868">
      <c r="A868" s="168"/>
      <c r="B868" s="161" t="s">
        <v>4092</v>
      </c>
      <c r="C868" s="166" t="s">
        <v>4093</v>
      </c>
      <c r="D868" s="161" t="s">
        <v>4094</v>
      </c>
      <c r="E868" s="168"/>
      <c r="F868" s="168"/>
      <c r="G868" s="166" t="s">
        <v>4095</v>
      </c>
      <c r="H868" s="166" t="s">
        <v>4096</v>
      </c>
      <c r="I868" s="166" t="s">
        <v>4097</v>
      </c>
      <c r="J868" s="167" t="s">
        <v>492</v>
      </c>
      <c r="K868" s="161" t="s">
        <v>493</v>
      </c>
      <c r="L868" s="168"/>
      <c r="M868" s="168"/>
      <c r="N868" s="168"/>
      <c r="O868" s="168"/>
    </row>
    <row r="869">
      <c r="A869" s="168"/>
      <c r="B869" s="161" t="s">
        <v>4098</v>
      </c>
      <c r="C869" s="166" t="s">
        <v>4099</v>
      </c>
      <c r="D869" s="161" t="s">
        <v>4100</v>
      </c>
      <c r="E869" s="168"/>
      <c r="F869" s="168"/>
      <c r="G869" s="166" t="s">
        <v>4101</v>
      </c>
      <c r="H869" s="166" t="s">
        <v>4102</v>
      </c>
      <c r="I869" s="166" t="s">
        <v>4103</v>
      </c>
      <c r="J869" s="167" t="s">
        <v>492</v>
      </c>
      <c r="K869" s="161" t="s">
        <v>518</v>
      </c>
      <c r="L869" s="161" t="s">
        <v>519</v>
      </c>
      <c r="M869" s="168"/>
      <c r="N869" s="168"/>
      <c r="O869" s="168"/>
    </row>
    <row r="870">
      <c r="A870" s="168"/>
      <c r="B870" s="161" t="s">
        <v>4104</v>
      </c>
      <c r="C870" s="166" t="s">
        <v>4105</v>
      </c>
      <c r="D870" s="161" t="s">
        <v>4106</v>
      </c>
      <c r="E870" s="168"/>
      <c r="F870" s="168"/>
      <c r="G870" s="166" t="s">
        <v>4105</v>
      </c>
      <c r="H870" s="166" t="s">
        <v>4107</v>
      </c>
      <c r="I870" s="166" t="s">
        <v>4108</v>
      </c>
      <c r="J870" s="167" t="s">
        <v>492</v>
      </c>
      <c r="K870" s="161" t="s">
        <v>493</v>
      </c>
      <c r="L870" s="168"/>
      <c r="M870" s="168"/>
      <c r="N870" s="168"/>
      <c r="O870" s="168"/>
    </row>
    <row r="871">
      <c r="A871" s="168"/>
      <c r="B871" s="161" t="s">
        <v>4109</v>
      </c>
      <c r="C871" s="166" t="s">
        <v>4110</v>
      </c>
      <c r="D871" s="161" t="s">
        <v>4111</v>
      </c>
      <c r="E871" s="168"/>
      <c r="F871" s="168"/>
      <c r="G871" s="166" t="s">
        <v>4110</v>
      </c>
      <c r="H871" s="166" t="s">
        <v>4112</v>
      </c>
      <c r="I871" s="166" t="s">
        <v>4113</v>
      </c>
      <c r="J871" s="167" t="s">
        <v>492</v>
      </c>
      <c r="K871" s="161" t="s">
        <v>493</v>
      </c>
      <c r="L871" s="168"/>
      <c r="M871" s="168"/>
      <c r="N871" s="168"/>
      <c r="O871" s="168"/>
    </row>
    <row r="872">
      <c r="A872" s="168"/>
      <c r="B872" s="161" t="s">
        <v>4114</v>
      </c>
      <c r="C872" s="166" t="s">
        <v>4115</v>
      </c>
      <c r="D872" s="161" t="s">
        <v>4116</v>
      </c>
      <c r="E872" s="168"/>
      <c r="F872" s="168"/>
      <c r="G872" s="166" t="s">
        <v>4117</v>
      </c>
      <c r="H872" s="166" t="s">
        <v>4118</v>
      </c>
      <c r="I872" s="166" t="s">
        <v>4119</v>
      </c>
      <c r="J872" s="167" t="s">
        <v>492</v>
      </c>
      <c r="K872" s="161" t="s">
        <v>518</v>
      </c>
      <c r="L872" s="161" t="s">
        <v>519</v>
      </c>
      <c r="M872" s="168"/>
      <c r="N872" s="168"/>
      <c r="O872" s="168"/>
    </row>
    <row r="873">
      <c r="A873" s="168"/>
      <c r="B873" s="161" t="s">
        <v>4120</v>
      </c>
      <c r="C873" s="166" t="s">
        <v>4121</v>
      </c>
      <c r="D873" s="161" t="s">
        <v>4122</v>
      </c>
      <c r="E873" s="168"/>
      <c r="F873" s="168"/>
      <c r="G873" s="166" t="s">
        <v>4123</v>
      </c>
      <c r="H873" s="166" t="s">
        <v>4124</v>
      </c>
      <c r="I873" s="166" t="s">
        <v>4125</v>
      </c>
      <c r="J873" s="167" t="s">
        <v>492</v>
      </c>
      <c r="K873" s="161" t="s">
        <v>518</v>
      </c>
      <c r="L873" s="161" t="s">
        <v>519</v>
      </c>
      <c r="M873" s="168"/>
      <c r="N873" s="168"/>
      <c r="O873" s="168"/>
    </row>
    <row r="874">
      <c r="A874" s="168"/>
      <c r="B874" s="161" t="s">
        <v>4126</v>
      </c>
      <c r="C874" s="166" t="s">
        <v>4127</v>
      </c>
      <c r="D874" s="161" t="s">
        <v>4128</v>
      </c>
      <c r="E874" s="168"/>
      <c r="F874" s="168"/>
      <c r="G874" s="166" t="s">
        <v>4129</v>
      </c>
      <c r="H874" s="166" t="s">
        <v>4130</v>
      </c>
      <c r="I874" s="166" t="s">
        <v>4131</v>
      </c>
      <c r="J874" s="167" t="s">
        <v>492</v>
      </c>
      <c r="K874" s="161" t="s">
        <v>493</v>
      </c>
      <c r="L874" s="168"/>
      <c r="M874" s="168"/>
      <c r="N874" s="168"/>
      <c r="O874" s="168"/>
    </row>
    <row r="875">
      <c r="A875" s="168"/>
      <c r="B875" s="161" t="s">
        <v>4132</v>
      </c>
      <c r="C875" s="166" t="s">
        <v>4133</v>
      </c>
      <c r="D875" s="161" t="s">
        <v>4134</v>
      </c>
      <c r="E875" s="168"/>
      <c r="F875" s="168"/>
      <c r="G875" s="166" t="s">
        <v>4135</v>
      </c>
      <c r="H875" s="166" t="s">
        <v>4136</v>
      </c>
      <c r="I875" s="166" t="s">
        <v>4137</v>
      </c>
      <c r="J875" s="167" t="s">
        <v>492</v>
      </c>
      <c r="K875" s="161" t="s">
        <v>518</v>
      </c>
      <c r="L875" s="161" t="s">
        <v>519</v>
      </c>
      <c r="M875" s="168"/>
      <c r="N875" s="168"/>
      <c r="O875" s="168"/>
    </row>
    <row r="876">
      <c r="A876" s="168"/>
      <c r="B876" s="161" t="s">
        <v>225</v>
      </c>
      <c r="C876" s="166" t="s">
        <v>226</v>
      </c>
      <c r="D876" s="161" t="s">
        <v>4138</v>
      </c>
      <c r="E876" s="168"/>
      <c r="F876" s="168"/>
      <c r="G876" s="166" t="s">
        <v>4139</v>
      </c>
      <c r="H876" s="166" t="s">
        <v>4140</v>
      </c>
      <c r="I876" s="166" t="s">
        <v>4141</v>
      </c>
      <c r="J876" s="173" t="s">
        <v>706</v>
      </c>
      <c r="K876" s="161" t="s">
        <v>493</v>
      </c>
      <c r="L876" s="168"/>
      <c r="M876" s="174" t="s">
        <v>4142</v>
      </c>
      <c r="N876" s="168"/>
      <c r="O876" s="168"/>
    </row>
    <row r="877">
      <c r="A877" s="168"/>
      <c r="B877" s="161" t="s">
        <v>451</v>
      </c>
      <c r="C877" s="166" t="s">
        <v>452</v>
      </c>
      <c r="D877" s="161" t="s">
        <v>4143</v>
      </c>
      <c r="E877" s="168"/>
      <c r="F877" s="168"/>
      <c r="G877" s="166" t="s">
        <v>4144</v>
      </c>
      <c r="H877" s="166" t="s">
        <v>4145</v>
      </c>
      <c r="I877" s="166" t="s">
        <v>4146</v>
      </c>
      <c r="J877" s="167" t="s">
        <v>492</v>
      </c>
      <c r="K877" s="161" t="s">
        <v>518</v>
      </c>
      <c r="L877" s="161" t="s">
        <v>519</v>
      </c>
      <c r="M877" s="168"/>
      <c r="N877" s="168"/>
      <c r="O877" s="168"/>
    </row>
    <row r="878">
      <c r="A878" s="168"/>
      <c r="B878" s="161" t="s">
        <v>4147</v>
      </c>
      <c r="C878" s="166" t="s">
        <v>4148</v>
      </c>
      <c r="D878" s="161" t="s">
        <v>4149</v>
      </c>
      <c r="E878" s="168"/>
      <c r="F878" s="168"/>
      <c r="G878" s="166" t="s">
        <v>4150</v>
      </c>
      <c r="H878" s="166" t="s">
        <v>4151</v>
      </c>
      <c r="I878" s="166" t="s">
        <v>4152</v>
      </c>
      <c r="J878" s="167" t="s">
        <v>492</v>
      </c>
      <c r="K878" s="161" t="s">
        <v>518</v>
      </c>
      <c r="L878" s="161" t="s">
        <v>519</v>
      </c>
      <c r="M878" s="168"/>
      <c r="N878" s="168"/>
      <c r="O878" s="168"/>
    </row>
    <row r="879">
      <c r="A879" s="168"/>
      <c r="B879" s="161" t="s">
        <v>4153</v>
      </c>
      <c r="C879" s="166" t="s">
        <v>4154</v>
      </c>
      <c r="D879" s="161" t="s">
        <v>4155</v>
      </c>
      <c r="E879" s="168"/>
      <c r="F879" s="168"/>
      <c r="G879" s="166" t="s">
        <v>4156</v>
      </c>
      <c r="H879" s="166" t="s">
        <v>4157</v>
      </c>
      <c r="I879" s="166" t="s">
        <v>4158</v>
      </c>
      <c r="J879" s="167" t="s">
        <v>492</v>
      </c>
      <c r="K879" s="161" t="s">
        <v>518</v>
      </c>
      <c r="L879" s="161" t="s">
        <v>519</v>
      </c>
      <c r="M879" s="168"/>
      <c r="N879" s="168"/>
      <c r="O879" s="168"/>
    </row>
    <row r="880">
      <c r="A880" s="168"/>
      <c r="B880" s="161" t="s">
        <v>4159</v>
      </c>
      <c r="C880" s="166" t="s">
        <v>4160</v>
      </c>
      <c r="D880" s="161" t="s">
        <v>4161</v>
      </c>
      <c r="E880" s="168"/>
      <c r="F880" s="168"/>
      <c r="G880" s="166" t="s">
        <v>4162</v>
      </c>
      <c r="H880" s="166" t="s">
        <v>4163</v>
      </c>
      <c r="I880" s="166" t="s">
        <v>4164</v>
      </c>
      <c r="J880" s="167" t="s">
        <v>492</v>
      </c>
      <c r="K880" s="161" t="s">
        <v>493</v>
      </c>
      <c r="L880" s="168"/>
      <c r="M880" s="168"/>
      <c r="N880" s="168"/>
      <c r="O880" s="168"/>
    </row>
    <row r="881">
      <c r="A881" s="168"/>
      <c r="B881" s="161" t="s">
        <v>4165</v>
      </c>
      <c r="C881" s="166" t="s">
        <v>4166</v>
      </c>
      <c r="D881" s="161" t="s">
        <v>4167</v>
      </c>
      <c r="E881" s="168"/>
      <c r="F881" s="168"/>
      <c r="G881" s="166" t="s">
        <v>4168</v>
      </c>
      <c r="H881" s="166" t="s">
        <v>4169</v>
      </c>
      <c r="I881" s="166" t="s">
        <v>4170</v>
      </c>
      <c r="J881" s="167" t="s">
        <v>492</v>
      </c>
      <c r="K881" s="161" t="s">
        <v>518</v>
      </c>
      <c r="L881" s="161" t="s">
        <v>519</v>
      </c>
      <c r="M881" s="177"/>
      <c r="N881" s="168"/>
      <c r="O881" s="168"/>
    </row>
    <row r="882">
      <c r="A882" s="168"/>
      <c r="B882" s="161" t="s">
        <v>4165</v>
      </c>
      <c r="C882" s="180"/>
      <c r="D882" s="161" t="s">
        <v>4171</v>
      </c>
      <c r="E882" s="168"/>
      <c r="F882" s="168"/>
      <c r="G882" s="166" t="s">
        <v>4168</v>
      </c>
      <c r="H882" s="166" t="s">
        <v>4172</v>
      </c>
      <c r="I882" s="166" t="s">
        <v>4170</v>
      </c>
      <c r="J882" s="167" t="s">
        <v>492</v>
      </c>
      <c r="K882" s="161" t="s">
        <v>518</v>
      </c>
      <c r="L882" s="161" t="s">
        <v>519</v>
      </c>
      <c r="M882" s="168"/>
      <c r="N882" s="168"/>
      <c r="O882" s="168"/>
    </row>
    <row r="883">
      <c r="A883" s="168"/>
      <c r="B883" s="161" t="s">
        <v>4173</v>
      </c>
      <c r="C883" s="166" t="s">
        <v>4174</v>
      </c>
      <c r="D883" s="161" t="s">
        <v>4175</v>
      </c>
      <c r="E883" s="168"/>
      <c r="F883" s="168"/>
      <c r="G883" s="166" t="s">
        <v>4176</v>
      </c>
      <c r="H883" s="166" t="s">
        <v>4177</v>
      </c>
      <c r="I883" s="166" t="s">
        <v>4178</v>
      </c>
      <c r="J883" s="167" t="s">
        <v>492</v>
      </c>
      <c r="K883" s="161" t="s">
        <v>493</v>
      </c>
      <c r="L883" s="168"/>
      <c r="M883" s="168"/>
      <c r="N883" s="168"/>
      <c r="O883" s="168"/>
    </row>
    <row r="884">
      <c r="A884" s="168"/>
      <c r="B884" s="161" t="s">
        <v>4179</v>
      </c>
      <c r="C884" s="166" t="s">
        <v>4180</v>
      </c>
      <c r="D884" s="161" t="s">
        <v>4181</v>
      </c>
      <c r="E884" s="168"/>
      <c r="F884" s="168"/>
      <c r="G884" s="166" t="s">
        <v>4182</v>
      </c>
      <c r="H884" s="166" t="s">
        <v>4183</v>
      </c>
      <c r="I884" s="166" t="s">
        <v>4184</v>
      </c>
      <c r="J884" s="167" t="s">
        <v>492</v>
      </c>
      <c r="K884" s="161" t="s">
        <v>493</v>
      </c>
      <c r="L884" s="168"/>
      <c r="M884" s="168"/>
      <c r="N884" s="168"/>
      <c r="O884" s="168"/>
    </row>
    <row r="885">
      <c r="A885" s="168"/>
      <c r="B885" s="161" t="s">
        <v>4185</v>
      </c>
      <c r="C885" s="166" t="s">
        <v>4186</v>
      </c>
      <c r="D885" s="161" t="s">
        <v>4187</v>
      </c>
      <c r="E885" s="168"/>
      <c r="F885" s="168"/>
      <c r="G885" s="166" t="s">
        <v>4188</v>
      </c>
      <c r="H885" s="166" t="s">
        <v>4189</v>
      </c>
      <c r="I885" s="166" t="s">
        <v>4190</v>
      </c>
      <c r="J885" s="167" t="s">
        <v>492</v>
      </c>
      <c r="K885" s="161" t="s">
        <v>518</v>
      </c>
      <c r="L885" s="161" t="s">
        <v>519</v>
      </c>
      <c r="M885" s="168"/>
      <c r="N885" s="168"/>
      <c r="O885" s="168"/>
    </row>
    <row r="886">
      <c r="A886" s="168"/>
      <c r="B886" s="161" t="s">
        <v>4191</v>
      </c>
      <c r="C886" s="166" t="s">
        <v>4192</v>
      </c>
      <c r="D886" s="161" t="s">
        <v>4193</v>
      </c>
      <c r="E886" s="168"/>
      <c r="F886" s="168"/>
      <c r="G886" s="166" t="s">
        <v>4194</v>
      </c>
      <c r="H886" s="166" t="s">
        <v>4189</v>
      </c>
      <c r="I886" s="166" t="s">
        <v>4195</v>
      </c>
      <c r="J886" s="167" t="s">
        <v>492</v>
      </c>
      <c r="K886" s="161" t="s">
        <v>518</v>
      </c>
      <c r="L886" s="161" t="s">
        <v>519</v>
      </c>
      <c r="M886" s="168"/>
      <c r="N886" s="168"/>
      <c r="O886" s="168"/>
    </row>
    <row r="887">
      <c r="A887" s="168"/>
      <c r="B887" s="161" t="s">
        <v>4196</v>
      </c>
      <c r="C887" s="166" t="s">
        <v>4197</v>
      </c>
      <c r="D887" s="161" t="s">
        <v>4198</v>
      </c>
      <c r="E887" s="168"/>
      <c r="F887" s="168"/>
      <c r="G887" s="166" t="s">
        <v>4199</v>
      </c>
      <c r="H887" s="166" t="s">
        <v>4200</v>
      </c>
      <c r="I887" s="166" t="s">
        <v>4201</v>
      </c>
      <c r="J887" s="167" t="s">
        <v>492</v>
      </c>
      <c r="K887" s="161" t="s">
        <v>518</v>
      </c>
      <c r="L887" s="161" t="s">
        <v>519</v>
      </c>
      <c r="M887" s="168"/>
      <c r="N887" s="168"/>
      <c r="O887" s="168"/>
    </row>
    <row r="888">
      <c r="A888" s="168"/>
      <c r="B888" s="161" t="s">
        <v>237</v>
      </c>
      <c r="C888" s="166" t="s">
        <v>4202</v>
      </c>
      <c r="D888" s="161" t="s">
        <v>4203</v>
      </c>
      <c r="E888" s="168"/>
      <c r="F888" s="168"/>
      <c r="G888" s="166" t="s">
        <v>4204</v>
      </c>
      <c r="H888" s="166" t="s">
        <v>4205</v>
      </c>
      <c r="I888" s="166" t="s">
        <v>4206</v>
      </c>
      <c r="J888" s="173" t="s">
        <v>706</v>
      </c>
      <c r="K888" s="161" t="s">
        <v>493</v>
      </c>
      <c r="L888" s="168"/>
      <c r="M888" s="174" t="s">
        <v>4207</v>
      </c>
      <c r="N888" s="168"/>
      <c r="O888" s="168"/>
    </row>
    <row r="889">
      <c r="A889" s="168"/>
      <c r="B889" s="161" t="s">
        <v>4208</v>
      </c>
      <c r="C889" s="166" t="s">
        <v>4209</v>
      </c>
      <c r="D889" s="161" t="s">
        <v>4210</v>
      </c>
      <c r="E889" s="168"/>
      <c r="F889" s="168"/>
      <c r="G889" s="166" t="s">
        <v>4211</v>
      </c>
      <c r="H889" s="166" t="s">
        <v>4212</v>
      </c>
      <c r="I889" s="166" t="s">
        <v>4213</v>
      </c>
      <c r="J889" s="167" t="s">
        <v>492</v>
      </c>
      <c r="K889" s="161" t="s">
        <v>518</v>
      </c>
      <c r="L889" s="161" t="s">
        <v>519</v>
      </c>
      <c r="M889" s="177"/>
      <c r="N889" s="168"/>
      <c r="O889" s="168"/>
    </row>
    <row r="890">
      <c r="A890" s="168"/>
      <c r="B890" s="161" t="s">
        <v>4214</v>
      </c>
      <c r="C890" s="166" t="s">
        <v>4215</v>
      </c>
      <c r="D890" s="161" t="s">
        <v>4216</v>
      </c>
      <c r="E890" s="168"/>
      <c r="F890" s="168"/>
      <c r="G890" s="166" t="s">
        <v>4217</v>
      </c>
      <c r="H890" s="166" t="s">
        <v>4218</v>
      </c>
      <c r="I890" s="166" t="s">
        <v>4219</v>
      </c>
      <c r="J890" s="167" t="s">
        <v>492</v>
      </c>
      <c r="K890" s="161" t="s">
        <v>493</v>
      </c>
      <c r="L890" s="168"/>
      <c r="M890" s="168"/>
      <c r="N890" s="168"/>
      <c r="O890" s="168"/>
    </row>
    <row r="891">
      <c r="A891" s="168"/>
      <c r="B891" s="161" t="s">
        <v>241</v>
      </c>
      <c r="C891" s="166" t="s">
        <v>242</v>
      </c>
      <c r="D891" s="161" t="s">
        <v>4220</v>
      </c>
      <c r="E891" s="168"/>
      <c r="F891" s="168"/>
      <c r="G891" s="166" t="s">
        <v>4221</v>
      </c>
      <c r="H891" s="166" t="s">
        <v>4222</v>
      </c>
      <c r="I891" s="166" t="s">
        <v>4223</v>
      </c>
      <c r="J891" s="173" t="s">
        <v>706</v>
      </c>
      <c r="K891" s="161" t="s">
        <v>518</v>
      </c>
      <c r="L891" s="161" t="s">
        <v>519</v>
      </c>
      <c r="M891" s="174" t="s">
        <v>4224</v>
      </c>
      <c r="N891" s="168"/>
      <c r="O891" s="168"/>
    </row>
    <row r="892">
      <c r="A892" s="168"/>
      <c r="B892" s="161" t="s">
        <v>243</v>
      </c>
      <c r="C892" s="166" t="s">
        <v>244</v>
      </c>
      <c r="D892" s="161" t="s">
        <v>4225</v>
      </c>
      <c r="E892" s="168"/>
      <c r="F892" s="168"/>
      <c r="G892" s="166" t="s">
        <v>4226</v>
      </c>
      <c r="H892" s="166" t="s">
        <v>4227</v>
      </c>
      <c r="I892" s="166" t="s">
        <v>4228</v>
      </c>
      <c r="J892" s="173" t="s">
        <v>706</v>
      </c>
      <c r="K892" s="161" t="s">
        <v>4229</v>
      </c>
      <c r="L892" s="161" t="s">
        <v>519</v>
      </c>
      <c r="M892" s="174" t="s">
        <v>4230</v>
      </c>
      <c r="N892" s="168"/>
      <c r="O892" s="168"/>
    </row>
    <row r="893">
      <c r="A893" s="168"/>
      <c r="B893" s="161" t="s">
        <v>4231</v>
      </c>
      <c r="C893" s="166" t="s">
        <v>4232</v>
      </c>
      <c r="D893" s="161" t="s">
        <v>4233</v>
      </c>
      <c r="E893" s="168"/>
      <c r="F893" s="168"/>
      <c r="G893" s="166" t="s">
        <v>4234</v>
      </c>
      <c r="H893" s="166" t="s">
        <v>4235</v>
      </c>
      <c r="I893" s="166" t="s">
        <v>4236</v>
      </c>
      <c r="J893" s="167" t="s">
        <v>492</v>
      </c>
      <c r="K893" s="161" t="s">
        <v>518</v>
      </c>
      <c r="L893" s="161" t="s">
        <v>519</v>
      </c>
      <c r="M893" s="177"/>
      <c r="N893" s="168"/>
      <c r="O893" s="168"/>
    </row>
    <row r="894">
      <c r="A894" s="168"/>
      <c r="B894" s="161" t="s">
        <v>4237</v>
      </c>
      <c r="C894" s="166" t="s">
        <v>4238</v>
      </c>
      <c r="D894" s="161" t="s">
        <v>4239</v>
      </c>
      <c r="E894" s="168"/>
      <c r="F894" s="168"/>
      <c r="G894" s="166" t="s">
        <v>4240</v>
      </c>
      <c r="H894" s="166" t="s">
        <v>4241</v>
      </c>
      <c r="I894" s="166" t="s">
        <v>4242</v>
      </c>
      <c r="J894" s="167" t="s">
        <v>492</v>
      </c>
      <c r="K894" s="161" t="s">
        <v>518</v>
      </c>
      <c r="L894" s="161" t="s">
        <v>519</v>
      </c>
      <c r="M894" s="168"/>
      <c r="N894" s="168"/>
      <c r="O894" s="168"/>
    </row>
    <row r="895">
      <c r="A895" s="168"/>
      <c r="B895" s="161" t="s">
        <v>293</v>
      </c>
      <c r="C895" s="166" t="s">
        <v>294</v>
      </c>
      <c r="D895" s="161" t="s">
        <v>4243</v>
      </c>
      <c r="E895" s="168"/>
      <c r="F895" s="168"/>
      <c r="G895" s="166" t="s">
        <v>294</v>
      </c>
      <c r="H895" s="166" t="s">
        <v>4244</v>
      </c>
      <c r="I895" s="166" t="s">
        <v>4245</v>
      </c>
      <c r="J895" s="173" t="s">
        <v>706</v>
      </c>
      <c r="K895" s="161" t="s">
        <v>493</v>
      </c>
      <c r="L895" s="168"/>
      <c r="M895" s="174" t="s">
        <v>4246</v>
      </c>
      <c r="N895" s="168"/>
      <c r="O895" s="168"/>
    </row>
    <row r="896">
      <c r="A896" s="161" t="s">
        <v>4247</v>
      </c>
      <c r="B896" s="162"/>
      <c r="C896" s="195" t="s">
        <v>4248</v>
      </c>
      <c r="D896" s="161" t="s">
        <v>4249</v>
      </c>
      <c r="E896" s="168"/>
      <c r="F896" s="168"/>
      <c r="G896" s="196" t="s">
        <v>4250</v>
      </c>
      <c r="H896" s="196" t="s">
        <v>4251</v>
      </c>
      <c r="I896" s="196" t="s">
        <v>4252</v>
      </c>
      <c r="J896" s="167" t="s">
        <v>492</v>
      </c>
      <c r="K896" s="197" t="s">
        <v>518</v>
      </c>
      <c r="L896" s="161" t="s">
        <v>519</v>
      </c>
      <c r="M896" s="168"/>
      <c r="N896" s="168"/>
      <c r="O896" s="168"/>
    </row>
    <row r="897">
      <c r="A897" s="161" t="s">
        <v>4247</v>
      </c>
      <c r="B897" s="169"/>
      <c r="C897" s="169"/>
      <c r="D897" s="161" t="s">
        <v>4253</v>
      </c>
      <c r="E897" s="168"/>
      <c r="F897" s="168"/>
      <c r="G897" s="166" t="s">
        <v>4254</v>
      </c>
      <c r="H897" s="166" t="s">
        <v>4255</v>
      </c>
      <c r="I897" s="166" t="s">
        <v>4252</v>
      </c>
      <c r="J897" s="167" t="s">
        <v>492</v>
      </c>
      <c r="K897" s="161" t="s">
        <v>518</v>
      </c>
      <c r="L897" s="161" t="s">
        <v>519</v>
      </c>
      <c r="M897" s="168"/>
      <c r="N897" s="168"/>
      <c r="O897" s="168"/>
    </row>
    <row r="898">
      <c r="A898" s="161" t="s">
        <v>4247</v>
      </c>
      <c r="B898" s="169"/>
      <c r="C898" s="169"/>
      <c r="D898" s="161" t="s">
        <v>4256</v>
      </c>
      <c r="E898" s="168"/>
      <c r="F898" s="168"/>
      <c r="G898" s="166" t="s">
        <v>4257</v>
      </c>
      <c r="H898" s="166" t="s">
        <v>4258</v>
      </c>
      <c r="I898" s="166" t="s">
        <v>4259</v>
      </c>
      <c r="J898" s="167" t="s">
        <v>492</v>
      </c>
      <c r="K898" s="161" t="s">
        <v>518</v>
      </c>
      <c r="L898" s="161" t="s">
        <v>519</v>
      </c>
      <c r="M898" s="168"/>
      <c r="N898" s="168"/>
      <c r="O898" s="168"/>
    </row>
    <row r="899">
      <c r="A899" s="161" t="s">
        <v>4247</v>
      </c>
      <c r="B899" s="169"/>
      <c r="C899" s="169"/>
      <c r="D899" s="161" t="s">
        <v>4260</v>
      </c>
      <c r="E899" s="168"/>
      <c r="F899" s="168"/>
      <c r="G899" s="166" t="s">
        <v>4261</v>
      </c>
      <c r="H899" s="166" t="s">
        <v>4262</v>
      </c>
      <c r="I899" s="166" t="s">
        <v>4263</v>
      </c>
      <c r="J899" s="167" t="s">
        <v>492</v>
      </c>
      <c r="K899" s="161" t="s">
        <v>518</v>
      </c>
      <c r="L899" s="161" t="s">
        <v>519</v>
      </c>
      <c r="M899" s="168"/>
      <c r="N899" s="168"/>
      <c r="O899" s="168"/>
    </row>
    <row r="900">
      <c r="A900" s="161" t="s">
        <v>4247</v>
      </c>
      <c r="B900" s="12"/>
      <c r="C900" s="12"/>
      <c r="D900" s="161" t="s">
        <v>4264</v>
      </c>
      <c r="E900" s="168"/>
      <c r="F900" s="168"/>
      <c r="G900" s="166" t="s">
        <v>4261</v>
      </c>
      <c r="H900" s="166" t="s">
        <v>4265</v>
      </c>
      <c r="I900" s="166" t="s">
        <v>4263</v>
      </c>
      <c r="J900" s="167" t="s">
        <v>492</v>
      </c>
      <c r="K900" s="161" t="s">
        <v>518</v>
      </c>
      <c r="L900" s="161" t="s">
        <v>519</v>
      </c>
      <c r="M900" s="168"/>
      <c r="N900" s="168"/>
      <c r="O900" s="168"/>
    </row>
    <row r="901">
      <c r="A901" s="161" t="s">
        <v>4266</v>
      </c>
      <c r="B901" s="162"/>
      <c r="C901" s="171" t="s">
        <v>4267</v>
      </c>
      <c r="D901" s="161" t="s">
        <v>4268</v>
      </c>
      <c r="E901" s="168"/>
      <c r="F901" s="168"/>
      <c r="G901" s="166" t="s">
        <v>4269</v>
      </c>
      <c r="H901" s="166" t="s">
        <v>4270</v>
      </c>
      <c r="I901" s="166" t="s">
        <v>4271</v>
      </c>
      <c r="J901" s="167" t="s">
        <v>492</v>
      </c>
      <c r="K901" s="161" t="s">
        <v>518</v>
      </c>
      <c r="L901" s="161" t="s">
        <v>519</v>
      </c>
      <c r="M901" s="168"/>
      <c r="N901" s="168"/>
      <c r="O901" s="168"/>
    </row>
    <row r="902">
      <c r="A902" s="161" t="s">
        <v>4266</v>
      </c>
      <c r="B902" s="169"/>
      <c r="C902" s="169"/>
      <c r="D902" s="161" t="s">
        <v>4272</v>
      </c>
      <c r="E902" s="168"/>
      <c r="F902" s="168"/>
      <c r="G902" s="166" t="s">
        <v>4273</v>
      </c>
      <c r="H902" s="166" t="s">
        <v>4274</v>
      </c>
      <c r="I902" s="166" t="s">
        <v>4275</v>
      </c>
      <c r="J902" s="167" t="s">
        <v>492</v>
      </c>
      <c r="K902" s="161" t="s">
        <v>518</v>
      </c>
      <c r="L902" s="161" t="s">
        <v>519</v>
      </c>
      <c r="M902" s="168"/>
      <c r="N902" s="168"/>
      <c r="O902" s="168"/>
    </row>
    <row r="903">
      <c r="A903" s="161" t="s">
        <v>4266</v>
      </c>
      <c r="B903" s="169"/>
      <c r="C903" s="169"/>
      <c r="D903" s="161" t="s">
        <v>4276</v>
      </c>
      <c r="E903" s="168"/>
      <c r="F903" s="168"/>
      <c r="G903" s="166" t="s">
        <v>4277</v>
      </c>
      <c r="H903" s="166" t="s">
        <v>4278</v>
      </c>
      <c r="I903" s="166" t="s">
        <v>4279</v>
      </c>
      <c r="J903" s="167" t="s">
        <v>492</v>
      </c>
      <c r="K903" s="161" t="s">
        <v>518</v>
      </c>
      <c r="L903" s="161" t="s">
        <v>519</v>
      </c>
      <c r="M903" s="168"/>
      <c r="N903" s="168"/>
      <c r="O903" s="168"/>
    </row>
    <row r="904">
      <c r="A904" s="161" t="s">
        <v>4266</v>
      </c>
      <c r="B904" s="169"/>
      <c r="C904" s="169"/>
      <c r="D904" s="161" t="s">
        <v>4280</v>
      </c>
      <c r="E904" s="168"/>
      <c r="F904" s="168"/>
      <c r="G904" s="166" t="s">
        <v>4281</v>
      </c>
      <c r="H904" s="166" t="s">
        <v>4282</v>
      </c>
      <c r="I904" s="166" t="s">
        <v>4279</v>
      </c>
      <c r="J904" s="167" t="s">
        <v>492</v>
      </c>
      <c r="K904" s="161" t="s">
        <v>518</v>
      </c>
      <c r="L904" s="161" t="s">
        <v>519</v>
      </c>
      <c r="M904" s="168"/>
      <c r="N904" s="168"/>
      <c r="O904" s="168"/>
    </row>
    <row r="905">
      <c r="A905" s="161" t="s">
        <v>4266</v>
      </c>
      <c r="B905" s="169"/>
      <c r="C905" s="169"/>
      <c r="D905" s="161" t="s">
        <v>4283</v>
      </c>
      <c r="E905" s="168"/>
      <c r="F905" s="168"/>
      <c r="G905" s="166" t="s">
        <v>4284</v>
      </c>
      <c r="H905" s="166" t="s">
        <v>4270</v>
      </c>
      <c r="I905" s="166" t="s">
        <v>4285</v>
      </c>
      <c r="J905" s="167" t="s">
        <v>492</v>
      </c>
      <c r="K905" s="161" t="s">
        <v>518</v>
      </c>
      <c r="L905" s="161" t="s">
        <v>519</v>
      </c>
      <c r="M905" s="168"/>
      <c r="N905" s="168"/>
      <c r="O905" s="168"/>
    </row>
    <row r="906">
      <c r="A906" s="161" t="s">
        <v>4266</v>
      </c>
      <c r="B906" s="169"/>
      <c r="C906" s="169"/>
      <c r="D906" s="161" t="s">
        <v>4286</v>
      </c>
      <c r="E906" s="168"/>
      <c r="F906" s="168"/>
      <c r="G906" s="166" t="s">
        <v>4287</v>
      </c>
      <c r="H906" s="166" t="s">
        <v>4274</v>
      </c>
      <c r="I906" s="166" t="s">
        <v>4285</v>
      </c>
      <c r="J906" s="167" t="s">
        <v>492</v>
      </c>
      <c r="K906" s="161" t="s">
        <v>518</v>
      </c>
      <c r="L906" s="161" t="s">
        <v>519</v>
      </c>
      <c r="M906" s="168"/>
      <c r="N906" s="168"/>
      <c r="O906" s="168"/>
    </row>
    <row r="907">
      <c r="A907" s="161" t="s">
        <v>4266</v>
      </c>
      <c r="B907" s="169"/>
      <c r="C907" s="169"/>
      <c r="D907" s="161" t="s">
        <v>4288</v>
      </c>
      <c r="E907" s="168"/>
      <c r="F907" s="168"/>
      <c r="G907" s="166" t="s">
        <v>4289</v>
      </c>
      <c r="H907" s="166" t="s">
        <v>4290</v>
      </c>
      <c r="I907" s="166" t="s">
        <v>4291</v>
      </c>
      <c r="J907" s="167" t="s">
        <v>492</v>
      </c>
      <c r="K907" s="161" t="s">
        <v>518</v>
      </c>
      <c r="L907" s="161" t="s">
        <v>519</v>
      </c>
      <c r="M907" s="168"/>
      <c r="N907" s="168"/>
      <c r="O907" s="168"/>
    </row>
    <row r="908">
      <c r="A908" s="161" t="s">
        <v>4266</v>
      </c>
      <c r="B908" s="169"/>
      <c r="C908" s="169"/>
      <c r="D908" s="161" t="s">
        <v>4292</v>
      </c>
      <c r="E908" s="168"/>
      <c r="F908" s="168"/>
      <c r="G908" s="166" t="s">
        <v>4293</v>
      </c>
      <c r="H908" s="166" t="s">
        <v>4294</v>
      </c>
      <c r="I908" s="166" t="s">
        <v>4295</v>
      </c>
      <c r="J908" s="167" t="s">
        <v>492</v>
      </c>
      <c r="K908" s="161" t="s">
        <v>518</v>
      </c>
      <c r="L908" s="161" t="s">
        <v>519</v>
      </c>
      <c r="M908" s="168"/>
      <c r="N908" s="168"/>
      <c r="O908" s="168"/>
    </row>
    <row r="909">
      <c r="A909" s="161" t="s">
        <v>4266</v>
      </c>
      <c r="B909" s="169"/>
      <c r="C909" s="169"/>
      <c r="D909" s="161" t="s">
        <v>4296</v>
      </c>
      <c r="E909" s="168"/>
      <c r="F909" s="168"/>
      <c r="G909" s="166" t="s">
        <v>4297</v>
      </c>
      <c r="H909" s="166" t="s">
        <v>4298</v>
      </c>
      <c r="I909" s="166" t="s">
        <v>4299</v>
      </c>
      <c r="J909" s="167" t="s">
        <v>492</v>
      </c>
      <c r="K909" s="161" t="s">
        <v>518</v>
      </c>
      <c r="L909" s="161" t="s">
        <v>519</v>
      </c>
      <c r="M909" s="168"/>
      <c r="N909" s="168"/>
      <c r="O909" s="168"/>
    </row>
    <row r="910">
      <c r="A910" s="161" t="s">
        <v>4266</v>
      </c>
      <c r="B910" s="169"/>
      <c r="C910" s="169"/>
      <c r="D910" s="161" t="s">
        <v>4300</v>
      </c>
      <c r="E910" s="168"/>
      <c r="F910" s="168"/>
      <c r="G910" s="166" t="s">
        <v>4301</v>
      </c>
      <c r="H910" s="166" t="s">
        <v>4302</v>
      </c>
      <c r="I910" s="166" t="s">
        <v>4303</v>
      </c>
      <c r="J910" s="167" t="s">
        <v>492</v>
      </c>
      <c r="K910" s="161" t="s">
        <v>493</v>
      </c>
      <c r="L910" s="168"/>
      <c r="M910" s="168"/>
      <c r="N910" s="168"/>
      <c r="O910" s="168"/>
    </row>
    <row r="911">
      <c r="A911" s="161" t="s">
        <v>4266</v>
      </c>
      <c r="B911" s="12"/>
      <c r="C911" s="12"/>
      <c r="D911" s="161" t="s">
        <v>4304</v>
      </c>
      <c r="E911" s="168"/>
      <c r="F911" s="168"/>
      <c r="G911" s="166" t="s">
        <v>4305</v>
      </c>
      <c r="H911" s="166" t="s">
        <v>4294</v>
      </c>
      <c r="I911" s="166" t="s">
        <v>4306</v>
      </c>
      <c r="J911" s="167" t="s">
        <v>492</v>
      </c>
      <c r="K911" s="161" t="s">
        <v>493</v>
      </c>
      <c r="L911" s="168"/>
      <c r="M911" s="168"/>
      <c r="N911" s="168"/>
      <c r="O911" s="168"/>
    </row>
    <row r="912">
      <c r="A912" s="161" t="s">
        <v>4266</v>
      </c>
      <c r="B912" s="162"/>
      <c r="C912" s="171" t="s">
        <v>4307</v>
      </c>
      <c r="D912" s="161" t="s">
        <v>4308</v>
      </c>
      <c r="E912" s="168"/>
      <c r="F912" s="168"/>
      <c r="G912" s="166" t="s">
        <v>4309</v>
      </c>
      <c r="H912" s="166" t="s">
        <v>4310</v>
      </c>
      <c r="I912" s="166" t="s">
        <v>4311</v>
      </c>
      <c r="J912" s="167" t="s">
        <v>492</v>
      </c>
      <c r="K912" s="161" t="s">
        <v>493</v>
      </c>
      <c r="L912" s="168"/>
      <c r="M912" s="168"/>
      <c r="N912" s="168"/>
      <c r="O912" s="168"/>
    </row>
    <row r="913">
      <c r="A913" s="161" t="s">
        <v>4312</v>
      </c>
      <c r="B913" s="169"/>
      <c r="C913" s="169"/>
      <c r="D913" s="161" t="s">
        <v>4313</v>
      </c>
      <c r="E913" s="168"/>
      <c r="F913" s="168"/>
      <c r="G913" s="166" t="s">
        <v>4314</v>
      </c>
      <c r="H913" s="166" t="s">
        <v>4315</v>
      </c>
      <c r="I913" s="166" t="s">
        <v>4316</v>
      </c>
      <c r="J913" s="167" t="s">
        <v>492</v>
      </c>
      <c r="K913" s="161" t="s">
        <v>493</v>
      </c>
      <c r="L913" s="168"/>
      <c r="M913" s="168"/>
      <c r="N913" s="168"/>
      <c r="O913" s="168"/>
    </row>
    <row r="914">
      <c r="A914" s="161" t="s">
        <v>4312</v>
      </c>
      <c r="B914" s="169"/>
      <c r="C914" s="169"/>
      <c r="D914" s="161" t="s">
        <v>4317</v>
      </c>
      <c r="E914" s="168"/>
      <c r="F914" s="168"/>
      <c r="G914" s="166" t="s">
        <v>4318</v>
      </c>
      <c r="H914" s="166" t="s">
        <v>4319</v>
      </c>
      <c r="I914" s="166" t="s">
        <v>4320</v>
      </c>
      <c r="J914" s="167" t="s">
        <v>492</v>
      </c>
      <c r="K914" s="161" t="s">
        <v>518</v>
      </c>
      <c r="L914" s="161" t="s">
        <v>519</v>
      </c>
      <c r="M914" s="168"/>
      <c r="N914" s="168"/>
      <c r="O914" s="168"/>
    </row>
    <row r="915">
      <c r="A915" s="161" t="s">
        <v>4312</v>
      </c>
      <c r="B915" s="169"/>
      <c r="C915" s="169"/>
      <c r="D915" s="161" t="s">
        <v>4321</v>
      </c>
      <c r="E915" s="168"/>
      <c r="F915" s="168"/>
      <c r="G915" s="166" t="s">
        <v>4322</v>
      </c>
      <c r="H915" s="166" t="s">
        <v>4323</v>
      </c>
      <c r="I915" s="166" t="s">
        <v>4324</v>
      </c>
      <c r="J915" s="167" t="s">
        <v>492</v>
      </c>
      <c r="K915" s="161" t="s">
        <v>493</v>
      </c>
      <c r="L915" s="168"/>
      <c r="M915" s="168"/>
      <c r="N915" s="168"/>
      <c r="O915" s="168"/>
    </row>
    <row r="916">
      <c r="A916" s="161" t="s">
        <v>4312</v>
      </c>
      <c r="B916" s="12"/>
      <c r="C916" s="12"/>
      <c r="D916" s="161" t="s">
        <v>4325</v>
      </c>
      <c r="E916" s="168"/>
      <c r="F916" s="168"/>
      <c r="G916" s="166" t="s">
        <v>4326</v>
      </c>
      <c r="H916" s="166" t="s">
        <v>4327</v>
      </c>
      <c r="I916" s="166" t="s">
        <v>4164</v>
      </c>
      <c r="J916" s="167" t="s">
        <v>492</v>
      </c>
      <c r="K916" s="161" t="s">
        <v>493</v>
      </c>
      <c r="L916" s="168"/>
      <c r="M916" s="168"/>
      <c r="N916" s="168"/>
      <c r="O916" s="168"/>
    </row>
    <row r="917">
      <c r="A917" s="161" t="s">
        <v>4328</v>
      </c>
      <c r="B917" s="162"/>
      <c r="C917" s="171" t="s">
        <v>4329</v>
      </c>
      <c r="D917" s="161" t="s">
        <v>4330</v>
      </c>
      <c r="E917" s="168"/>
      <c r="F917" s="168"/>
      <c r="G917" s="166" t="s">
        <v>4331</v>
      </c>
      <c r="H917" s="166" t="s">
        <v>4332</v>
      </c>
      <c r="I917" s="166" t="s">
        <v>4333</v>
      </c>
      <c r="J917" s="167" t="s">
        <v>492</v>
      </c>
      <c r="K917" s="161" t="s">
        <v>518</v>
      </c>
      <c r="L917" s="161" t="s">
        <v>519</v>
      </c>
      <c r="M917" s="168"/>
      <c r="N917" s="168"/>
      <c r="O917" s="168"/>
    </row>
    <row r="918">
      <c r="A918" s="161" t="s">
        <v>4328</v>
      </c>
      <c r="B918" s="169"/>
      <c r="C918" s="169"/>
      <c r="D918" s="161" t="s">
        <v>4334</v>
      </c>
      <c r="E918" s="168"/>
      <c r="F918" s="168"/>
      <c r="G918" s="166" t="s">
        <v>4335</v>
      </c>
      <c r="H918" s="166" t="s">
        <v>4336</v>
      </c>
      <c r="I918" s="166" t="s">
        <v>4333</v>
      </c>
      <c r="J918" s="167" t="s">
        <v>492</v>
      </c>
      <c r="K918" s="161" t="s">
        <v>518</v>
      </c>
      <c r="L918" s="161" t="s">
        <v>519</v>
      </c>
      <c r="M918" s="168"/>
      <c r="N918" s="168"/>
      <c r="O918" s="168"/>
    </row>
    <row r="919">
      <c r="A919" s="161" t="s">
        <v>4328</v>
      </c>
      <c r="B919" s="169"/>
      <c r="C919" s="169"/>
      <c r="D919" s="161" t="s">
        <v>4337</v>
      </c>
      <c r="E919" s="168"/>
      <c r="F919" s="168"/>
      <c r="G919" s="166" t="s">
        <v>4338</v>
      </c>
      <c r="H919" s="166" t="s">
        <v>4339</v>
      </c>
      <c r="I919" s="166" t="s">
        <v>4340</v>
      </c>
      <c r="J919" s="167" t="s">
        <v>492</v>
      </c>
      <c r="K919" s="161" t="s">
        <v>518</v>
      </c>
      <c r="L919" s="161" t="s">
        <v>519</v>
      </c>
      <c r="M919" s="168"/>
      <c r="N919" s="168"/>
      <c r="O919" s="168"/>
    </row>
    <row r="920">
      <c r="A920" s="161" t="s">
        <v>4328</v>
      </c>
      <c r="B920" s="169"/>
      <c r="C920" s="169"/>
      <c r="D920" s="161" t="s">
        <v>4341</v>
      </c>
      <c r="E920" s="168"/>
      <c r="F920" s="168"/>
      <c r="G920" s="166" t="s">
        <v>4342</v>
      </c>
      <c r="H920" s="166" t="s">
        <v>4343</v>
      </c>
      <c r="I920" s="166" t="s">
        <v>4344</v>
      </c>
      <c r="J920" s="167" t="s">
        <v>492</v>
      </c>
      <c r="K920" s="161" t="s">
        <v>518</v>
      </c>
      <c r="L920" s="161" t="s">
        <v>519</v>
      </c>
      <c r="M920" s="168"/>
      <c r="N920" s="168"/>
      <c r="O920" s="168"/>
    </row>
    <row r="921">
      <c r="A921" s="161" t="s">
        <v>4328</v>
      </c>
      <c r="B921" s="169"/>
      <c r="C921" s="169"/>
      <c r="D921" s="161" t="s">
        <v>4345</v>
      </c>
      <c r="E921" s="168"/>
      <c r="F921" s="168"/>
      <c r="G921" s="166" t="s">
        <v>4346</v>
      </c>
      <c r="H921" s="166" t="s">
        <v>4347</v>
      </c>
      <c r="I921" s="166" t="s">
        <v>4344</v>
      </c>
      <c r="J921" s="167" t="s">
        <v>492</v>
      </c>
      <c r="K921" s="161" t="s">
        <v>518</v>
      </c>
      <c r="L921" s="161" t="s">
        <v>519</v>
      </c>
      <c r="M921" s="168"/>
      <c r="N921" s="168"/>
      <c r="O921" s="168"/>
    </row>
    <row r="922">
      <c r="A922" s="161" t="s">
        <v>4328</v>
      </c>
      <c r="B922" s="169"/>
      <c r="C922" s="169"/>
      <c r="D922" s="161" t="s">
        <v>4348</v>
      </c>
      <c r="E922" s="168"/>
      <c r="F922" s="168"/>
      <c r="G922" s="166" t="s">
        <v>4349</v>
      </c>
      <c r="H922" s="166" t="s">
        <v>4350</v>
      </c>
      <c r="I922" s="166" t="s">
        <v>4351</v>
      </c>
      <c r="J922" s="167" t="s">
        <v>492</v>
      </c>
      <c r="K922" s="161" t="s">
        <v>518</v>
      </c>
      <c r="L922" s="161" t="s">
        <v>519</v>
      </c>
      <c r="M922" s="168"/>
      <c r="N922" s="168"/>
      <c r="O922" s="168"/>
    </row>
    <row r="923">
      <c r="A923" s="161" t="s">
        <v>4328</v>
      </c>
      <c r="B923" s="169"/>
      <c r="C923" s="169"/>
      <c r="D923" s="161" t="s">
        <v>4352</v>
      </c>
      <c r="E923" s="168"/>
      <c r="F923" s="168"/>
      <c r="G923" s="166" t="s">
        <v>4353</v>
      </c>
      <c r="H923" s="166" t="s">
        <v>4354</v>
      </c>
      <c r="I923" s="166" t="s">
        <v>4355</v>
      </c>
      <c r="J923" s="167" t="s">
        <v>492</v>
      </c>
      <c r="K923" s="161" t="s">
        <v>493</v>
      </c>
      <c r="L923" s="168"/>
      <c r="M923" s="168"/>
      <c r="N923" s="168"/>
      <c r="O923" s="168"/>
    </row>
    <row r="924">
      <c r="A924" s="161" t="s">
        <v>4328</v>
      </c>
      <c r="B924" s="169"/>
      <c r="C924" s="169"/>
      <c r="D924" s="161" t="s">
        <v>4356</v>
      </c>
      <c r="E924" s="168"/>
      <c r="F924" s="168"/>
      <c r="G924" s="165" t="s">
        <v>4357</v>
      </c>
      <c r="H924" s="166" t="s">
        <v>4358</v>
      </c>
      <c r="I924" s="166" t="s">
        <v>4359</v>
      </c>
      <c r="J924" s="167" t="s">
        <v>492</v>
      </c>
      <c r="K924" s="161" t="s">
        <v>493</v>
      </c>
      <c r="L924" s="168"/>
      <c r="M924" s="168"/>
      <c r="N924" s="168"/>
      <c r="O924" s="168"/>
    </row>
    <row r="925">
      <c r="A925" s="161" t="s">
        <v>4328</v>
      </c>
      <c r="B925" s="169"/>
      <c r="C925" s="169"/>
      <c r="D925" s="161" t="s">
        <v>4360</v>
      </c>
      <c r="E925" s="168"/>
      <c r="F925" s="168"/>
      <c r="G925" s="165" t="s">
        <v>4361</v>
      </c>
      <c r="H925" s="166" t="s">
        <v>4362</v>
      </c>
      <c r="I925" s="166" t="s">
        <v>4363</v>
      </c>
      <c r="J925" s="167" t="s">
        <v>492</v>
      </c>
      <c r="K925" s="161" t="s">
        <v>493</v>
      </c>
      <c r="L925" s="168"/>
      <c r="M925" s="168"/>
      <c r="N925" s="168"/>
      <c r="O925" s="168"/>
    </row>
    <row r="926">
      <c r="A926" s="161" t="s">
        <v>4328</v>
      </c>
      <c r="B926" s="169"/>
      <c r="C926" s="169"/>
      <c r="D926" s="161" t="s">
        <v>4364</v>
      </c>
      <c r="E926" s="168"/>
      <c r="F926" s="168"/>
      <c r="G926" s="166" t="s">
        <v>4365</v>
      </c>
      <c r="H926" s="165" t="s">
        <v>4366</v>
      </c>
      <c r="I926" s="166" t="s">
        <v>4367</v>
      </c>
      <c r="J926" s="167" t="s">
        <v>492</v>
      </c>
      <c r="K926" s="161" t="s">
        <v>493</v>
      </c>
      <c r="L926" s="168"/>
      <c r="M926" s="168"/>
      <c r="N926" s="168"/>
      <c r="O926" s="168"/>
    </row>
    <row r="927">
      <c r="A927" s="161" t="s">
        <v>4328</v>
      </c>
      <c r="B927" s="169"/>
      <c r="C927" s="169"/>
      <c r="D927" s="161" t="s">
        <v>4368</v>
      </c>
      <c r="E927" s="168"/>
      <c r="F927" s="168"/>
      <c r="G927" s="166" t="s">
        <v>4369</v>
      </c>
      <c r="H927" s="166" t="s">
        <v>4370</v>
      </c>
      <c r="I927" s="166" t="s">
        <v>4371</v>
      </c>
      <c r="J927" s="167" t="s">
        <v>492</v>
      </c>
      <c r="K927" s="161" t="s">
        <v>518</v>
      </c>
      <c r="L927" s="161" t="s">
        <v>519</v>
      </c>
      <c r="M927" s="168"/>
      <c r="N927" s="168"/>
      <c r="O927" s="168"/>
    </row>
    <row r="928">
      <c r="A928" s="161" t="s">
        <v>4328</v>
      </c>
      <c r="B928" s="169"/>
      <c r="C928" s="169"/>
      <c r="D928" s="161" t="s">
        <v>4372</v>
      </c>
      <c r="E928" s="168"/>
      <c r="F928" s="168"/>
      <c r="G928" s="166" t="s">
        <v>4373</v>
      </c>
      <c r="H928" s="166" t="s">
        <v>4374</v>
      </c>
      <c r="I928" s="166" t="s">
        <v>4375</v>
      </c>
      <c r="J928" s="167" t="s">
        <v>492</v>
      </c>
      <c r="K928" s="161" t="s">
        <v>518</v>
      </c>
      <c r="L928" s="161" t="s">
        <v>519</v>
      </c>
      <c r="M928" s="168"/>
      <c r="N928" s="168"/>
      <c r="O928" s="168"/>
    </row>
    <row r="929">
      <c r="A929" s="161" t="s">
        <v>4328</v>
      </c>
      <c r="B929" s="169"/>
      <c r="C929" s="169"/>
      <c r="D929" s="161" t="s">
        <v>4376</v>
      </c>
      <c r="E929" s="168"/>
      <c r="F929" s="168"/>
      <c r="G929" s="166" t="s">
        <v>4377</v>
      </c>
      <c r="H929" s="166" t="s">
        <v>4378</v>
      </c>
      <c r="I929" s="166" t="s">
        <v>4379</v>
      </c>
      <c r="J929" s="167" t="s">
        <v>492</v>
      </c>
      <c r="K929" s="161" t="s">
        <v>493</v>
      </c>
      <c r="L929" s="168"/>
      <c r="M929" s="168"/>
      <c r="N929" s="168"/>
      <c r="O929" s="168"/>
    </row>
    <row r="930">
      <c r="A930" s="161" t="s">
        <v>4328</v>
      </c>
      <c r="B930" s="169"/>
      <c r="C930" s="169"/>
      <c r="D930" s="161" t="s">
        <v>4380</v>
      </c>
      <c r="E930" s="168"/>
      <c r="F930" s="168"/>
      <c r="G930" s="166" t="s">
        <v>4381</v>
      </c>
      <c r="H930" s="166" t="s">
        <v>4382</v>
      </c>
      <c r="I930" s="166" t="s">
        <v>4383</v>
      </c>
      <c r="J930" s="167" t="s">
        <v>492</v>
      </c>
      <c r="K930" s="161" t="s">
        <v>493</v>
      </c>
      <c r="L930" s="168"/>
      <c r="M930" s="168"/>
      <c r="N930" s="168"/>
      <c r="O930" s="168"/>
    </row>
    <row r="931">
      <c r="A931" s="161" t="s">
        <v>4328</v>
      </c>
      <c r="B931" s="169"/>
      <c r="C931" s="169"/>
      <c r="D931" s="161" t="s">
        <v>4384</v>
      </c>
      <c r="E931" s="168"/>
      <c r="F931" s="168"/>
      <c r="G931" s="166" t="s">
        <v>4385</v>
      </c>
      <c r="H931" s="166" t="s">
        <v>4386</v>
      </c>
      <c r="I931" s="166" t="s">
        <v>4387</v>
      </c>
      <c r="J931" s="167" t="s">
        <v>492</v>
      </c>
      <c r="K931" s="161" t="s">
        <v>518</v>
      </c>
      <c r="L931" s="161" t="s">
        <v>519</v>
      </c>
      <c r="M931" s="168"/>
      <c r="N931" s="168"/>
      <c r="O931" s="168"/>
    </row>
    <row r="932">
      <c r="A932" s="161" t="s">
        <v>4328</v>
      </c>
      <c r="B932" s="12"/>
      <c r="C932" s="12"/>
      <c r="D932" s="161" t="s">
        <v>4388</v>
      </c>
      <c r="E932" s="168"/>
      <c r="F932" s="168"/>
      <c r="G932" s="166" t="s">
        <v>4389</v>
      </c>
      <c r="H932" s="166" t="s">
        <v>4390</v>
      </c>
      <c r="I932" s="166" t="s">
        <v>4391</v>
      </c>
      <c r="J932" s="167" t="s">
        <v>492</v>
      </c>
      <c r="K932" s="161" t="s">
        <v>493</v>
      </c>
      <c r="L932" s="168"/>
      <c r="M932" s="168"/>
      <c r="N932" s="168"/>
      <c r="O932" s="168"/>
    </row>
    <row r="933">
      <c r="A933" s="161" t="s">
        <v>4392</v>
      </c>
      <c r="B933" s="162"/>
      <c r="C933" s="171" t="s">
        <v>4393</v>
      </c>
      <c r="D933" s="161" t="s">
        <v>4394</v>
      </c>
      <c r="E933" s="168"/>
      <c r="F933" s="161" t="s">
        <v>4395</v>
      </c>
      <c r="G933" s="166" t="s">
        <v>4396</v>
      </c>
      <c r="H933" s="166" t="s">
        <v>4397</v>
      </c>
      <c r="I933" s="166" t="s">
        <v>4398</v>
      </c>
      <c r="J933" s="167" t="s">
        <v>492</v>
      </c>
      <c r="K933" s="161" t="s">
        <v>493</v>
      </c>
      <c r="L933" s="168"/>
      <c r="M933" s="168"/>
      <c r="N933" s="168"/>
      <c r="O933" s="168"/>
    </row>
    <row r="934">
      <c r="A934" s="161" t="s">
        <v>4392</v>
      </c>
      <c r="B934" s="169"/>
      <c r="C934" s="169"/>
      <c r="D934" s="161" t="s">
        <v>4399</v>
      </c>
      <c r="E934" s="168"/>
      <c r="F934" s="168"/>
      <c r="G934" s="166" t="s">
        <v>4400</v>
      </c>
      <c r="H934" s="166" t="s">
        <v>4397</v>
      </c>
      <c r="I934" s="166" t="s">
        <v>4401</v>
      </c>
      <c r="J934" s="167" t="s">
        <v>492</v>
      </c>
      <c r="K934" s="161" t="s">
        <v>493</v>
      </c>
      <c r="L934" s="168"/>
      <c r="M934" s="168"/>
      <c r="N934" s="168"/>
      <c r="O934" s="168"/>
    </row>
    <row r="935">
      <c r="A935" s="161" t="s">
        <v>4392</v>
      </c>
      <c r="B935" s="169"/>
      <c r="C935" s="169"/>
      <c r="D935" s="161" t="s">
        <v>4402</v>
      </c>
      <c r="E935" s="168"/>
      <c r="F935" s="168"/>
      <c r="G935" s="166" t="s">
        <v>4403</v>
      </c>
      <c r="H935" s="166" t="s">
        <v>4404</v>
      </c>
      <c r="I935" s="166" t="s">
        <v>4405</v>
      </c>
      <c r="J935" s="167" t="s">
        <v>492</v>
      </c>
      <c r="K935" s="161" t="s">
        <v>493</v>
      </c>
      <c r="L935" s="168"/>
      <c r="M935" s="168"/>
      <c r="N935" s="168"/>
      <c r="O935" s="168"/>
    </row>
    <row r="936">
      <c r="A936" s="161" t="s">
        <v>4392</v>
      </c>
      <c r="B936" s="169"/>
      <c r="C936" s="169"/>
      <c r="D936" s="161" t="s">
        <v>4406</v>
      </c>
      <c r="E936" s="168"/>
      <c r="F936" s="168"/>
      <c r="G936" s="166" t="s">
        <v>4407</v>
      </c>
      <c r="H936" s="166" t="s">
        <v>4408</v>
      </c>
      <c r="I936" s="166" t="s">
        <v>4409</v>
      </c>
      <c r="J936" s="167" t="s">
        <v>492</v>
      </c>
      <c r="K936" s="161" t="s">
        <v>493</v>
      </c>
      <c r="L936" s="168"/>
      <c r="M936" s="168"/>
      <c r="N936" s="168"/>
      <c r="O936" s="168"/>
    </row>
    <row r="937">
      <c r="A937" s="161" t="s">
        <v>4392</v>
      </c>
      <c r="B937" s="169"/>
      <c r="C937" s="169"/>
      <c r="D937" s="161" t="s">
        <v>4410</v>
      </c>
      <c r="E937" s="168"/>
      <c r="F937" s="168"/>
      <c r="G937" s="166" t="s">
        <v>4411</v>
      </c>
      <c r="H937" s="166" t="s">
        <v>4412</v>
      </c>
      <c r="I937" s="166" t="s">
        <v>4413</v>
      </c>
      <c r="J937" s="167" t="s">
        <v>492</v>
      </c>
      <c r="K937" s="161" t="s">
        <v>493</v>
      </c>
      <c r="L937" s="168"/>
      <c r="M937" s="168"/>
      <c r="N937" s="168"/>
      <c r="O937" s="168"/>
    </row>
    <row r="938">
      <c r="A938" s="161" t="s">
        <v>4392</v>
      </c>
      <c r="B938" s="169"/>
      <c r="C938" s="169"/>
      <c r="D938" s="161" t="s">
        <v>4414</v>
      </c>
      <c r="E938" s="168"/>
      <c r="F938" s="168"/>
      <c r="G938" s="166" t="s">
        <v>4415</v>
      </c>
      <c r="H938" s="166" t="s">
        <v>4416</v>
      </c>
      <c r="I938" s="166" t="s">
        <v>4417</v>
      </c>
      <c r="J938" s="167" t="s">
        <v>492</v>
      </c>
      <c r="K938" s="161" t="s">
        <v>493</v>
      </c>
      <c r="L938" s="168"/>
      <c r="M938" s="168"/>
      <c r="N938" s="168"/>
      <c r="O938" s="168"/>
    </row>
    <row r="939">
      <c r="A939" s="161" t="s">
        <v>4392</v>
      </c>
      <c r="B939" s="169"/>
      <c r="C939" s="169"/>
      <c r="D939" s="161" t="s">
        <v>4418</v>
      </c>
      <c r="E939" s="168"/>
      <c r="F939" s="168"/>
      <c r="G939" s="166" t="s">
        <v>4419</v>
      </c>
      <c r="H939" s="166" t="s">
        <v>4420</v>
      </c>
      <c r="I939" s="166" t="s">
        <v>4413</v>
      </c>
      <c r="J939" s="167" t="s">
        <v>492</v>
      </c>
      <c r="K939" s="161" t="s">
        <v>493</v>
      </c>
      <c r="L939" s="168"/>
      <c r="M939" s="168"/>
      <c r="N939" s="168"/>
      <c r="O939" s="168"/>
    </row>
    <row r="940">
      <c r="A940" s="161" t="s">
        <v>4392</v>
      </c>
      <c r="B940" s="169"/>
      <c r="C940" s="169"/>
      <c r="D940" s="161" t="s">
        <v>4421</v>
      </c>
      <c r="E940" s="168"/>
      <c r="F940" s="168"/>
      <c r="G940" s="166" t="s">
        <v>4422</v>
      </c>
      <c r="H940" s="166" t="s">
        <v>4423</v>
      </c>
      <c r="I940" s="166" t="s">
        <v>4424</v>
      </c>
      <c r="J940" s="167" t="s">
        <v>492</v>
      </c>
      <c r="K940" s="161" t="s">
        <v>493</v>
      </c>
      <c r="L940" s="168"/>
      <c r="M940" s="168"/>
      <c r="N940" s="168"/>
      <c r="O940" s="168"/>
    </row>
    <row r="941">
      <c r="A941" s="161" t="s">
        <v>4392</v>
      </c>
      <c r="B941" s="12"/>
      <c r="C941" s="12"/>
      <c r="D941" s="161" t="s">
        <v>4425</v>
      </c>
      <c r="E941" s="168"/>
      <c r="F941" s="168"/>
      <c r="G941" s="166" t="s">
        <v>4426</v>
      </c>
      <c r="H941" s="166" t="s">
        <v>4427</v>
      </c>
      <c r="I941" s="166" t="s">
        <v>4428</v>
      </c>
      <c r="J941" s="167" t="s">
        <v>492</v>
      </c>
      <c r="K941" s="161" t="s">
        <v>518</v>
      </c>
      <c r="L941" s="161" t="s">
        <v>519</v>
      </c>
      <c r="M941" s="168"/>
      <c r="N941" s="168"/>
      <c r="O941" s="168"/>
    </row>
    <row r="942">
      <c r="A942" s="161" t="s">
        <v>4429</v>
      </c>
      <c r="B942" s="162"/>
      <c r="C942" s="171" t="s">
        <v>4430</v>
      </c>
      <c r="D942" s="161" t="s">
        <v>4431</v>
      </c>
      <c r="E942" s="168"/>
      <c r="F942" s="168"/>
      <c r="G942" s="165" t="s">
        <v>1196</v>
      </c>
      <c r="H942" s="166" t="s">
        <v>1197</v>
      </c>
      <c r="I942" s="166" t="s">
        <v>4432</v>
      </c>
      <c r="J942" s="167" t="s">
        <v>492</v>
      </c>
      <c r="K942" s="161" t="s">
        <v>493</v>
      </c>
      <c r="L942" s="168"/>
      <c r="M942" s="168"/>
      <c r="N942" s="168"/>
      <c r="O942" s="168"/>
    </row>
    <row r="943">
      <c r="A943" s="161" t="s">
        <v>4429</v>
      </c>
      <c r="B943" s="169"/>
      <c r="C943" s="169"/>
      <c r="D943" s="161" t="s">
        <v>4433</v>
      </c>
      <c r="E943" s="168"/>
      <c r="F943" s="168"/>
      <c r="G943" s="165" t="s">
        <v>1201</v>
      </c>
      <c r="H943" s="166" t="s">
        <v>1197</v>
      </c>
      <c r="I943" s="166" t="s">
        <v>4434</v>
      </c>
      <c r="J943" s="167" t="s">
        <v>492</v>
      </c>
      <c r="K943" s="161" t="s">
        <v>493</v>
      </c>
      <c r="L943" s="168"/>
      <c r="M943" s="168"/>
      <c r="N943" s="168"/>
      <c r="O943" s="168"/>
    </row>
    <row r="944">
      <c r="A944" s="161" t="s">
        <v>4429</v>
      </c>
      <c r="B944" s="169"/>
      <c r="C944" s="169"/>
      <c r="D944" s="161" t="s">
        <v>4435</v>
      </c>
      <c r="E944" s="168"/>
      <c r="F944" s="168"/>
      <c r="G944" s="165" t="s">
        <v>1204</v>
      </c>
      <c r="H944" s="166" t="s">
        <v>1205</v>
      </c>
      <c r="I944" s="166" t="s">
        <v>1206</v>
      </c>
      <c r="J944" s="167" t="s">
        <v>492</v>
      </c>
      <c r="K944" s="161" t="s">
        <v>493</v>
      </c>
      <c r="L944" s="168"/>
      <c r="M944" s="168"/>
      <c r="N944" s="168"/>
      <c r="O944" s="168"/>
    </row>
    <row r="945">
      <c r="A945" s="161" t="s">
        <v>4429</v>
      </c>
      <c r="B945" s="169"/>
      <c r="C945" s="169"/>
      <c r="D945" s="161" t="s">
        <v>4436</v>
      </c>
      <c r="E945" s="168"/>
      <c r="F945" s="168"/>
      <c r="G945" s="165" t="s">
        <v>1208</v>
      </c>
      <c r="H945" s="166" t="s">
        <v>1209</v>
      </c>
      <c r="I945" s="166" t="s">
        <v>1210</v>
      </c>
      <c r="J945" s="167" t="s">
        <v>492</v>
      </c>
      <c r="K945" s="161" t="s">
        <v>493</v>
      </c>
      <c r="L945" s="168"/>
      <c r="M945" s="168"/>
      <c r="N945" s="168"/>
      <c r="O945" s="168"/>
    </row>
    <row r="946">
      <c r="A946" s="161" t="s">
        <v>4429</v>
      </c>
      <c r="B946" s="169"/>
      <c r="C946" s="169"/>
      <c r="D946" s="161" t="s">
        <v>4437</v>
      </c>
      <c r="E946" s="168"/>
      <c r="F946" s="168"/>
      <c r="G946" s="165" t="s">
        <v>1212</v>
      </c>
      <c r="H946" s="166" t="s">
        <v>1209</v>
      </c>
      <c r="I946" s="166" t="s">
        <v>1213</v>
      </c>
      <c r="J946" s="167" t="s">
        <v>492</v>
      </c>
      <c r="K946" s="161" t="s">
        <v>493</v>
      </c>
      <c r="L946" s="168"/>
      <c r="M946" s="168"/>
      <c r="N946" s="168"/>
      <c r="O946" s="168"/>
    </row>
    <row r="947">
      <c r="A947" s="161" t="s">
        <v>4429</v>
      </c>
      <c r="B947" s="169"/>
      <c r="C947" s="169"/>
      <c r="D947" s="161" t="s">
        <v>4438</v>
      </c>
      <c r="E947" s="168"/>
      <c r="F947" s="168"/>
      <c r="G947" s="165" t="s">
        <v>1215</v>
      </c>
      <c r="H947" s="166" t="s">
        <v>1216</v>
      </c>
      <c r="I947" s="166" t="s">
        <v>1217</v>
      </c>
      <c r="J947" s="167" t="s">
        <v>492</v>
      </c>
      <c r="K947" s="161" t="s">
        <v>493</v>
      </c>
      <c r="L947" s="168"/>
      <c r="M947" s="168"/>
      <c r="N947" s="168"/>
      <c r="O947" s="168"/>
    </row>
    <row r="948">
      <c r="A948" s="161" t="s">
        <v>4429</v>
      </c>
      <c r="B948" s="169"/>
      <c r="C948" s="169"/>
      <c r="D948" s="161" t="s">
        <v>4439</v>
      </c>
      <c r="E948" s="168"/>
      <c r="F948" s="168"/>
      <c r="G948" s="165" t="s">
        <v>1219</v>
      </c>
      <c r="H948" s="166" t="s">
        <v>1220</v>
      </c>
      <c r="I948" s="166" t="s">
        <v>1221</v>
      </c>
      <c r="J948" s="167" t="s">
        <v>492</v>
      </c>
      <c r="K948" s="161" t="s">
        <v>493</v>
      </c>
      <c r="L948" s="168"/>
      <c r="M948" s="168"/>
      <c r="N948" s="168"/>
      <c r="O948" s="168"/>
    </row>
    <row r="949">
      <c r="A949" s="161" t="s">
        <v>4429</v>
      </c>
      <c r="B949" s="169"/>
      <c r="C949" s="169"/>
      <c r="D949" s="161" t="s">
        <v>4440</v>
      </c>
      <c r="E949" s="168"/>
      <c r="F949" s="168"/>
      <c r="G949" s="165" t="s">
        <v>1223</v>
      </c>
      <c r="H949" s="166" t="s">
        <v>1224</v>
      </c>
      <c r="I949" s="166" t="s">
        <v>4441</v>
      </c>
      <c r="J949" s="167" t="s">
        <v>492</v>
      </c>
      <c r="K949" s="161" t="s">
        <v>493</v>
      </c>
      <c r="L949" s="168"/>
      <c r="M949" s="168"/>
      <c r="N949" s="168"/>
      <c r="O949" s="168"/>
    </row>
    <row r="950">
      <c r="A950" s="161" t="s">
        <v>4429</v>
      </c>
      <c r="B950" s="169"/>
      <c r="C950" s="169"/>
      <c r="D950" s="161" t="s">
        <v>4442</v>
      </c>
      <c r="E950" s="168"/>
      <c r="F950" s="168"/>
      <c r="G950" s="166" t="s">
        <v>4443</v>
      </c>
      <c r="H950" s="166" t="s">
        <v>4444</v>
      </c>
      <c r="I950" s="166" t="s">
        <v>4445</v>
      </c>
      <c r="J950" s="167" t="s">
        <v>492</v>
      </c>
      <c r="K950" s="161" t="s">
        <v>493</v>
      </c>
      <c r="L950" s="168"/>
      <c r="M950" s="168"/>
      <c r="N950" s="168"/>
      <c r="O950" s="168"/>
    </row>
    <row r="951">
      <c r="A951" s="161" t="s">
        <v>4429</v>
      </c>
      <c r="B951" s="169"/>
      <c r="C951" s="169"/>
      <c r="D951" s="161" t="s">
        <v>4446</v>
      </c>
      <c r="E951" s="168"/>
      <c r="F951" s="168"/>
      <c r="G951" s="166" t="s">
        <v>4447</v>
      </c>
      <c r="H951" s="166" t="s">
        <v>4448</v>
      </c>
      <c r="I951" s="166" t="s">
        <v>4449</v>
      </c>
      <c r="J951" s="167" t="s">
        <v>492</v>
      </c>
      <c r="K951" s="161" t="s">
        <v>493</v>
      </c>
      <c r="L951" s="168"/>
      <c r="M951" s="168"/>
      <c r="N951" s="168"/>
      <c r="O951" s="168"/>
    </row>
    <row r="952">
      <c r="A952" s="161" t="s">
        <v>4429</v>
      </c>
      <c r="B952" s="12"/>
      <c r="C952" s="12"/>
      <c r="D952" s="161" t="s">
        <v>4450</v>
      </c>
      <c r="E952" s="168"/>
      <c r="F952" s="168"/>
      <c r="G952" s="166" t="s">
        <v>4451</v>
      </c>
      <c r="H952" s="166" t="s">
        <v>4452</v>
      </c>
      <c r="I952" s="166" t="s">
        <v>4453</v>
      </c>
      <c r="J952" s="167" t="s">
        <v>492</v>
      </c>
      <c r="K952" s="161" t="s">
        <v>493</v>
      </c>
      <c r="L952" s="168"/>
      <c r="M952" s="168"/>
      <c r="N952" s="168"/>
      <c r="O952" s="168"/>
    </row>
    <row r="953">
      <c r="A953" s="161" t="s">
        <v>4454</v>
      </c>
      <c r="B953" s="162"/>
      <c r="C953" s="171" t="s">
        <v>4455</v>
      </c>
      <c r="D953" s="161" t="s">
        <v>4456</v>
      </c>
      <c r="E953" s="168"/>
      <c r="F953" s="168"/>
      <c r="G953" s="166" t="s">
        <v>4457</v>
      </c>
      <c r="H953" s="166" t="s">
        <v>4458</v>
      </c>
      <c r="I953" s="166" t="s">
        <v>4459</v>
      </c>
      <c r="J953" s="167" t="s">
        <v>492</v>
      </c>
      <c r="K953" s="161" t="s">
        <v>493</v>
      </c>
      <c r="L953" s="168"/>
      <c r="M953" s="168"/>
      <c r="N953" s="168"/>
      <c r="O953" s="168"/>
    </row>
    <row r="954">
      <c r="A954" s="161" t="s">
        <v>4454</v>
      </c>
      <c r="B954" s="169"/>
      <c r="C954" s="169"/>
      <c r="D954" s="161" t="s">
        <v>4460</v>
      </c>
      <c r="E954" s="168"/>
      <c r="F954" s="168"/>
      <c r="G954" s="166" t="s">
        <v>4461</v>
      </c>
      <c r="H954" s="166" t="s">
        <v>4462</v>
      </c>
      <c r="I954" s="166" t="s">
        <v>4463</v>
      </c>
      <c r="J954" s="167" t="s">
        <v>492</v>
      </c>
      <c r="K954" s="161" t="s">
        <v>493</v>
      </c>
      <c r="L954" s="168"/>
      <c r="M954" s="168"/>
      <c r="N954" s="168"/>
      <c r="O954" s="168"/>
    </row>
    <row r="955">
      <c r="A955" s="161" t="s">
        <v>4454</v>
      </c>
      <c r="B955" s="169"/>
      <c r="C955" s="169"/>
      <c r="D955" s="161" t="s">
        <v>4464</v>
      </c>
      <c r="E955" s="168"/>
      <c r="F955" s="168"/>
      <c r="G955" s="166" t="s">
        <v>4465</v>
      </c>
      <c r="H955" s="166" t="s">
        <v>4466</v>
      </c>
      <c r="I955" s="166" t="s">
        <v>4467</v>
      </c>
      <c r="J955" s="167" t="s">
        <v>492</v>
      </c>
      <c r="K955" s="161" t="s">
        <v>493</v>
      </c>
      <c r="L955" s="168"/>
      <c r="M955" s="168"/>
      <c r="N955" s="168"/>
      <c r="O955" s="168"/>
    </row>
    <row r="956">
      <c r="A956" s="161" t="s">
        <v>4454</v>
      </c>
      <c r="B956" s="169"/>
      <c r="C956" s="169"/>
      <c r="D956" s="161" t="s">
        <v>4468</v>
      </c>
      <c r="E956" s="168"/>
      <c r="F956" s="168"/>
      <c r="G956" s="166" t="s">
        <v>4469</v>
      </c>
      <c r="H956" s="166" t="s">
        <v>4466</v>
      </c>
      <c r="I956" s="166" t="s">
        <v>4470</v>
      </c>
      <c r="J956" s="167" t="s">
        <v>492</v>
      </c>
      <c r="K956" s="161" t="s">
        <v>493</v>
      </c>
      <c r="L956" s="168"/>
      <c r="M956" s="168"/>
      <c r="N956" s="168"/>
      <c r="O956" s="168"/>
    </row>
    <row r="957">
      <c r="A957" s="161" t="s">
        <v>4454</v>
      </c>
      <c r="B957" s="169"/>
      <c r="C957" s="169"/>
      <c r="D957" s="161" t="s">
        <v>4471</v>
      </c>
      <c r="E957" s="168"/>
      <c r="F957" s="168"/>
      <c r="G957" s="166" t="s">
        <v>4472</v>
      </c>
      <c r="H957" s="166" t="s">
        <v>4473</v>
      </c>
      <c r="I957" s="166" t="s">
        <v>4445</v>
      </c>
      <c r="J957" s="167" t="s">
        <v>492</v>
      </c>
      <c r="K957" s="161" t="s">
        <v>493</v>
      </c>
      <c r="L957" s="168"/>
      <c r="M957" s="168"/>
      <c r="N957" s="168"/>
      <c r="O957" s="168"/>
    </row>
    <row r="958">
      <c r="A958" s="161" t="s">
        <v>4454</v>
      </c>
      <c r="B958" s="12"/>
      <c r="C958" s="12"/>
      <c r="D958" s="161" t="s">
        <v>4474</v>
      </c>
      <c r="E958" s="168"/>
      <c r="F958" s="168"/>
      <c r="G958" s="166" t="s">
        <v>4475</v>
      </c>
      <c r="H958" s="166" t="s">
        <v>4476</v>
      </c>
      <c r="I958" s="166" t="s">
        <v>4453</v>
      </c>
      <c r="J958" s="167" t="s">
        <v>492</v>
      </c>
      <c r="K958" s="161" t="s">
        <v>493</v>
      </c>
      <c r="L958" s="168"/>
      <c r="M958" s="168"/>
      <c r="N958" s="168"/>
      <c r="O958" s="168"/>
    </row>
    <row r="959">
      <c r="A959" s="161" t="s">
        <v>4477</v>
      </c>
      <c r="B959" s="162"/>
      <c r="C959" s="171" t="s">
        <v>4478</v>
      </c>
      <c r="D959" s="161" t="s">
        <v>4479</v>
      </c>
      <c r="E959" s="168"/>
      <c r="F959" s="168"/>
      <c r="G959" s="166" t="s">
        <v>4480</v>
      </c>
      <c r="H959" s="166" t="s">
        <v>4481</v>
      </c>
      <c r="I959" s="166" t="s">
        <v>4482</v>
      </c>
      <c r="J959" s="167" t="s">
        <v>492</v>
      </c>
      <c r="K959" s="161" t="s">
        <v>518</v>
      </c>
      <c r="L959" s="161" t="s">
        <v>519</v>
      </c>
      <c r="M959" s="168"/>
      <c r="N959" s="168"/>
      <c r="O959" s="168"/>
    </row>
    <row r="960">
      <c r="A960" s="161" t="s">
        <v>4477</v>
      </c>
      <c r="B960" s="169"/>
      <c r="C960" s="169"/>
      <c r="D960" s="161" t="s">
        <v>4483</v>
      </c>
      <c r="E960" s="168"/>
      <c r="F960" s="168"/>
      <c r="G960" s="166" t="s">
        <v>4484</v>
      </c>
      <c r="H960" s="166" t="s">
        <v>4485</v>
      </c>
      <c r="I960" s="166" t="s">
        <v>4486</v>
      </c>
      <c r="J960" s="167" t="s">
        <v>492</v>
      </c>
      <c r="K960" s="161" t="s">
        <v>518</v>
      </c>
      <c r="L960" s="161" t="s">
        <v>519</v>
      </c>
      <c r="M960" s="168"/>
      <c r="N960" s="168"/>
      <c r="O960" s="168"/>
    </row>
    <row r="961">
      <c r="A961" s="161" t="s">
        <v>4477</v>
      </c>
      <c r="B961" s="169"/>
      <c r="C961" s="169"/>
      <c r="D961" s="161" t="s">
        <v>4487</v>
      </c>
      <c r="E961" s="168"/>
      <c r="F961" s="168"/>
      <c r="G961" s="166" t="s">
        <v>4488</v>
      </c>
      <c r="H961" s="166" t="s">
        <v>4489</v>
      </c>
      <c r="I961" s="166" t="s">
        <v>4490</v>
      </c>
      <c r="J961" s="167" t="s">
        <v>492</v>
      </c>
      <c r="K961" s="161" t="s">
        <v>493</v>
      </c>
      <c r="L961" s="168"/>
      <c r="M961" s="168"/>
      <c r="N961" s="168"/>
      <c r="O961" s="168"/>
    </row>
    <row r="962">
      <c r="A962" s="161" t="s">
        <v>4477</v>
      </c>
      <c r="B962" s="169"/>
      <c r="C962" s="169"/>
      <c r="D962" s="161" t="s">
        <v>4491</v>
      </c>
      <c r="E962" s="168"/>
      <c r="F962" s="168"/>
      <c r="G962" s="166" t="s">
        <v>4492</v>
      </c>
      <c r="H962" s="166" t="s">
        <v>4493</v>
      </c>
      <c r="I962" s="166" t="s">
        <v>4494</v>
      </c>
      <c r="J962" s="167" t="s">
        <v>492</v>
      </c>
      <c r="K962" s="161" t="s">
        <v>518</v>
      </c>
      <c r="L962" s="161" t="s">
        <v>519</v>
      </c>
      <c r="M962" s="168"/>
      <c r="N962" s="168"/>
      <c r="O962" s="168"/>
    </row>
    <row r="963">
      <c r="A963" s="161" t="s">
        <v>4477</v>
      </c>
      <c r="B963" s="169"/>
      <c r="C963" s="169"/>
      <c r="D963" s="161" t="s">
        <v>4495</v>
      </c>
      <c r="E963" s="168"/>
      <c r="F963" s="168"/>
      <c r="G963" s="166" t="s">
        <v>4496</v>
      </c>
      <c r="H963" s="166" t="s">
        <v>4493</v>
      </c>
      <c r="I963" s="166" t="s">
        <v>4497</v>
      </c>
      <c r="J963" s="167" t="s">
        <v>492</v>
      </c>
      <c r="K963" s="161" t="s">
        <v>493</v>
      </c>
      <c r="L963" s="168"/>
      <c r="M963" s="168"/>
      <c r="N963" s="168"/>
      <c r="O963" s="168"/>
    </row>
    <row r="964">
      <c r="A964" s="161" t="s">
        <v>4477</v>
      </c>
      <c r="B964" s="169"/>
      <c r="C964" s="169"/>
      <c r="D964" s="161" t="s">
        <v>4498</v>
      </c>
      <c r="E964" s="168"/>
      <c r="F964" s="168"/>
      <c r="G964" s="166" t="s">
        <v>4499</v>
      </c>
      <c r="H964" s="166" t="s">
        <v>4500</v>
      </c>
      <c r="I964" s="166" t="s">
        <v>4501</v>
      </c>
      <c r="J964" s="167" t="s">
        <v>492</v>
      </c>
      <c r="K964" s="161" t="s">
        <v>518</v>
      </c>
      <c r="L964" s="161" t="s">
        <v>519</v>
      </c>
      <c r="M964" s="168"/>
      <c r="N964" s="168"/>
      <c r="O964" s="168"/>
    </row>
    <row r="965">
      <c r="A965" s="161" t="s">
        <v>4477</v>
      </c>
      <c r="B965" s="12"/>
      <c r="C965" s="12"/>
      <c r="D965" s="161" t="s">
        <v>4502</v>
      </c>
      <c r="E965" s="168"/>
      <c r="F965" s="168"/>
      <c r="G965" s="166" t="s">
        <v>4503</v>
      </c>
      <c r="H965" s="166" t="s">
        <v>4504</v>
      </c>
      <c r="I965" s="166" t="s">
        <v>4505</v>
      </c>
      <c r="J965" s="167" t="s">
        <v>492</v>
      </c>
      <c r="K965" s="161" t="s">
        <v>493</v>
      </c>
      <c r="L965" s="168"/>
      <c r="M965" s="168"/>
      <c r="N965" s="168"/>
      <c r="O965" s="168"/>
    </row>
    <row r="966">
      <c r="A966" s="161" t="s">
        <v>4506</v>
      </c>
      <c r="B966" s="162"/>
      <c r="C966" s="171" t="s">
        <v>4507</v>
      </c>
      <c r="D966" s="161" t="s">
        <v>4508</v>
      </c>
      <c r="E966" s="168"/>
      <c r="F966" s="168"/>
      <c r="G966" s="166" t="s">
        <v>4509</v>
      </c>
      <c r="H966" s="166" t="s">
        <v>4510</v>
      </c>
      <c r="I966" s="166" t="s">
        <v>4511</v>
      </c>
      <c r="J966" s="167" t="s">
        <v>492</v>
      </c>
      <c r="K966" s="161" t="s">
        <v>493</v>
      </c>
      <c r="L966" s="168"/>
      <c r="M966" s="168"/>
      <c r="N966" s="168"/>
      <c r="O966" s="168"/>
    </row>
    <row r="967">
      <c r="A967" s="161" t="s">
        <v>4506</v>
      </c>
      <c r="B967" s="169"/>
      <c r="C967" s="169"/>
      <c r="D967" s="161" t="s">
        <v>4512</v>
      </c>
      <c r="E967" s="168"/>
      <c r="F967" s="168"/>
      <c r="G967" s="166" t="s">
        <v>4513</v>
      </c>
      <c r="H967" s="166" t="s">
        <v>4510</v>
      </c>
      <c r="I967" s="166" t="s">
        <v>4514</v>
      </c>
      <c r="J967" s="167" t="s">
        <v>492</v>
      </c>
      <c r="K967" s="161" t="s">
        <v>518</v>
      </c>
      <c r="L967" s="161" t="s">
        <v>519</v>
      </c>
      <c r="M967" s="168"/>
      <c r="N967" s="168"/>
      <c r="O967" s="168"/>
    </row>
    <row r="968">
      <c r="A968" s="161" t="s">
        <v>4506</v>
      </c>
      <c r="B968" s="169"/>
      <c r="C968" s="169"/>
      <c r="D968" s="161" t="s">
        <v>4515</v>
      </c>
      <c r="E968" s="168"/>
      <c r="F968" s="168"/>
      <c r="G968" s="166" t="s">
        <v>4516</v>
      </c>
      <c r="H968" s="166" t="s">
        <v>4517</v>
      </c>
      <c r="I968" s="166" t="s">
        <v>4518</v>
      </c>
      <c r="J968" s="167" t="s">
        <v>492</v>
      </c>
      <c r="K968" s="161" t="s">
        <v>518</v>
      </c>
      <c r="L968" s="161" t="s">
        <v>519</v>
      </c>
      <c r="M968" s="168"/>
      <c r="N968" s="168"/>
      <c r="O968" s="168"/>
    </row>
    <row r="969">
      <c r="A969" s="161" t="s">
        <v>4506</v>
      </c>
      <c r="B969" s="169"/>
      <c r="C969" s="169"/>
      <c r="D969" s="161" t="s">
        <v>4519</v>
      </c>
      <c r="E969" s="168"/>
      <c r="F969" s="168"/>
      <c r="G969" s="166" t="s">
        <v>4520</v>
      </c>
      <c r="H969" s="166" t="s">
        <v>4521</v>
      </c>
      <c r="I969" s="166" t="s">
        <v>4522</v>
      </c>
      <c r="J969" s="167" t="s">
        <v>492</v>
      </c>
      <c r="K969" s="161" t="s">
        <v>518</v>
      </c>
      <c r="L969" s="161" t="s">
        <v>519</v>
      </c>
      <c r="M969" s="168"/>
      <c r="N969" s="168"/>
      <c r="O969" s="168"/>
    </row>
    <row r="970">
      <c r="A970" s="161" t="s">
        <v>4506</v>
      </c>
      <c r="B970" s="169"/>
      <c r="C970" s="169"/>
      <c r="D970" s="161" t="s">
        <v>4523</v>
      </c>
      <c r="E970" s="168"/>
      <c r="F970" s="168"/>
      <c r="G970" s="166" t="s">
        <v>4524</v>
      </c>
      <c r="H970" s="166" t="s">
        <v>4525</v>
      </c>
      <c r="I970" s="166" t="s">
        <v>4526</v>
      </c>
      <c r="J970" s="167" t="s">
        <v>492</v>
      </c>
      <c r="K970" s="161" t="s">
        <v>518</v>
      </c>
      <c r="L970" s="161" t="s">
        <v>519</v>
      </c>
      <c r="M970" s="168"/>
      <c r="N970" s="168"/>
      <c r="O970" s="168"/>
    </row>
    <row r="971">
      <c r="A971" s="161" t="s">
        <v>4506</v>
      </c>
      <c r="B971" s="169"/>
      <c r="C971" s="169"/>
      <c r="D971" s="161" t="s">
        <v>4527</v>
      </c>
      <c r="E971" s="168"/>
      <c r="F971" s="168"/>
      <c r="G971" s="166" t="s">
        <v>4528</v>
      </c>
      <c r="H971" s="166" t="s">
        <v>4529</v>
      </c>
      <c r="I971" s="166" t="s">
        <v>4530</v>
      </c>
      <c r="J971" s="167" t="s">
        <v>492</v>
      </c>
      <c r="K971" s="161" t="s">
        <v>518</v>
      </c>
      <c r="L971" s="161" t="s">
        <v>519</v>
      </c>
      <c r="M971" s="168"/>
      <c r="N971" s="168"/>
      <c r="O971" s="168"/>
    </row>
    <row r="972">
      <c r="A972" s="161" t="s">
        <v>4506</v>
      </c>
      <c r="B972" s="169"/>
      <c r="C972" s="169"/>
      <c r="D972" s="161" t="s">
        <v>4531</v>
      </c>
      <c r="E972" s="168"/>
      <c r="F972" s="168"/>
      <c r="G972" s="166" t="s">
        <v>4532</v>
      </c>
      <c r="H972" s="166" t="s">
        <v>4533</v>
      </c>
      <c r="I972" s="166" t="s">
        <v>4534</v>
      </c>
      <c r="J972" s="167" t="s">
        <v>492</v>
      </c>
      <c r="K972" s="161" t="s">
        <v>518</v>
      </c>
      <c r="L972" s="161" t="s">
        <v>519</v>
      </c>
      <c r="M972" s="168"/>
      <c r="N972" s="168"/>
      <c r="O972" s="168"/>
    </row>
    <row r="973">
      <c r="A973" s="161" t="s">
        <v>4506</v>
      </c>
      <c r="B973" s="169"/>
      <c r="C973" s="169"/>
      <c r="D973" s="161" t="s">
        <v>4535</v>
      </c>
      <c r="E973" s="168"/>
      <c r="F973" s="168"/>
      <c r="G973" s="166" t="s">
        <v>4536</v>
      </c>
      <c r="H973" s="166" t="s">
        <v>4537</v>
      </c>
      <c r="I973" s="166" t="s">
        <v>4538</v>
      </c>
      <c r="J973" s="167" t="s">
        <v>492</v>
      </c>
      <c r="K973" s="161" t="s">
        <v>518</v>
      </c>
      <c r="L973" s="161" t="s">
        <v>519</v>
      </c>
      <c r="M973" s="168"/>
      <c r="N973" s="168"/>
      <c r="O973" s="168"/>
    </row>
    <row r="974">
      <c r="A974" s="161" t="s">
        <v>4506</v>
      </c>
      <c r="B974" s="169"/>
      <c r="C974" s="169"/>
      <c r="D974" s="161" t="s">
        <v>4539</v>
      </c>
      <c r="E974" s="168"/>
      <c r="F974" s="168"/>
      <c r="G974" s="166" t="s">
        <v>4540</v>
      </c>
      <c r="H974" s="166" t="s">
        <v>4541</v>
      </c>
      <c r="I974" s="166" t="s">
        <v>4542</v>
      </c>
      <c r="J974" s="167" t="s">
        <v>492</v>
      </c>
      <c r="K974" s="161" t="s">
        <v>493</v>
      </c>
      <c r="L974" s="168"/>
      <c r="M974" s="168"/>
      <c r="N974" s="168"/>
      <c r="O974" s="168"/>
    </row>
    <row r="975">
      <c r="A975" s="161" t="s">
        <v>4506</v>
      </c>
      <c r="B975" s="12"/>
      <c r="C975" s="12"/>
      <c r="D975" s="161" t="s">
        <v>4543</v>
      </c>
      <c r="E975" s="168"/>
      <c r="F975" s="168"/>
      <c r="G975" s="166" t="s">
        <v>4544</v>
      </c>
      <c r="H975" s="166" t="s">
        <v>4545</v>
      </c>
      <c r="I975" s="166" t="s">
        <v>4526</v>
      </c>
      <c r="J975" s="167" t="s">
        <v>492</v>
      </c>
      <c r="K975" s="161" t="s">
        <v>518</v>
      </c>
      <c r="L975" s="161" t="s">
        <v>519</v>
      </c>
      <c r="M975" s="168"/>
      <c r="N975" s="168"/>
      <c r="O975" s="168"/>
    </row>
    <row r="976">
      <c r="A976" s="161" t="s">
        <v>4546</v>
      </c>
      <c r="B976" s="162"/>
      <c r="C976" s="171" t="s">
        <v>4547</v>
      </c>
      <c r="D976" s="161" t="s">
        <v>4548</v>
      </c>
      <c r="E976" s="168"/>
      <c r="F976" s="168"/>
      <c r="G976" s="166" t="s">
        <v>4549</v>
      </c>
      <c r="H976" s="166" t="s">
        <v>4550</v>
      </c>
      <c r="I976" s="166" t="s">
        <v>4551</v>
      </c>
      <c r="J976" s="167" t="s">
        <v>492</v>
      </c>
      <c r="K976" s="161" t="s">
        <v>518</v>
      </c>
      <c r="L976" s="161" t="s">
        <v>519</v>
      </c>
      <c r="M976" s="168"/>
      <c r="N976" s="168"/>
      <c r="O976" s="168"/>
    </row>
    <row r="977">
      <c r="A977" s="161" t="s">
        <v>4546</v>
      </c>
      <c r="B977" s="169"/>
      <c r="C977" s="169"/>
      <c r="D977" s="161" t="s">
        <v>4552</v>
      </c>
      <c r="E977" s="168"/>
      <c r="F977" s="168"/>
      <c r="G977" s="166" t="s">
        <v>4553</v>
      </c>
      <c r="H977" s="166" t="s">
        <v>4550</v>
      </c>
      <c r="I977" s="166" t="s">
        <v>4554</v>
      </c>
      <c r="J977" s="167" t="s">
        <v>492</v>
      </c>
      <c r="K977" s="161" t="s">
        <v>518</v>
      </c>
      <c r="L977" s="161" t="s">
        <v>519</v>
      </c>
      <c r="M977" s="168"/>
      <c r="N977" s="168"/>
      <c r="O977" s="168"/>
    </row>
    <row r="978">
      <c r="A978" s="161" t="s">
        <v>4546</v>
      </c>
      <c r="B978" s="169"/>
      <c r="C978" s="169"/>
      <c r="D978" s="161" t="s">
        <v>4555</v>
      </c>
      <c r="E978" s="168"/>
      <c r="F978" s="168"/>
      <c r="G978" s="166" t="s">
        <v>4556</v>
      </c>
      <c r="H978" s="166" t="s">
        <v>4557</v>
      </c>
      <c r="I978" s="166" t="s">
        <v>4558</v>
      </c>
      <c r="J978" s="167" t="s">
        <v>492</v>
      </c>
      <c r="K978" s="161" t="s">
        <v>493</v>
      </c>
      <c r="L978" s="168"/>
      <c r="M978" s="168"/>
      <c r="N978" s="168"/>
      <c r="O978" s="168"/>
    </row>
    <row r="979">
      <c r="A979" s="161" t="s">
        <v>4546</v>
      </c>
      <c r="B979" s="169"/>
      <c r="C979" s="169"/>
      <c r="D979" s="161" t="s">
        <v>4559</v>
      </c>
      <c r="E979" s="168"/>
      <c r="F979" s="168"/>
      <c r="G979" s="166" t="s">
        <v>4560</v>
      </c>
      <c r="H979" s="166" t="s">
        <v>4550</v>
      </c>
      <c r="I979" s="166" t="s">
        <v>4561</v>
      </c>
      <c r="J979" s="167" t="s">
        <v>492</v>
      </c>
      <c r="K979" s="161" t="s">
        <v>518</v>
      </c>
      <c r="L979" s="161" t="s">
        <v>519</v>
      </c>
      <c r="M979" s="168"/>
      <c r="N979" s="168"/>
      <c r="O979" s="168"/>
    </row>
    <row r="980">
      <c r="A980" s="161" t="s">
        <v>4546</v>
      </c>
      <c r="B980" s="169"/>
      <c r="C980" s="169"/>
      <c r="D980" s="161" t="s">
        <v>4562</v>
      </c>
      <c r="E980" s="168"/>
      <c r="F980" s="168"/>
      <c r="G980" s="166" t="s">
        <v>4563</v>
      </c>
      <c r="H980" s="166" t="s">
        <v>4557</v>
      </c>
      <c r="I980" s="166" t="s">
        <v>4564</v>
      </c>
      <c r="J980" s="167" t="s">
        <v>492</v>
      </c>
      <c r="K980" s="161" t="s">
        <v>493</v>
      </c>
      <c r="L980" s="168"/>
      <c r="M980" s="168"/>
      <c r="N980" s="168"/>
      <c r="O980" s="168"/>
    </row>
    <row r="981">
      <c r="A981" s="161" t="s">
        <v>4546</v>
      </c>
      <c r="B981" s="169"/>
      <c r="C981" s="169"/>
      <c r="D981" s="161" t="s">
        <v>4565</v>
      </c>
      <c r="E981" s="168"/>
      <c r="F981" s="168"/>
      <c r="G981" s="166" t="s">
        <v>4566</v>
      </c>
      <c r="H981" s="166" t="s">
        <v>4567</v>
      </c>
      <c r="I981" s="166" t="s">
        <v>4568</v>
      </c>
      <c r="J981" s="167" t="s">
        <v>492</v>
      </c>
      <c r="K981" s="161" t="s">
        <v>493</v>
      </c>
      <c r="L981" s="168"/>
      <c r="M981" s="168"/>
      <c r="N981" s="168"/>
      <c r="O981" s="168"/>
    </row>
    <row r="982">
      <c r="A982" s="161" t="s">
        <v>4546</v>
      </c>
      <c r="B982" s="169"/>
      <c r="C982" s="169"/>
      <c r="D982" s="161" t="s">
        <v>4569</v>
      </c>
      <c r="E982" s="168"/>
      <c r="F982" s="168"/>
      <c r="G982" s="166" t="s">
        <v>4570</v>
      </c>
      <c r="H982" s="166" t="s">
        <v>4571</v>
      </c>
      <c r="I982" s="166" t="s">
        <v>4572</v>
      </c>
      <c r="J982" s="167" t="s">
        <v>492</v>
      </c>
      <c r="K982" s="161" t="s">
        <v>493</v>
      </c>
      <c r="L982" s="168"/>
      <c r="M982" s="168"/>
      <c r="N982" s="168"/>
      <c r="O982" s="168"/>
    </row>
    <row r="983">
      <c r="A983" s="161" t="s">
        <v>4546</v>
      </c>
      <c r="B983" s="169"/>
      <c r="C983" s="169"/>
      <c r="D983" s="161" t="s">
        <v>4573</v>
      </c>
      <c r="E983" s="168"/>
      <c r="F983" s="168"/>
      <c r="G983" s="166" t="s">
        <v>4574</v>
      </c>
      <c r="H983" s="166" t="s">
        <v>4575</v>
      </c>
      <c r="I983" s="166" t="s">
        <v>4576</v>
      </c>
      <c r="J983" s="167" t="s">
        <v>492</v>
      </c>
      <c r="K983" s="161" t="s">
        <v>493</v>
      </c>
      <c r="L983" s="168"/>
      <c r="M983" s="168"/>
      <c r="N983" s="168"/>
      <c r="O983" s="168"/>
    </row>
    <row r="984">
      <c r="A984" s="161" t="s">
        <v>4546</v>
      </c>
      <c r="B984" s="169"/>
      <c r="C984" s="169"/>
      <c r="D984" s="161" t="s">
        <v>4577</v>
      </c>
      <c r="E984" s="168"/>
      <c r="F984" s="168"/>
      <c r="G984" s="166" t="s">
        <v>4578</v>
      </c>
      <c r="H984" s="166" t="s">
        <v>4579</v>
      </c>
      <c r="I984" s="166" t="s">
        <v>4580</v>
      </c>
      <c r="J984" s="167" t="s">
        <v>492</v>
      </c>
      <c r="K984" s="161" t="s">
        <v>493</v>
      </c>
      <c r="L984" s="168"/>
      <c r="M984" s="168"/>
      <c r="N984" s="168"/>
      <c r="O984" s="168"/>
    </row>
    <row r="985">
      <c r="A985" s="161" t="s">
        <v>4546</v>
      </c>
      <c r="B985" s="169"/>
      <c r="C985" s="169"/>
      <c r="D985" s="161" t="s">
        <v>4581</v>
      </c>
      <c r="E985" s="168"/>
      <c r="F985" s="168"/>
      <c r="G985" s="166" t="s">
        <v>4582</v>
      </c>
      <c r="H985" s="166" t="s">
        <v>4579</v>
      </c>
      <c r="I985" s="166" t="s">
        <v>4583</v>
      </c>
      <c r="J985" s="167" t="s">
        <v>492</v>
      </c>
      <c r="K985" s="161" t="s">
        <v>493</v>
      </c>
      <c r="L985" s="168"/>
      <c r="M985" s="168"/>
      <c r="N985" s="168"/>
      <c r="O985" s="168"/>
    </row>
    <row r="986">
      <c r="A986" s="161" t="s">
        <v>4546</v>
      </c>
      <c r="B986" s="169"/>
      <c r="C986" s="169"/>
      <c r="D986" s="161" t="s">
        <v>4584</v>
      </c>
      <c r="E986" s="168"/>
      <c r="F986" s="168"/>
      <c r="G986" s="166" t="s">
        <v>4582</v>
      </c>
      <c r="H986" s="166" t="s">
        <v>4585</v>
      </c>
      <c r="I986" s="166" t="s">
        <v>4583</v>
      </c>
      <c r="J986" s="167" t="s">
        <v>492</v>
      </c>
      <c r="K986" s="161" t="s">
        <v>493</v>
      </c>
      <c r="L986" s="168"/>
      <c r="M986" s="168"/>
      <c r="N986" s="168"/>
      <c r="O986" s="168"/>
    </row>
    <row r="987">
      <c r="A987" s="161" t="s">
        <v>4546</v>
      </c>
      <c r="B987" s="169"/>
      <c r="C987" s="169"/>
      <c r="D987" s="161" t="s">
        <v>4586</v>
      </c>
      <c r="E987" s="168"/>
      <c r="F987" s="168"/>
      <c r="G987" s="166" t="s">
        <v>4587</v>
      </c>
      <c r="H987" s="166" t="s">
        <v>4588</v>
      </c>
      <c r="I987" s="166" t="s">
        <v>4589</v>
      </c>
      <c r="J987" s="167" t="s">
        <v>492</v>
      </c>
      <c r="K987" s="161" t="s">
        <v>493</v>
      </c>
      <c r="L987" s="168"/>
      <c r="M987" s="168"/>
      <c r="N987" s="168"/>
      <c r="O987" s="168"/>
    </row>
    <row r="988">
      <c r="A988" s="161" t="s">
        <v>4546</v>
      </c>
      <c r="B988" s="12"/>
      <c r="C988" s="12"/>
      <c r="D988" s="161" t="s">
        <v>4590</v>
      </c>
      <c r="E988" s="168"/>
      <c r="F988" s="168"/>
      <c r="G988" s="166" t="s">
        <v>4591</v>
      </c>
      <c r="H988" s="166" t="s">
        <v>4592</v>
      </c>
      <c r="I988" s="166" t="s">
        <v>4593</v>
      </c>
      <c r="J988" s="167" t="s">
        <v>492</v>
      </c>
      <c r="K988" s="161" t="s">
        <v>493</v>
      </c>
      <c r="L988" s="168"/>
      <c r="M988" s="168"/>
      <c r="N988" s="168"/>
      <c r="O988" s="168"/>
    </row>
    <row r="989">
      <c r="A989" s="168"/>
      <c r="B989" s="161" t="s">
        <v>225</v>
      </c>
      <c r="C989" s="166" t="s">
        <v>226</v>
      </c>
      <c r="D989" s="161" t="s">
        <v>4594</v>
      </c>
      <c r="E989" s="168"/>
      <c r="F989" s="168"/>
      <c r="G989" s="165" t="s">
        <v>4595</v>
      </c>
      <c r="H989" s="166" t="s">
        <v>4596</v>
      </c>
      <c r="I989" s="166" t="s">
        <v>4597</v>
      </c>
      <c r="J989" s="167" t="s">
        <v>492</v>
      </c>
      <c r="K989" s="161" t="s">
        <v>493</v>
      </c>
      <c r="L989" s="168"/>
      <c r="M989" s="168"/>
      <c r="N989" s="168"/>
      <c r="O989" s="168"/>
    </row>
    <row r="990">
      <c r="A990" s="168"/>
      <c r="B990" s="161" t="s">
        <v>4598</v>
      </c>
      <c r="C990" s="166" t="s">
        <v>4599</v>
      </c>
      <c r="D990" s="161" t="s">
        <v>4600</v>
      </c>
      <c r="E990" s="168"/>
      <c r="F990" s="168"/>
      <c r="G990" s="165" t="s">
        <v>4601</v>
      </c>
      <c r="H990" s="166" t="s">
        <v>4602</v>
      </c>
      <c r="I990" s="166" t="s">
        <v>4603</v>
      </c>
      <c r="J990" s="167" t="s">
        <v>492</v>
      </c>
      <c r="K990" s="161" t="s">
        <v>493</v>
      </c>
      <c r="L990" s="168"/>
      <c r="M990" s="168"/>
      <c r="N990" s="168"/>
      <c r="O990" s="168"/>
    </row>
    <row r="991">
      <c r="A991" s="168"/>
      <c r="B991" s="161" t="s">
        <v>4598</v>
      </c>
      <c r="C991" s="180"/>
      <c r="D991" s="161" t="s">
        <v>4604</v>
      </c>
      <c r="E991" s="168"/>
      <c r="F991" s="168"/>
      <c r="G991" s="165" t="s">
        <v>4605</v>
      </c>
      <c r="H991" s="166" t="s">
        <v>4606</v>
      </c>
      <c r="I991" s="166" t="s">
        <v>4607</v>
      </c>
      <c r="J991" s="167" t="s">
        <v>492</v>
      </c>
      <c r="K991" s="161" t="s">
        <v>493</v>
      </c>
      <c r="L991" s="168"/>
      <c r="M991" s="168"/>
      <c r="N991" s="168"/>
      <c r="O991" s="168"/>
    </row>
    <row r="992">
      <c r="A992" s="168"/>
      <c r="B992" s="161" t="s">
        <v>4608</v>
      </c>
      <c r="C992" s="166" t="s">
        <v>4609</v>
      </c>
      <c r="D992" s="161" t="s">
        <v>4610</v>
      </c>
      <c r="E992" s="168"/>
      <c r="F992" s="168"/>
      <c r="G992" s="165" t="s">
        <v>4611</v>
      </c>
      <c r="H992" s="166" t="s">
        <v>4612</v>
      </c>
      <c r="I992" s="166" t="s">
        <v>4607</v>
      </c>
      <c r="J992" s="167" t="s">
        <v>492</v>
      </c>
      <c r="K992" s="161" t="s">
        <v>493</v>
      </c>
      <c r="L992" s="168"/>
      <c r="M992" s="168"/>
      <c r="N992" s="168"/>
      <c r="O992" s="168"/>
    </row>
    <row r="993">
      <c r="A993" s="168"/>
      <c r="B993" s="161" t="s">
        <v>229</v>
      </c>
      <c r="C993" s="166" t="s">
        <v>230</v>
      </c>
      <c r="D993" s="161" t="s">
        <v>4613</v>
      </c>
      <c r="E993" s="168"/>
      <c r="F993" s="168"/>
      <c r="G993" s="165" t="s">
        <v>4614</v>
      </c>
      <c r="H993" s="166" t="s">
        <v>4615</v>
      </c>
      <c r="I993" s="166" t="s">
        <v>4616</v>
      </c>
      <c r="J993" s="167" t="s">
        <v>492</v>
      </c>
      <c r="K993" s="161" t="s">
        <v>493</v>
      </c>
      <c r="L993" s="168"/>
      <c r="M993" s="168"/>
      <c r="N993" s="168"/>
      <c r="O993" s="168"/>
    </row>
    <row r="994">
      <c r="A994" s="168"/>
      <c r="B994" s="183" t="s">
        <v>4617</v>
      </c>
      <c r="C994" s="166" t="s">
        <v>4618</v>
      </c>
      <c r="D994" s="161" t="s">
        <v>4619</v>
      </c>
      <c r="E994" s="168"/>
      <c r="F994" s="168"/>
      <c r="G994" s="165" t="s">
        <v>4620</v>
      </c>
      <c r="H994" s="166" t="s">
        <v>4621</v>
      </c>
      <c r="I994" s="166" t="s">
        <v>4622</v>
      </c>
      <c r="J994" s="167" t="s">
        <v>492</v>
      </c>
      <c r="K994" s="161" t="s">
        <v>518</v>
      </c>
      <c r="L994" s="161" t="s">
        <v>519</v>
      </c>
      <c r="M994" s="168"/>
      <c r="N994" s="168"/>
      <c r="O994" s="168"/>
    </row>
    <row r="995">
      <c r="A995" s="168"/>
      <c r="B995" s="161" t="s">
        <v>4623</v>
      </c>
      <c r="C995" s="180"/>
      <c r="D995" s="161" t="s">
        <v>4624</v>
      </c>
      <c r="E995" s="168"/>
      <c r="F995" s="168"/>
      <c r="G995" s="165" t="s">
        <v>4625</v>
      </c>
      <c r="H995" s="166" t="s">
        <v>4626</v>
      </c>
      <c r="I995" s="166" t="s">
        <v>4627</v>
      </c>
      <c r="J995" s="167" t="s">
        <v>492</v>
      </c>
      <c r="K995" s="161" t="s">
        <v>493</v>
      </c>
      <c r="L995" s="168"/>
      <c r="M995" s="168"/>
      <c r="N995" s="168"/>
      <c r="O995" s="168"/>
    </row>
    <row r="996">
      <c r="A996" s="168"/>
      <c r="B996" s="161" t="s">
        <v>4628</v>
      </c>
      <c r="C996" s="166" t="s">
        <v>4629</v>
      </c>
      <c r="D996" s="161" t="s">
        <v>4630</v>
      </c>
      <c r="E996" s="168"/>
      <c r="F996" s="168"/>
      <c r="G996" s="165" t="s">
        <v>4631</v>
      </c>
      <c r="H996" s="166" t="s">
        <v>4632</v>
      </c>
      <c r="I996" s="166" t="s">
        <v>4633</v>
      </c>
      <c r="J996" s="167" t="s">
        <v>492</v>
      </c>
      <c r="K996" s="161" t="s">
        <v>493</v>
      </c>
      <c r="L996" s="168"/>
      <c r="M996" s="168"/>
      <c r="N996" s="168"/>
      <c r="O996" s="168"/>
    </row>
    <row r="997">
      <c r="A997" s="168"/>
      <c r="B997" s="161" t="s">
        <v>4634</v>
      </c>
      <c r="C997" s="166" t="s">
        <v>4635</v>
      </c>
      <c r="D997" s="161" t="s">
        <v>4636</v>
      </c>
      <c r="E997" s="168"/>
      <c r="F997" s="168"/>
      <c r="G997" s="165" t="s">
        <v>4637</v>
      </c>
      <c r="H997" s="166" t="s">
        <v>4638</v>
      </c>
      <c r="I997" s="166" t="s">
        <v>4639</v>
      </c>
      <c r="J997" s="167" t="s">
        <v>492</v>
      </c>
      <c r="K997" s="161" t="s">
        <v>518</v>
      </c>
      <c r="L997" s="161" t="s">
        <v>519</v>
      </c>
      <c r="M997" s="168"/>
      <c r="N997" s="168"/>
      <c r="O997" s="168"/>
    </row>
    <row r="998">
      <c r="A998" s="193"/>
      <c r="B998" s="183" t="s">
        <v>4640</v>
      </c>
      <c r="C998" s="165" t="s">
        <v>4641</v>
      </c>
      <c r="D998" s="161" t="s">
        <v>4642</v>
      </c>
      <c r="E998" s="193"/>
      <c r="F998" s="193"/>
      <c r="G998" s="165" t="s">
        <v>4643</v>
      </c>
      <c r="H998" s="165" t="s">
        <v>4644</v>
      </c>
      <c r="I998" s="165" t="s">
        <v>4645</v>
      </c>
      <c r="J998" s="167" t="s">
        <v>492</v>
      </c>
      <c r="K998" s="161" t="s">
        <v>518</v>
      </c>
      <c r="L998" s="161" t="s">
        <v>519</v>
      </c>
      <c r="M998" s="168"/>
      <c r="N998" s="168"/>
      <c r="O998" s="168"/>
    </row>
    <row r="999">
      <c r="A999" s="193"/>
      <c r="B999" s="183" t="s">
        <v>4646</v>
      </c>
      <c r="C999" s="165" t="s">
        <v>4647</v>
      </c>
      <c r="D999" s="161" t="s">
        <v>4648</v>
      </c>
      <c r="E999" s="193"/>
      <c r="F999" s="193"/>
      <c r="G999" s="165" t="s">
        <v>4649</v>
      </c>
      <c r="H999" s="165" t="s">
        <v>4650</v>
      </c>
      <c r="I999" s="165" t="s">
        <v>4651</v>
      </c>
      <c r="J999" s="167" t="s">
        <v>492</v>
      </c>
      <c r="K999" s="161" t="s">
        <v>493</v>
      </c>
      <c r="L999" s="193"/>
      <c r="M999" s="168"/>
      <c r="N999" s="168"/>
      <c r="O999" s="168"/>
    </row>
    <row r="1000">
      <c r="A1000" s="193"/>
      <c r="B1000" s="183" t="s">
        <v>4652</v>
      </c>
      <c r="C1000" s="165" t="s">
        <v>4653</v>
      </c>
      <c r="D1000" s="161" t="s">
        <v>4654</v>
      </c>
      <c r="E1000" s="193"/>
      <c r="F1000" s="193"/>
      <c r="G1000" s="165" t="s">
        <v>4655</v>
      </c>
      <c r="H1000" s="165" t="s">
        <v>4656</v>
      </c>
      <c r="I1000" s="165" t="s">
        <v>4657</v>
      </c>
      <c r="J1000" s="167" t="s">
        <v>492</v>
      </c>
      <c r="K1000" s="161" t="s">
        <v>493</v>
      </c>
      <c r="L1000" s="193"/>
      <c r="M1000" s="168"/>
      <c r="N1000" s="168"/>
      <c r="O1000" s="168"/>
    </row>
    <row r="1001">
      <c r="A1001" s="193"/>
      <c r="B1001" s="183" t="s">
        <v>4658</v>
      </c>
      <c r="C1001" s="165" t="s">
        <v>4659</v>
      </c>
      <c r="D1001" s="161" t="s">
        <v>4660</v>
      </c>
      <c r="E1001" s="193"/>
      <c r="F1001" s="193"/>
      <c r="G1001" s="165" t="s">
        <v>4661</v>
      </c>
      <c r="H1001" s="165" t="s">
        <v>4662</v>
      </c>
      <c r="I1001" s="165" t="s">
        <v>4663</v>
      </c>
      <c r="J1001" s="167" t="s">
        <v>492</v>
      </c>
      <c r="K1001" s="161" t="s">
        <v>493</v>
      </c>
      <c r="L1001" s="193"/>
      <c r="M1001" s="168"/>
      <c r="N1001" s="168"/>
      <c r="O1001" s="168"/>
    </row>
    <row r="1002">
      <c r="A1002" s="193"/>
      <c r="B1002" s="183" t="s">
        <v>4664</v>
      </c>
      <c r="C1002" s="165" t="s">
        <v>4665</v>
      </c>
      <c r="D1002" s="161" t="s">
        <v>4666</v>
      </c>
      <c r="E1002" s="193"/>
      <c r="F1002" s="193"/>
      <c r="G1002" s="165" t="s">
        <v>4667</v>
      </c>
      <c r="H1002" s="165" t="s">
        <v>4668</v>
      </c>
      <c r="I1002" s="165" t="s">
        <v>4669</v>
      </c>
      <c r="J1002" s="167" t="s">
        <v>492</v>
      </c>
      <c r="K1002" s="161" t="s">
        <v>518</v>
      </c>
      <c r="L1002" s="161" t="s">
        <v>519</v>
      </c>
      <c r="M1002" s="168"/>
      <c r="N1002" s="168"/>
      <c r="O1002" s="168"/>
    </row>
    <row r="1003">
      <c r="A1003" s="193"/>
      <c r="B1003" s="183" t="s">
        <v>4670</v>
      </c>
      <c r="C1003" s="165" t="s">
        <v>4671</v>
      </c>
      <c r="D1003" s="161" t="s">
        <v>4672</v>
      </c>
      <c r="E1003" s="193"/>
      <c r="F1003" s="193"/>
      <c r="G1003" s="165" t="s">
        <v>4673</v>
      </c>
      <c r="H1003" s="165" t="s">
        <v>4674</v>
      </c>
      <c r="I1003" s="165" t="s">
        <v>4675</v>
      </c>
      <c r="J1003" s="167" t="s">
        <v>492</v>
      </c>
      <c r="K1003" s="161" t="s">
        <v>518</v>
      </c>
      <c r="L1003" s="161" t="s">
        <v>519</v>
      </c>
      <c r="M1003" s="168"/>
      <c r="N1003" s="168"/>
      <c r="O1003" s="168"/>
    </row>
    <row r="1004">
      <c r="A1004" s="193"/>
      <c r="B1004" s="183" t="s">
        <v>4676</v>
      </c>
      <c r="C1004" s="165" t="s">
        <v>4677</v>
      </c>
      <c r="D1004" s="161" t="s">
        <v>4678</v>
      </c>
      <c r="E1004" s="193"/>
      <c r="F1004" s="193"/>
      <c r="G1004" s="165" t="s">
        <v>4679</v>
      </c>
      <c r="H1004" s="165" t="s">
        <v>4680</v>
      </c>
      <c r="I1004" s="165" t="s">
        <v>4681</v>
      </c>
      <c r="J1004" s="167" t="s">
        <v>492</v>
      </c>
      <c r="K1004" s="161" t="s">
        <v>493</v>
      </c>
      <c r="L1004" s="193"/>
      <c r="M1004" s="168"/>
      <c r="N1004" s="168"/>
      <c r="O1004" s="168"/>
    </row>
    <row r="1005">
      <c r="A1005" s="193"/>
      <c r="B1005" s="183" t="s">
        <v>4682</v>
      </c>
      <c r="C1005" s="165" t="s">
        <v>4683</v>
      </c>
      <c r="D1005" s="161" t="s">
        <v>4684</v>
      </c>
      <c r="E1005" s="193"/>
      <c r="F1005" s="193"/>
      <c r="G1005" s="165" t="s">
        <v>4685</v>
      </c>
      <c r="H1005" s="165" t="s">
        <v>4686</v>
      </c>
      <c r="I1005" s="165" t="s">
        <v>4687</v>
      </c>
      <c r="J1005" s="167" t="s">
        <v>492</v>
      </c>
      <c r="K1005" s="161" t="s">
        <v>493</v>
      </c>
      <c r="L1005" s="193"/>
      <c r="M1005" s="168"/>
      <c r="N1005" s="168"/>
      <c r="O1005" s="168"/>
    </row>
    <row r="1006">
      <c r="A1006" s="193"/>
      <c r="B1006" s="183" t="s">
        <v>4688</v>
      </c>
      <c r="C1006" s="165" t="s">
        <v>4689</v>
      </c>
      <c r="D1006" s="161" t="s">
        <v>4690</v>
      </c>
      <c r="E1006" s="193"/>
      <c r="F1006" s="193"/>
      <c r="G1006" s="165" t="s">
        <v>4691</v>
      </c>
      <c r="H1006" s="165" t="s">
        <v>4692</v>
      </c>
      <c r="I1006" s="165" t="s">
        <v>4693</v>
      </c>
      <c r="J1006" s="167" t="s">
        <v>492</v>
      </c>
      <c r="K1006" s="161" t="s">
        <v>518</v>
      </c>
      <c r="L1006" s="161" t="s">
        <v>519</v>
      </c>
      <c r="M1006" s="168"/>
      <c r="N1006" s="168"/>
      <c r="O1006" s="168"/>
    </row>
    <row r="1007">
      <c r="A1007" s="193"/>
      <c r="B1007" s="183" t="s">
        <v>4694</v>
      </c>
      <c r="C1007" s="165" t="s">
        <v>4695</v>
      </c>
      <c r="D1007" s="161" t="s">
        <v>4696</v>
      </c>
      <c r="E1007" s="193"/>
      <c r="F1007" s="193"/>
      <c r="G1007" s="165" t="s">
        <v>4697</v>
      </c>
      <c r="H1007" s="165" t="s">
        <v>4698</v>
      </c>
      <c r="I1007" s="165" t="s">
        <v>4699</v>
      </c>
      <c r="J1007" s="167" t="s">
        <v>492</v>
      </c>
      <c r="K1007" s="161" t="s">
        <v>518</v>
      </c>
      <c r="L1007" s="161" t="s">
        <v>519</v>
      </c>
      <c r="M1007" s="168"/>
      <c r="N1007" s="168"/>
      <c r="O1007" s="168"/>
    </row>
    <row r="1008">
      <c r="A1008" s="193"/>
      <c r="B1008" s="183" t="s">
        <v>221</v>
      </c>
      <c r="C1008" s="165" t="s">
        <v>222</v>
      </c>
      <c r="D1008" s="161" t="s">
        <v>4700</v>
      </c>
      <c r="E1008" s="193"/>
      <c r="F1008" s="193"/>
      <c r="G1008" s="165" t="s">
        <v>4701</v>
      </c>
      <c r="H1008" s="165" t="s">
        <v>4702</v>
      </c>
      <c r="I1008" s="165" t="s">
        <v>4703</v>
      </c>
      <c r="J1008" s="167" t="s">
        <v>492</v>
      </c>
      <c r="K1008" s="161" t="s">
        <v>518</v>
      </c>
      <c r="L1008" s="161" t="s">
        <v>519</v>
      </c>
      <c r="M1008" s="168"/>
      <c r="N1008" s="168"/>
      <c r="O1008" s="168"/>
    </row>
    <row r="1009">
      <c r="A1009" s="193"/>
      <c r="B1009" s="183" t="s">
        <v>4704</v>
      </c>
      <c r="C1009" s="165" t="s">
        <v>4705</v>
      </c>
      <c r="D1009" s="161" t="s">
        <v>4706</v>
      </c>
      <c r="E1009" s="193"/>
      <c r="F1009" s="193"/>
      <c r="G1009" s="165" t="s">
        <v>4707</v>
      </c>
      <c r="H1009" s="165" t="s">
        <v>4708</v>
      </c>
      <c r="I1009" s="165" t="s">
        <v>4709</v>
      </c>
      <c r="J1009" s="167" t="s">
        <v>492</v>
      </c>
      <c r="K1009" s="161" t="s">
        <v>493</v>
      </c>
      <c r="L1009" s="193"/>
      <c r="M1009" s="168"/>
      <c r="N1009" s="168"/>
      <c r="O1009" s="168"/>
    </row>
    <row r="1010">
      <c r="A1010" s="193"/>
      <c r="B1010" s="183" t="s">
        <v>223</v>
      </c>
      <c r="C1010" s="165" t="s">
        <v>224</v>
      </c>
      <c r="D1010" s="161" t="s">
        <v>4710</v>
      </c>
      <c r="E1010" s="193"/>
      <c r="F1010" s="193"/>
      <c r="G1010" s="165" t="s">
        <v>4711</v>
      </c>
      <c r="H1010" s="165" t="s">
        <v>4712</v>
      </c>
      <c r="I1010" s="165" t="s">
        <v>4713</v>
      </c>
      <c r="J1010" s="167" t="s">
        <v>492</v>
      </c>
      <c r="K1010" s="161" t="s">
        <v>493</v>
      </c>
      <c r="L1010" s="193"/>
      <c r="M1010" s="168"/>
      <c r="N1010" s="168"/>
      <c r="O1010" s="168"/>
    </row>
    <row r="1011">
      <c r="A1011" s="193"/>
      <c r="B1011" s="183" t="s">
        <v>4714</v>
      </c>
      <c r="C1011" s="165" t="s">
        <v>4715</v>
      </c>
      <c r="D1011" s="161" t="s">
        <v>4716</v>
      </c>
      <c r="E1011" s="193"/>
      <c r="F1011" s="193"/>
      <c r="G1011" s="165" t="s">
        <v>4717</v>
      </c>
      <c r="H1011" s="165" t="s">
        <v>4718</v>
      </c>
      <c r="I1011" s="165" t="s">
        <v>4719</v>
      </c>
      <c r="J1011" s="167" t="s">
        <v>492</v>
      </c>
      <c r="K1011" s="161" t="s">
        <v>518</v>
      </c>
      <c r="L1011" s="161" t="s">
        <v>519</v>
      </c>
      <c r="M1011" s="168"/>
      <c r="N1011" s="168"/>
      <c r="O1011" s="168"/>
    </row>
    <row r="1012">
      <c r="A1012" s="183" t="s">
        <v>4720</v>
      </c>
      <c r="B1012" s="185"/>
      <c r="C1012" s="184" t="s">
        <v>4721</v>
      </c>
      <c r="D1012" s="161" t="s">
        <v>4722</v>
      </c>
      <c r="E1012" s="193"/>
      <c r="F1012" s="193"/>
      <c r="G1012" s="165" t="s">
        <v>4723</v>
      </c>
      <c r="H1012" s="165" t="s">
        <v>4724</v>
      </c>
      <c r="I1012" s="165" t="s">
        <v>4725</v>
      </c>
      <c r="J1012" s="167" t="s">
        <v>492</v>
      </c>
      <c r="K1012" s="161" t="s">
        <v>518</v>
      </c>
      <c r="L1012" s="161" t="s">
        <v>519</v>
      </c>
      <c r="M1012" s="168"/>
      <c r="N1012" s="168"/>
      <c r="O1012" s="168"/>
    </row>
    <row r="1013">
      <c r="A1013" s="183" t="s">
        <v>4720</v>
      </c>
      <c r="B1013" s="169"/>
      <c r="C1013" s="169"/>
      <c r="D1013" s="161" t="s">
        <v>4726</v>
      </c>
      <c r="E1013" s="193"/>
      <c r="F1013" s="193"/>
      <c r="G1013" s="165" t="s">
        <v>4727</v>
      </c>
      <c r="H1013" s="165" t="s">
        <v>4728</v>
      </c>
      <c r="I1013" s="165" t="s">
        <v>4729</v>
      </c>
      <c r="J1013" s="167" t="s">
        <v>492</v>
      </c>
      <c r="K1013" s="161" t="s">
        <v>518</v>
      </c>
      <c r="L1013" s="161" t="s">
        <v>519</v>
      </c>
      <c r="M1013" s="168"/>
      <c r="N1013" s="168"/>
      <c r="O1013" s="168"/>
    </row>
    <row r="1014">
      <c r="A1014" s="183" t="s">
        <v>4720</v>
      </c>
      <c r="B1014" s="169"/>
      <c r="C1014" s="169"/>
      <c r="D1014" s="161" t="s">
        <v>4730</v>
      </c>
      <c r="E1014" s="193"/>
      <c r="F1014" s="193"/>
      <c r="G1014" s="165" t="s">
        <v>4731</v>
      </c>
      <c r="H1014" s="165" t="s">
        <v>4732</v>
      </c>
      <c r="I1014" s="165" t="s">
        <v>4733</v>
      </c>
      <c r="J1014" s="167" t="s">
        <v>492</v>
      </c>
      <c r="K1014" s="161" t="s">
        <v>518</v>
      </c>
      <c r="L1014" s="161" t="s">
        <v>519</v>
      </c>
      <c r="M1014" s="168"/>
      <c r="N1014" s="168"/>
      <c r="O1014" s="168"/>
    </row>
    <row r="1015">
      <c r="A1015" s="183" t="s">
        <v>4720</v>
      </c>
      <c r="B1015" s="169"/>
      <c r="C1015" s="169"/>
      <c r="D1015" s="161" t="s">
        <v>4734</v>
      </c>
      <c r="E1015" s="193"/>
      <c r="F1015" s="193"/>
      <c r="G1015" s="165" t="s">
        <v>4735</v>
      </c>
      <c r="H1015" s="165" t="s">
        <v>4736</v>
      </c>
      <c r="I1015" s="165" t="s">
        <v>4737</v>
      </c>
      <c r="J1015" s="167" t="s">
        <v>492</v>
      </c>
      <c r="K1015" s="161" t="s">
        <v>518</v>
      </c>
      <c r="L1015" s="161" t="s">
        <v>519</v>
      </c>
      <c r="M1015" s="168"/>
      <c r="N1015" s="168"/>
      <c r="O1015" s="168"/>
    </row>
    <row r="1016">
      <c r="A1016" s="183" t="s">
        <v>4720</v>
      </c>
      <c r="B1016" s="169"/>
      <c r="C1016" s="169"/>
      <c r="D1016" s="161" t="s">
        <v>4738</v>
      </c>
      <c r="E1016" s="193"/>
      <c r="F1016" s="193"/>
      <c r="G1016" s="165" t="s">
        <v>4739</v>
      </c>
      <c r="H1016" s="165" t="s">
        <v>4740</v>
      </c>
      <c r="I1016" s="165" t="s">
        <v>4741</v>
      </c>
      <c r="J1016" s="167" t="s">
        <v>492</v>
      </c>
      <c r="K1016" s="161" t="s">
        <v>518</v>
      </c>
      <c r="L1016" s="161" t="s">
        <v>519</v>
      </c>
      <c r="M1016" s="168"/>
      <c r="N1016" s="168"/>
      <c r="O1016" s="168"/>
    </row>
    <row r="1017">
      <c r="A1017" s="183" t="s">
        <v>4720</v>
      </c>
      <c r="B1017" s="12"/>
      <c r="C1017" s="12"/>
      <c r="D1017" s="161" t="s">
        <v>4742</v>
      </c>
      <c r="E1017" s="193"/>
      <c r="F1017" s="193"/>
      <c r="G1017" s="165" t="s">
        <v>4743</v>
      </c>
      <c r="H1017" s="165" t="s">
        <v>4744</v>
      </c>
      <c r="I1017" s="165" t="s">
        <v>4745</v>
      </c>
      <c r="J1017" s="167" t="s">
        <v>492</v>
      </c>
      <c r="K1017" s="161" t="s">
        <v>518</v>
      </c>
      <c r="L1017" s="161" t="s">
        <v>519</v>
      </c>
      <c r="M1017" s="168"/>
      <c r="N1017" s="168"/>
      <c r="O1017" s="168"/>
    </row>
    <row r="1018">
      <c r="A1018" s="183" t="s">
        <v>4746</v>
      </c>
      <c r="B1018" s="185"/>
      <c r="C1018" s="184" t="s">
        <v>4747</v>
      </c>
      <c r="D1018" s="161" t="s">
        <v>4748</v>
      </c>
      <c r="E1018" s="193"/>
      <c r="F1018" s="193"/>
      <c r="G1018" s="165" t="s">
        <v>4749</v>
      </c>
      <c r="H1018" s="165" t="s">
        <v>4750</v>
      </c>
      <c r="I1018" s="165" t="s">
        <v>4751</v>
      </c>
      <c r="J1018" s="167" t="s">
        <v>492</v>
      </c>
      <c r="K1018" s="161" t="s">
        <v>493</v>
      </c>
      <c r="L1018" s="168"/>
      <c r="M1018" s="168"/>
      <c r="N1018" s="168"/>
      <c r="O1018" s="168"/>
    </row>
    <row r="1019">
      <c r="A1019" s="183" t="s">
        <v>4746</v>
      </c>
      <c r="B1019" s="169"/>
      <c r="C1019" s="169"/>
      <c r="D1019" s="161" t="s">
        <v>4752</v>
      </c>
      <c r="E1019" s="193"/>
      <c r="F1019" s="193"/>
      <c r="G1019" s="165" t="s">
        <v>4753</v>
      </c>
      <c r="H1019" s="165" t="s">
        <v>4754</v>
      </c>
      <c r="I1019" s="165" t="s">
        <v>4755</v>
      </c>
      <c r="J1019" s="167" t="s">
        <v>492</v>
      </c>
      <c r="K1019" s="161" t="s">
        <v>493</v>
      </c>
      <c r="L1019" s="168"/>
      <c r="M1019" s="168"/>
      <c r="N1019" s="168"/>
      <c r="O1019" s="168"/>
    </row>
    <row r="1020">
      <c r="A1020" s="183" t="s">
        <v>4746</v>
      </c>
      <c r="B1020" s="169"/>
      <c r="C1020" s="169"/>
      <c r="D1020" s="161" t="s">
        <v>4756</v>
      </c>
      <c r="E1020" s="193"/>
      <c r="F1020" s="193"/>
      <c r="G1020" s="165" t="s">
        <v>4757</v>
      </c>
      <c r="H1020" s="165" t="s">
        <v>4758</v>
      </c>
      <c r="I1020" s="165" t="s">
        <v>4759</v>
      </c>
      <c r="J1020" s="167" t="s">
        <v>492</v>
      </c>
      <c r="K1020" s="161" t="s">
        <v>493</v>
      </c>
      <c r="L1020" s="168"/>
      <c r="M1020" s="168"/>
      <c r="N1020" s="168"/>
      <c r="O1020" s="168"/>
    </row>
    <row r="1021">
      <c r="A1021" s="183" t="s">
        <v>4746</v>
      </c>
      <c r="B1021" s="169"/>
      <c r="C1021" s="169"/>
      <c r="D1021" s="161" t="s">
        <v>4760</v>
      </c>
      <c r="E1021" s="193"/>
      <c r="F1021" s="193"/>
      <c r="G1021" s="165" t="s">
        <v>4761</v>
      </c>
      <c r="H1021" s="165" t="s">
        <v>4762</v>
      </c>
      <c r="I1021" s="165" t="s">
        <v>4763</v>
      </c>
      <c r="J1021" s="167" t="s">
        <v>492</v>
      </c>
      <c r="K1021" s="161" t="s">
        <v>493</v>
      </c>
      <c r="L1021" s="168"/>
      <c r="M1021" s="168"/>
      <c r="N1021" s="168"/>
      <c r="O1021" s="168"/>
    </row>
    <row r="1022">
      <c r="A1022" s="183" t="s">
        <v>4746</v>
      </c>
      <c r="B1022" s="169"/>
      <c r="C1022" s="169"/>
      <c r="D1022" s="161" t="s">
        <v>4764</v>
      </c>
      <c r="E1022" s="193"/>
      <c r="F1022" s="193"/>
      <c r="G1022" s="165" t="s">
        <v>4765</v>
      </c>
      <c r="H1022" s="165" t="s">
        <v>4766</v>
      </c>
      <c r="I1022" s="165" t="s">
        <v>4767</v>
      </c>
      <c r="J1022" s="167" t="s">
        <v>492</v>
      </c>
      <c r="K1022" s="161" t="s">
        <v>493</v>
      </c>
      <c r="L1022" s="168"/>
      <c r="M1022" s="168"/>
      <c r="N1022" s="168"/>
      <c r="O1022" s="168"/>
    </row>
    <row r="1023">
      <c r="A1023" s="183" t="s">
        <v>4746</v>
      </c>
      <c r="B1023" s="12"/>
      <c r="C1023" s="12"/>
      <c r="D1023" s="161" t="s">
        <v>4768</v>
      </c>
      <c r="E1023" s="193"/>
      <c r="F1023" s="193"/>
      <c r="G1023" s="165" t="s">
        <v>4769</v>
      </c>
      <c r="H1023" s="165" t="s">
        <v>4770</v>
      </c>
      <c r="I1023" s="165" t="s">
        <v>4771</v>
      </c>
      <c r="J1023" s="167" t="s">
        <v>492</v>
      </c>
      <c r="K1023" s="161" t="s">
        <v>493</v>
      </c>
      <c r="L1023" s="168"/>
      <c r="M1023" s="168"/>
      <c r="N1023" s="168"/>
      <c r="O1023" s="168"/>
    </row>
    <row r="1024">
      <c r="A1024" s="183" t="s">
        <v>4772</v>
      </c>
      <c r="B1024" s="185"/>
      <c r="C1024" s="184" t="s">
        <v>4773</v>
      </c>
      <c r="D1024" s="161" t="s">
        <v>4774</v>
      </c>
      <c r="E1024" s="193"/>
      <c r="F1024" s="193"/>
      <c r="G1024" s="165" t="s">
        <v>4775</v>
      </c>
      <c r="H1024" s="165" t="s">
        <v>4776</v>
      </c>
      <c r="I1024" s="165" t="s">
        <v>4777</v>
      </c>
      <c r="J1024" s="167" t="s">
        <v>492</v>
      </c>
      <c r="K1024" s="161" t="s">
        <v>493</v>
      </c>
      <c r="L1024" s="168"/>
      <c r="M1024" s="168"/>
      <c r="N1024" s="168"/>
      <c r="O1024" s="168"/>
    </row>
    <row r="1025">
      <c r="A1025" s="183" t="s">
        <v>4772</v>
      </c>
      <c r="B1025" s="169"/>
      <c r="C1025" s="169"/>
      <c r="D1025" s="161" t="s">
        <v>4778</v>
      </c>
      <c r="E1025" s="193"/>
      <c r="F1025" s="193"/>
      <c r="G1025" s="165" t="s">
        <v>4779</v>
      </c>
      <c r="H1025" s="165" t="s">
        <v>4780</v>
      </c>
      <c r="I1025" s="165" t="s">
        <v>4781</v>
      </c>
      <c r="J1025" s="167" t="s">
        <v>492</v>
      </c>
      <c r="K1025" s="183" t="s">
        <v>493</v>
      </c>
      <c r="L1025" s="168"/>
      <c r="M1025" s="168"/>
      <c r="N1025" s="168"/>
      <c r="O1025" s="168"/>
    </row>
    <row r="1026">
      <c r="A1026" s="183" t="s">
        <v>4772</v>
      </c>
      <c r="B1026" s="169"/>
      <c r="C1026" s="169"/>
      <c r="D1026" s="161" t="s">
        <v>4782</v>
      </c>
      <c r="E1026" s="193"/>
      <c r="F1026" s="193"/>
      <c r="G1026" s="165" t="s">
        <v>4783</v>
      </c>
      <c r="H1026" s="165" t="s">
        <v>4784</v>
      </c>
      <c r="I1026" s="165" t="s">
        <v>4785</v>
      </c>
      <c r="J1026" s="167" t="s">
        <v>492</v>
      </c>
      <c r="K1026" s="183" t="s">
        <v>493</v>
      </c>
      <c r="L1026" s="168"/>
      <c r="M1026" s="168"/>
      <c r="N1026" s="168"/>
      <c r="O1026" s="168"/>
    </row>
    <row r="1027">
      <c r="A1027" s="183" t="s">
        <v>4772</v>
      </c>
      <c r="B1027" s="169"/>
      <c r="C1027" s="169"/>
      <c r="D1027" s="161" t="s">
        <v>4786</v>
      </c>
      <c r="E1027" s="193"/>
      <c r="F1027" s="193"/>
      <c r="G1027" s="165" t="s">
        <v>4787</v>
      </c>
      <c r="H1027" s="165" t="s">
        <v>4788</v>
      </c>
      <c r="I1027" s="165" t="s">
        <v>4789</v>
      </c>
      <c r="J1027" s="167" t="s">
        <v>492</v>
      </c>
      <c r="K1027" s="183" t="s">
        <v>493</v>
      </c>
      <c r="L1027" s="168"/>
      <c r="M1027" s="168"/>
      <c r="N1027" s="168"/>
      <c r="O1027" s="168"/>
    </row>
    <row r="1028">
      <c r="A1028" s="183" t="s">
        <v>4772</v>
      </c>
      <c r="B1028" s="169"/>
      <c r="C1028" s="169"/>
      <c r="D1028" s="161" t="s">
        <v>4790</v>
      </c>
      <c r="E1028" s="193"/>
      <c r="F1028" s="193"/>
      <c r="G1028" s="165" t="s">
        <v>4791</v>
      </c>
      <c r="H1028" s="165" t="s">
        <v>4792</v>
      </c>
      <c r="I1028" s="165" t="s">
        <v>4793</v>
      </c>
      <c r="J1028" s="167" t="s">
        <v>492</v>
      </c>
      <c r="K1028" s="183" t="s">
        <v>493</v>
      </c>
      <c r="L1028" s="168"/>
      <c r="M1028" s="168"/>
      <c r="N1028" s="168"/>
      <c r="O1028" s="168"/>
    </row>
    <row r="1029">
      <c r="A1029" s="183" t="s">
        <v>4772</v>
      </c>
      <c r="B1029" s="12"/>
      <c r="C1029" s="12"/>
      <c r="D1029" s="161" t="s">
        <v>4794</v>
      </c>
      <c r="E1029" s="193"/>
      <c r="F1029" s="193"/>
      <c r="G1029" s="165" t="s">
        <v>4795</v>
      </c>
      <c r="H1029" s="165" t="s">
        <v>4796</v>
      </c>
      <c r="I1029" s="165" t="s">
        <v>4793</v>
      </c>
      <c r="J1029" s="167" t="s">
        <v>492</v>
      </c>
      <c r="K1029" s="183" t="s">
        <v>493</v>
      </c>
      <c r="L1029" s="168"/>
      <c r="M1029" s="168"/>
      <c r="N1029" s="168"/>
      <c r="O1029" s="168"/>
    </row>
    <row r="1030">
      <c r="A1030" s="183" t="s">
        <v>4797</v>
      </c>
      <c r="B1030" s="185"/>
      <c r="C1030" s="184" t="s">
        <v>4798</v>
      </c>
      <c r="D1030" s="161" t="s">
        <v>4799</v>
      </c>
      <c r="E1030" s="193"/>
      <c r="F1030" s="193"/>
      <c r="G1030" s="165" t="s">
        <v>4800</v>
      </c>
      <c r="H1030" s="165" t="s">
        <v>4801</v>
      </c>
      <c r="I1030" s="165" t="s">
        <v>4802</v>
      </c>
      <c r="J1030" s="167" t="s">
        <v>492</v>
      </c>
      <c r="K1030" s="161" t="s">
        <v>493</v>
      </c>
      <c r="L1030" s="168"/>
      <c r="M1030" s="168"/>
      <c r="N1030" s="168"/>
      <c r="O1030" s="168"/>
    </row>
    <row r="1031">
      <c r="A1031" s="183" t="s">
        <v>4797</v>
      </c>
      <c r="B1031" s="12"/>
      <c r="C1031" s="12"/>
      <c r="D1031" s="161" t="s">
        <v>4803</v>
      </c>
      <c r="E1031" s="193"/>
      <c r="F1031" s="193"/>
      <c r="G1031" s="165" t="s">
        <v>4804</v>
      </c>
      <c r="H1031" s="165" t="s">
        <v>4805</v>
      </c>
      <c r="I1031" s="165" t="s">
        <v>4806</v>
      </c>
      <c r="J1031" s="167" t="s">
        <v>492</v>
      </c>
      <c r="K1031" s="161" t="s">
        <v>493</v>
      </c>
      <c r="L1031" s="168"/>
      <c r="M1031" s="168"/>
      <c r="N1031" s="168"/>
      <c r="O1031" s="168"/>
    </row>
    <row r="1032">
      <c r="A1032" s="183" t="s">
        <v>4772</v>
      </c>
      <c r="B1032" s="185"/>
      <c r="C1032" s="198"/>
      <c r="D1032" s="161" t="s">
        <v>4807</v>
      </c>
      <c r="E1032" s="193"/>
      <c r="F1032" s="193"/>
      <c r="G1032" s="165" t="s">
        <v>4783</v>
      </c>
      <c r="H1032" s="165" t="s">
        <v>4784</v>
      </c>
      <c r="I1032" s="165" t="s">
        <v>4785</v>
      </c>
      <c r="J1032" s="167" t="s">
        <v>492</v>
      </c>
      <c r="K1032" s="161" t="s">
        <v>493</v>
      </c>
      <c r="L1032" s="168"/>
      <c r="M1032" s="168"/>
      <c r="N1032" s="168"/>
      <c r="O1032" s="168"/>
    </row>
    <row r="1033">
      <c r="A1033" s="183" t="s">
        <v>4772</v>
      </c>
      <c r="B1033" s="169"/>
      <c r="C1033" s="169"/>
      <c r="D1033" s="161" t="s">
        <v>4808</v>
      </c>
      <c r="E1033" s="193"/>
      <c r="F1033" s="193"/>
      <c r="G1033" s="165" t="s">
        <v>4787</v>
      </c>
      <c r="H1033" s="165" t="s">
        <v>4788</v>
      </c>
      <c r="I1033" s="165" t="s">
        <v>4789</v>
      </c>
      <c r="J1033" s="167" t="s">
        <v>492</v>
      </c>
      <c r="K1033" s="161" t="s">
        <v>493</v>
      </c>
      <c r="L1033" s="168"/>
      <c r="M1033" s="168"/>
      <c r="N1033" s="168"/>
      <c r="O1033" s="168"/>
    </row>
    <row r="1034">
      <c r="A1034" s="183" t="s">
        <v>4772</v>
      </c>
      <c r="B1034" s="169"/>
      <c r="C1034" s="169"/>
      <c r="D1034" s="161" t="s">
        <v>4809</v>
      </c>
      <c r="E1034" s="193"/>
      <c r="F1034" s="193"/>
      <c r="G1034" s="165" t="s">
        <v>4791</v>
      </c>
      <c r="H1034" s="165" t="s">
        <v>4792</v>
      </c>
      <c r="I1034" s="165" t="s">
        <v>4793</v>
      </c>
      <c r="J1034" s="167" t="s">
        <v>492</v>
      </c>
      <c r="K1034" s="161" t="s">
        <v>493</v>
      </c>
      <c r="L1034" s="168"/>
      <c r="M1034" s="168"/>
      <c r="N1034" s="168"/>
      <c r="O1034" s="168"/>
    </row>
    <row r="1035">
      <c r="A1035" s="183" t="s">
        <v>4772</v>
      </c>
      <c r="B1035" s="12"/>
      <c r="C1035" s="12"/>
      <c r="D1035" s="161" t="s">
        <v>4810</v>
      </c>
      <c r="E1035" s="193"/>
      <c r="F1035" s="193"/>
      <c r="G1035" s="165" t="s">
        <v>4795</v>
      </c>
      <c r="H1035" s="165" t="s">
        <v>4796</v>
      </c>
      <c r="I1035" s="165" t="s">
        <v>4793</v>
      </c>
      <c r="J1035" s="167" t="s">
        <v>492</v>
      </c>
      <c r="K1035" s="161" t="s">
        <v>493</v>
      </c>
      <c r="L1035" s="168"/>
      <c r="M1035" s="168"/>
      <c r="N1035" s="168"/>
      <c r="O1035" s="168"/>
    </row>
    <row r="1036">
      <c r="A1036" s="183" t="s">
        <v>4797</v>
      </c>
      <c r="B1036" s="185"/>
      <c r="C1036" s="184" t="s">
        <v>4798</v>
      </c>
      <c r="D1036" s="161" t="s">
        <v>4811</v>
      </c>
      <c r="E1036" s="193"/>
      <c r="F1036" s="193"/>
      <c r="G1036" s="165" t="s">
        <v>4800</v>
      </c>
      <c r="H1036" s="165" t="s">
        <v>4801</v>
      </c>
      <c r="I1036" s="165" t="s">
        <v>4802</v>
      </c>
      <c r="J1036" s="167" t="s">
        <v>492</v>
      </c>
      <c r="K1036" s="161" t="s">
        <v>493</v>
      </c>
      <c r="L1036" s="168"/>
      <c r="M1036" s="168"/>
      <c r="N1036" s="168"/>
      <c r="O1036" s="168"/>
    </row>
    <row r="1037">
      <c r="A1037" s="183" t="s">
        <v>4797</v>
      </c>
      <c r="B1037" s="12"/>
      <c r="C1037" s="12"/>
      <c r="D1037" s="161" t="s">
        <v>4812</v>
      </c>
      <c r="E1037" s="193"/>
      <c r="F1037" s="193"/>
      <c r="G1037" s="165" t="s">
        <v>4804</v>
      </c>
      <c r="H1037" s="165" t="s">
        <v>4805</v>
      </c>
      <c r="I1037" s="165" t="s">
        <v>4806</v>
      </c>
      <c r="J1037" s="167" t="s">
        <v>492</v>
      </c>
      <c r="K1037" s="161" t="s">
        <v>493</v>
      </c>
      <c r="L1037" s="168"/>
      <c r="M1037" s="168"/>
      <c r="N1037" s="168"/>
      <c r="O1037" s="168"/>
    </row>
    <row r="1038">
      <c r="A1038" s="161" t="s">
        <v>4813</v>
      </c>
      <c r="B1038" s="162"/>
      <c r="C1038" s="171" t="s">
        <v>4814</v>
      </c>
      <c r="D1038" s="161" t="s">
        <v>4815</v>
      </c>
      <c r="E1038" s="168"/>
      <c r="F1038" s="168"/>
      <c r="G1038" s="166" t="s">
        <v>4816</v>
      </c>
      <c r="H1038" s="166" t="s">
        <v>4817</v>
      </c>
      <c r="I1038" s="166" t="s">
        <v>4818</v>
      </c>
      <c r="J1038" s="167" t="s">
        <v>492</v>
      </c>
      <c r="K1038" s="183" t="s">
        <v>493</v>
      </c>
      <c r="L1038" s="168"/>
      <c r="M1038" s="168"/>
      <c r="N1038" s="168"/>
      <c r="O1038" s="168"/>
    </row>
    <row r="1039">
      <c r="A1039" s="161" t="s">
        <v>4813</v>
      </c>
      <c r="B1039" s="169"/>
      <c r="C1039" s="169"/>
      <c r="D1039" s="161" t="s">
        <v>4819</v>
      </c>
      <c r="E1039" s="168"/>
      <c r="F1039" s="168"/>
      <c r="G1039" s="166" t="s">
        <v>4820</v>
      </c>
      <c r="H1039" s="166" t="s">
        <v>4821</v>
      </c>
      <c r="I1039" s="166" t="s">
        <v>4822</v>
      </c>
      <c r="J1039" s="167" t="s">
        <v>492</v>
      </c>
      <c r="K1039" s="183" t="s">
        <v>493</v>
      </c>
      <c r="L1039" s="168"/>
      <c r="M1039" s="168"/>
      <c r="N1039" s="168"/>
      <c r="O1039" s="168"/>
    </row>
    <row r="1040">
      <c r="A1040" s="161" t="s">
        <v>4813</v>
      </c>
      <c r="B1040" s="169"/>
      <c r="C1040" s="169"/>
      <c r="D1040" s="161" t="s">
        <v>4823</v>
      </c>
      <c r="E1040" s="168"/>
      <c r="F1040" s="168"/>
      <c r="G1040" s="166" t="s">
        <v>4824</v>
      </c>
      <c r="H1040" s="166" t="s">
        <v>4825</v>
      </c>
      <c r="I1040" s="166" t="s">
        <v>4822</v>
      </c>
      <c r="J1040" s="167" t="s">
        <v>492</v>
      </c>
      <c r="K1040" s="183" t="s">
        <v>493</v>
      </c>
      <c r="L1040" s="168"/>
      <c r="M1040" s="168"/>
      <c r="N1040" s="168"/>
      <c r="O1040" s="168"/>
    </row>
    <row r="1041">
      <c r="A1041" s="161" t="s">
        <v>4813</v>
      </c>
      <c r="B1041" s="169"/>
      <c r="C1041" s="169"/>
      <c r="D1041" s="161" t="s">
        <v>4826</v>
      </c>
      <c r="E1041" s="168"/>
      <c r="F1041" s="168"/>
      <c r="G1041" s="166" t="s">
        <v>4827</v>
      </c>
      <c r="H1041" s="166" t="s">
        <v>4828</v>
      </c>
      <c r="I1041" s="166" t="s">
        <v>4829</v>
      </c>
      <c r="J1041" s="167" t="s">
        <v>492</v>
      </c>
      <c r="K1041" s="183" t="s">
        <v>493</v>
      </c>
      <c r="L1041" s="168"/>
      <c r="M1041" s="168"/>
      <c r="N1041" s="168"/>
      <c r="O1041" s="168"/>
    </row>
    <row r="1042">
      <c r="A1042" s="161" t="s">
        <v>4813</v>
      </c>
      <c r="B1042" s="169"/>
      <c r="C1042" s="169"/>
      <c r="D1042" s="161" t="s">
        <v>4830</v>
      </c>
      <c r="E1042" s="168"/>
      <c r="F1042" s="168"/>
      <c r="G1042" s="166" t="s">
        <v>4831</v>
      </c>
      <c r="H1042" s="166" t="s">
        <v>4832</v>
      </c>
      <c r="I1042" s="166" t="s">
        <v>4833</v>
      </c>
      <c r="J1042" s="167" t="s">
        <v>492</v>
      </c>
      <c r="K1042" s="183" t="s">
        <v>493</v>
      </c>
      <c r="L1042" s="168"/>
      <c r="M1042" s="168"/>
      <c r="N1042" s="168"/>
      <c r="O1042" s="168"/>
    </row>
    <row r="1043">
      <c r="A1043" s="161" t="s">
        <v>4813</v>
      </c>
      <c r="B1043" s="169"/>
      <c r="C1043" s="169"/>
      <c r="D1043" s="161" t="s">
        <v>4834</v>
      </c>
      <c r="E1043" s="168"/>
      <c r="F1043" s="168"/>
      <c r="G1043" s="166" t="s">
        <v>4835</v>
      </c>
      <c r="H1043" s="166" t="s">
        <v>4836</v>
      </c>
      <c r="I1043" s="166" t="s">
        <v>4837</v>
      </c>
      <c r="J1043" s="167" t="s">
        <v>492</v>
      </c>
      <c r="K1043" s="161" t="s">
        <v>493</v>
      </c>
      <c r="L1043" s="168"/>
      <c r="M1043" s="168"/>
      <c r="N1043" s="168"/>
      <c r="O1043" s="168"/>
    </row>
    <row r="1044">
      <c r="A1044" s="161" t="s">
        <v>4813</v>
      </c>
      <c r="B1044" s="169"/>
      <c r="C1044" s="169"/>
      <c r="D1044" s="161" t="s">
        <v>4838</v>
      </c>
      <c r="E1044" s="168"/>
      <c r="F1044" s="168"/>
      <c r="G1044" s="166" t="s">
        <v>4839</v>
      </c>
      <c r="H1044" s="166" t="s">
        <v>4840</v>
      </c>
      <c r="I1044" s="166" t="s">
        <v>4841</v>
      </c>
      <c r="J1044" s="167" t="s">
        <v>492</v>
      </c>
      <c r="K1044" s="161" t="s">
        <v>493</v>
      </c>
      <c r="L1044" s="168"/>
      <c r="M1044" s="168"/>
      <c r="N1044" s="168"/>
      <c r="O1044" s="168"/>
    </row>
    <row r="1045">
      <c r="A1045" s="161" t="s">
        <v>4813</v>
      </c>
      <c r="B1045" s="12"/>
      <c r="C1045" s="12"/>
      <c r="D1045" s="161" t="s">
        <v>4842</v>
      </c>
      <c r="E1045" s="168"/>
      <c r="F1045" s="168"/>
      <c r="G1045" s="166" t="s">
        <v>4843</v>
      </c>
      <c r="H1045" s="166" t="s">
        <v>4844</v>
      </c>
      <c r="I1045" s="166" t="s">
        <v>4833</v>
      </c>
      <c r="J1045" s="167" t="s">
        <v>492</v>
      </c>
      <c r="K1045" s="161" t="s">
        <v>493</v>
      </c>
      <c r="L1045" s="168"/>
      <c r="M1045" s="168"/>
      <c r="N1045" s="168"/>
      <c r="O1045" s="168"/>
    </row>
    <row r="1046">
      <c r="A1046" s="161" t="s">
        <v>4845</v>
      </c>
      <c r="B1046" s="162"/>
      <c r="C1046" s="171" t="s">
        <v>4846</v>
      </c>
      <c r="D1046" s="161" t="s">
        <v>4847</v>
      </c>
      <c r="E1046" s="168"/>
      <c r="F1046" s="168"/>
      <c r="G1046" s="166" t="s">
        <v>4848</v>
      </c>
      <c r="H1046" s="166" t="s">
        <v>4849</v>
      </c>
      <c r="I1046" s="166" t="s">
        <v>4850</v>
      </c>
      <c r="J1046" s="167" t="s">
        <v>492</v>
      </c>
      <c r="K1046" s="161" t="s">
        <v>493</v>
      </c>
      <c r="L1046" s="168"/>
      <c r="M1046" s="168"/>
      <c r="N1046" s="168"/>
      <c r="O1046" s="168"/>
    </row>
    <row r="1047">
      <c r="A1047" s="161" t="s">
        <v>4845</v>
      </c>
      <c r="B1047" s="169"/>
      <c r="C1047" s="169"/>
      <c r="D1047" s="161" t="s">
        <v>4851</v>
      </c>
      <c r="E1047" s="168"/>
      <c r="F1047" s="168"/>
      <c r="G1047" s="166" t="s">
        <v>4852</v>
      </c>
      <c r="H1047" s="166" t="s">
        <v>4853</v>
      </c>
      <c r="I1047" s="166" t="s">
        <v>4854</v>
      </c>
      <c r="J1047" s="167" t="s">
        <v>492</v>
      </c>
      <c r="K1047" s="183" t="s">
        <v>493</v>
      </c>
      <c r="L1047" s="168"/>
      <c r="M1047" s="168"/>
      <c r="N1047" s="168"/>
      <c r="O1047" s="168"/>
    </row>
    <row r="1048">
      <c r="A1048" s="161" t="s">
        <v>4845</v>
      </c>
      <c r="B1048" s="169"/>
      <c r="C1048" s="169"/>
      <c r="D1048" s="161" t="s">
        <v>4855</v>
      </c>
      <c r="E1048" s="168"/>
      <c r="F1048" s="168"/>
      <c r="G1048" s="166" t="s">
        <v>4856</v>
      </c>
      <c r="H1048" s="166" t="s">
        <v>4857</v>
      </c>
      <c r="I1048" s="166" t="s">
        <v>4858</v>
      </c>
      <c r="J1048" s="167" t="s">
        <v>492</v>
      </c>
      <c r="K1048" s="183" t="s">
        <v>493</v>
      </c>
      <c r="L1048" s="168"/>
      <c r="M1048" s="168"/>
      <c r="N1048" s="168"/>
      <c r="O1048" s="168"/>
    </row>
    <row r="1049">
      <c r="A1049" s="161" t="s">
        <v>4845</v>
      </c>
      <c r="B1049" s="169"/>
      <c r="C1049" s="169"/>
      <c r="D1049" s="161" t="s">
        <v>4859</v>
      </c>
      <c r="E1049" s="168"/>
      <c r="F1049" s="168"/>
      <c r="G1049" s="166" t="s">
        <v>4860</v>
      </c>
      <c r="H1049" s="166" t="s">
        <v>4861</v>
      </c>
      <c r="I1049" s="166" t="s">
        <v>4854</v>
      </c>
      <c r="J1049" s="167" t="s">
        <v>492</v>
      </c>
      <c r="K1049" s="183" t="s">
        <v>493</v>
      </c>
      <c r="L1049" s="168"/>
      <c r="M1049" s="168"/>
      <c r="N1049" s="168"/>
      <c r="O1049" s="168"/>
    </row>
    <row r="1050">
      <c r="A1050" s="161" t="s">
        <v>4845</v>
      </c>
      <c r="B1050" s="169"/>
      <c r="C1050" s="169"/>
      <c r="D1050" s="161" t="s">
        <v>4862</v>
      </c>
      <c r="E1050" s="168"/>
      <c r="F1050" s="168"/>
      <c r="G1050" s="166" t="s">
        <v>4863</v>
      </c>
      <c r="H1050" s="166" t="s">
        <v>4864</v>
      </c>
      <c r="I1050" s="166" t="s">
        <v>4865</v>
      </c>
      <c r="J1050" s="167" t="s">
        <v>492</v>
      </c>
      <c r="K1050" s="183" t="s">
        <v>493</v>
      </c>
      <c r="L1050" s="168"/>
      <c r="M1050" s="168"/>
      <c r="N1050" s="168"/>
      <c r="O1050" s="168"/>
    </row>
    <row r="1051">
      <c r="A1051" s="161" t="s">
        <v>4845</v>
      </c>
      <c r="B1051" s="169"/>
      <c r="C1051" s="169"/>
      <c r="D1051" s="161" t="s">
        <v>4866</v>
      </c>
      <c r="E1051" s="168"/>
      <c r="F1051" s="168"/>
      <c r="G1051" s="166" t="s">
        <v>4867</v>
      </c>
      <c r="H1051" s="166" t="s">
        <v>4868</v>
      </c>
      <c r="I1051" s="166" t="s">
        <v>4869</v>
      </c>
      <c r="J1051" s="167" t="s">
        <v>492</v>
      </c>
      <c r="K1051" s="183" t="s">
        <v>493</v>
      </c>
      <c r="L1051" s="168"/>
      <c r="M1051" s="168"/>
      <c r="N1051" s="168"/>
      <c r="O1051" s="168"/>
    </row>
    <row r="1052">
      <c r="A1052" s="161" t="s">
        <v>4845</v>
      </c>
      <c r="B1052" s="12"/>
      <c r="C1052" s="12"/>
      <c r="D1052" s="161" t="s">
        <v>4870</v>
      </c>
      <c r="E1052" s="168"/>
      <c r="F1052" s="168"/>
      <c r="G1052" s="166" t="s">
        <v>4871</v>
      </c>
      <c r="H1052" s="166" t="s">
        <v>4872</v>
      </c>
      <c r="I1052" s="166" t="s">
        <v>4873</v>
      </c>
      <c r="J1052" s="167" t="s">
        <v>492</v>
      </c>
      <c r="K1052" s="183" t="s">
        <v>493</v>
      </c>
      <c r="L1052" s="168"/>
      <c r="M1052" s="168"/>
      <c r="N1052" s="168"/>
      <c r="O1052" s="168"/>
    </row>
    <row r="1053">
      <c r="A1053" s="161" t="s">
        <v>4874</v>
      </c>
      <c r="B1053" s="162"/>
      <c r="C1053" s="171" t="s">
        <v>4875</v>
      </c>
      <c r="D1053" s="161" t="s">
        <v>4876</v>
      </c>
      <c r="E1053" s="168"/>
      <c r="F1053" s="168"/>
      <c r="G1053" s="166" t="s">
        <v>4877</v>
      </c>
      <c r="H1053" s="166" t="s">
        <v>4878</v>
      </c>
      <c r="I1053" s="166" t="s">
        <v>4879</v>
      </c>
      <c r="J1053" s="167" t="s">
        <v>492</v>
      </c>
      <c r="K1053" s="183" t="s">
        <v>493</v>
      </c>
      <c r="L1053" s="168"/>
      <c r="M1053" s="168"/>
      <c r="N1053" s="168"/>
      <c r="O1053" s="168"/>
    </row>
    <row r="1054">
      <c r="A1054" s="161" t="s">
        <v>4874</v>
      </c>
      <c r="B1054" s="169"/>
      <c r="C1054" s="169"/>
      <c r="D1054" s="161" t="s">
        <v>4880</v>
      </c>
      <c r="E1054" s="168"/>
      <c r="F1054" s="168"/>
      <c r="G1054" s="166" t="s">
        <v>4881</v>
      </c>
      <c r="H1054" s="166" t="s">
        <v>4882</v>
      </c>
      <c r="I1054" s="166" t="s">
        <v>4883</v>
      </c>
      <c r="J1054" s="167" t="s">
        <v>492</v>
      </c>
      <c r="K1054" s="183" t="s">
        <v>493</v>
      </c>
      <c r="L1054" s="168"/>
      <c r="M1054" s="168"/>
      <c r="N1054" s="168"/>
      <c r="O1054" s="168"/>
    </row>
    <row r="1055">
      <c r="A1055" s="161" t="s">
        <v>4874</v>
      </c>
      <c r="B1055" s="169"/>
      <c r="C1055" s="169"/>
      <c r="D1055" s="161" t="s">
        <v>4884</v>
      </c>
      <c r="E1055" s="168"/>
      <c r="F1055" s="168"/>
      <c r="G1055" s="166" t="s">
        <v>4885</v>
      </c>
      <c r="H1055" s="166" t="s">
        <v>4886</v>
      </c>
      <c r="I1055" s="166" t="s">
        <v>4887</v>
      </c>
      <c r="J1055" s="167" t="s">
        <v>492</v>
      </c>
      <c r="K1055" s="183" t="s">
        <v>493</v>
      </c>
      <c r="L1055" s="168"/>
      <c r="M1055" s="168"/>
      <c r="N1055" s="168"/>
      <c r="O1055" s="168"/>
    </row>
    <row r="1056">
      <c r="A1056" s="161" t="s">
        <v>4874</v>
      </c>
      <c r="B1056" s="169"/>
      <c r="C1056" s="169"/>
      <c r="D1056" s="161" t="s">
        <v>4888</v>
      </c>
      <c r="E1056" s="168"/>
      <c r="F1056" s="168"/>
      <c r="G1056" s="166" t="s">
        <v>4889</v>
      </c>
      <c r="H1056" s="166" t="s">
        <v>4890</v>
      </c>
      <c r="I1056" s="166" t="s">
        <v>4891</v>
      </c>
      <c r="J1056" s="167" t="s">
        <v>492</v>
      </c>
      <c r="K1056" s="183" t="s">
        <v>493</v>
      </c>
      <c r="L1056" s="168"/>
      <c r="M1056" s="168"/>
      <c r="N1056" s="168"/>
      <c r="O1056" s="168"/>
    </row>
    <row r="1057">
      <c r="A1057" s="161" t="s">
        <v>4874</v>
      </c>
      <c r="B1057" s="169"/>
      <c r="C1057" s="169"/>
      <c r="D1057" s="161" t="s">
        <v>4892</v>
      </c>
      <c r="E1057" s="168"/>
      <c r="F1057" s="168"/>
      <c r="G1057" s="166" t="s">
        <v>4893</v>
      </c>
      <c r="H1057" s="166" t="s">
        <v>4894</v>
      </c>
      <c r="I1057" s="166" t="s">
        <v>4895</v>
      </c>
      <c r="J1057" s="167" t="s">
        <v>492</v>
      </c>
      <c r="K1057" s="183" t="s">
        <v>493</v>
      </c>
      <c r="L1057" s="168"/>
      <c r="M1057" s="168"/>
      <c r="N1057" s="168"/>
      <c r="O1057" s="168"/>
    </row>
    <row r="1058">
      <c r="A1058" s="161" t="s">
        <v>4874</v>
      </c>
      <c r="B1058" s="169"/>
      <c r="C1058" s="169"/>
      <c r="D1058" s="161" t="s">
        <v>4896</v>
      </c>
      <c r="E1058" s="168"/>
      <c r="F1058" s="168"/>
      <c r="G1058" s="166" t="s">
        <v>4897</v>
      </c>
      <c r="H1058" s="166" t="s">
        <v>4898</v>
      </c>
      <c r="I1058" s="166" t="s">
        <v>4899</v>
      </c>
      <c r="J1058" s="167" t="s">
        <v>492</v>
      </c>
      <c r="K1058" s="161" t="s">
        <v>518</v>
      </c>
      <c r="L1058" s="161" t="s">
        <v>519</v>
      </c>
      <c r="M1058" s="168"/>
      <c r="N1058" s="168"/>
      <c r="O1058" s="168"/>
    </row>
    <row r="1059">
      <c r="A1059" s="161" t="s">
        <v>4874</v>
      </c>
      <c r="B1059" s="169"/>
      <c r="C1059" s="169"/>
      <c r="D1059" s="161" t="s">
        <v>4900</v>
      </c>
      <c r="E1059" s="168"/>
      <c r="F1059" s="168"/>
      <c r="G1059" s="166" t="s">
        <v>4901</v>
      </c>
      <c r="H1059" s="166" t="s">
        <v>4902</v>
      </c>
      <c r="I1059" s="166" t="s">
        <v>4903</v>
      </c>
      <c r="J1059" s="167" t="s">
        <v>492</v>
      </c>
      <c r="K1059" s="161" t="s">
        <v>518</v>
      </c>
      <c r="L1059" s="161" t="s">
        <v>519</v>
      </c>
      <c r="M1059" s="168"/>
      <c r="N1059" s="168"/>
      <c r="O1059" s="168"/>
    </row>
    <row r="1060">
      <c r="A1060" s="161" t="s">
        <v>4874</v>
      </c>
      <c r="B1060" s="12"/>
      <c r="C1060" s="12"/>
      <c r="D1060" s="161" t="s">
        <v>4904</v>
      </c>
      <c r="E1060" s="168"/>
      <c r="F1060" s="168"/>
      <c r="G1060" s="166" t="s">
        <v>4905</v>
      </c>
      <c r="H1060" s="166" t="s">
        <v>4906</v>
      </c>
      <c r="I1060" s="166" t="s">
        <v>4907</v>
      </c>
      <c r="J1060" s="167" t="s">
        <v>492</v>
      </c>
      <c r="K1060" s="183" t="s">
        <v>493</v>
      </c>
      <c r="L1060" s="168"/>
      <c r="M1060" s="168"/>
      <c r="N1060" s="168"/>
      <c r="O1060" s="168"/>
    </row>
    <row r="1061">
      <c r="A1061" s="161" t="s">
        <v>4908</v>
      </c>
      <c r="B1061" s="162"/>
      <c r="C1061" s="171" t="s">
        <v>4909</v>
      </c>
      <c r="D1061" s="161" t="s">
        <v>4910</v>
      </c>
      <c r="E1061" s="168"/>
      <c r="F1061" s="168"/>
      <c r="G1061" s="166" t="s">
        <v>4911</v>
      </c>
      <c r="H1061" s="166" t="s">
        <v>4912</v>
      </c>
      <c r="I1061" s="166" t="s">
        <v>4913</v>
      </c>
      <c r="J1061" s="167" t="s">
        <v>492</v>
      </c>
      <c r="K1061" s="161" t="s">
        <v>518</v>
      </c>
      <c r="L1061" s="161" t="s">
        <v>519</v>
      </c>
      <c r="M1061" s="168"/>
      <c r="N1061" s="168"/>
      <c r="O1061" s="168"/>
    </row>
    <row r="1062">
      <c r="A1062" s="161" t="s">
        <v>4908</v>
      </c>
      <c r="B1062" s="169"/>
      <c r="C1062" s="169"/>
      <c r="D1062" s="161" t="s">
        <v>4914</v>
      </c>
      <c r="E1062" s="168"/>
      <c r="F1062" s="168"/>
      <c r="G1062" s="166" t="s">
        <v>4915</v>
      </c>
      <c r="H1062" s="166" t="s">
        <v>4916</v>
      </c>
      <c r="I1062" s="166" t="s">
        <v>4917</v>
      </c>
      <c r="J1062" s="167" t="s">
        <v>492</v>
      </c>
      <c r="K1062" s="183" t="s">
        <v>493</v>
      </c>
      <c r="L1062" s="168"/>
      <c r="M1062" s="168"/>
      <c r="N1062" s="168"/>
      <c r="O1062" s="168"/>
    </row>
    <row r="1063">
      <c r="A1063" s="161" t="s">
        <v>4908</v>
      </c>
      <c r="B1063" s="169"/>
      <c r="C1063" s="169"/>
      <c r="D1063" s="161" t="s">
        <v>4918</v>
      </c>
      <c r="E1063" s="168"/>
      <c r="F1063" s="168"/>
      <c r="G1063" s="166" t="s">
        <v>4915</v>
      </c>
      <c r="H1063" s="166" t="s">
        <v>4916</v>
      </c>
      <c r="I1063" s="166" t="s">
        <v>4919</v>
      </c>
      <c r="J1063" s="167" t="s">
        <v>492</v>
      </c>
      <c r="K1063" s="183" t="s">
        <v>493</v>
      </c>
      <c r="L1063" s="168"/>
      <c r="M1063" s="168"/>
      <c r="N1063" s="168"/>
      <c r="O1063" s="168"/>
    </row>
    <row r="1064">
      <c r="A1064" s="161" t="s">
        <v>4908</v>
      </c>
      <c r="B1064" s="169"/>
      <c r="C1064" s="169"/>
      <c r="D1064" s="161" t="s">
        <v>4920</v>
      </c>
      <c r="E1064" s="168"/>
      <c r="F1064" s="168"/>
      <c r="G1064" s="166" t="s">
        <v>4921</v>
      </c>
      <c r="H1064" s="166" t="s">
        <v>4922</v>
      </c>
      <c r="I1064" s="166" t="s">
        <v>4923</v>
      </c>
      <c r="J1064" s="167" t="s">
        <v>492</v>
      </c>
      <c r="K1064" s="183" t="s">
        <v>493</v>
      </c>
      <c r="L1064" s="168"/>
      <c r="M1064" s="168"/>
      <c r="N1064" s="168"/>
      <c r="O1064" s="168"/>
    </row>
    <row r="1065">
      <c r="A1065" s="161" t="s">
        <v>4908</v>
      </c>
      <c r="B1065" s="169"/>
      <c r="C1065" s="169"/>
      <c r="D1065" s="161" t="s">
        <v>4924</v>
      </c>
      <c r="E1065" s="168"/>
      <c r="F1065" s="168"/>
      <c r="G1065" s="166" t="s">
        <v>4925</v>
      </c>
      <c r="H1065" s="166" t="s">
        <v>4926</v>
      </c>
      <c r="I1065" s="166" t="s">
        <v>4927</v>
      </c>
      <c r="J1065" s="167" t="s">
        <v>492</v>
      </c>
      <c r="K1065" s="183" t="s">
        <v>493</v>
      </c>
      <c r="L1065" s="168"/>
      <c r="M1065" s="168"/>
      <c r="N1065" s="168"/>
      <c r="O1065" s="168"/>
    </row>
    <row r="1066">
      <c r="A1066" s="161" t="s">
        <v>4908</v>
      </c>
      <c r="B1066" s="169"/>
      <c r="C1066" s="169"/>
      <c r="D1066" s="161" t="s">
        <v>4928</v>
      </c>
      <c r="E1066" s="168"/>
      <c r="F1066" s="168"/>
      <c r="G1066" s="166" t="s">
        <v>4929</v>
      </c>
      <c r="H1066" s="166" t="s">
        <v>4926</v>
      </c>
      <c r="I1066" s="166" t="s">
        <v>4930</v>
      </c>
      <c r="J1066" s="167" t="s">
        <v>492</v>
      </c>
      <c r="K1066" s="183" t="s">
        <v>493</v>
      </c>
      <c r="L1066" s="168"/>
      <c r="M1066" s="168"/>
      <c r="N1066" s="168"/>
      <c r="O1066" s="168"/>
    </row>
    <row r="1067">
      <c r="A1067" s="161" t="s">
        <v>4908</v>
      </c>
      <c r="B1067" s="169"/>
      <c r="C1067" s="169"/>
      <c r="D1067" s="161" t="s">
        <v>4931</v>
      </c>
      <c r="E1067" s="168"/>
      <c r="F1067" s="168"/>
      <c r="G1067" s="166" t="s">
        <v>4932</v>
      </c>
      <c r="H1067" s="166" t="s">
        <v>4933</v>
      </c>
      <c r="I1067" s="166" t="s">
        <v>4934</v>
      </c>
      <c r="J1067" s="167" t="s">
        <v>492</v>
      </c>
      <c r="K1067" s="183" t="s">
        <v>493</v>
      </c>
      <c r="L1067" s="168"/>
      <c r="M1067" s="168"/>
      <c r="N1067" s="168"/>
      <c r="O1067" s="168"/>
    </row>
    <row r="1068">
      <c r="A1068" s="161" t="s">
        <v>4908</v>
      </c>
      <c r="B1068" s="169"/>
      <c r="C1068" s="169"/>
      <c r="D1068" s="161" t="s">
        <v>4935</v>
      </c>
      <c r="E1068" s="168"/>
      <c r="F1068" s="168"/>
      <c r="G1068" s="166" t="s">
        <v>4936</v>
      </c>
      <c r="H1068" s="166" t="s">
        <v>4933</v>
      </c>
      <c r="I1068" s="166" t="s">
        <v>4937</v>
      </c>
      <c r="J1068" s="167" t="s">
        <v>492</v>
      </c>
      <c r="K1068" s="183" t="s">
        <v>493</v>
      </c>
      <c r="L1068" s="168"/>
      <c r="M1068" s="168"/>
      <c r="N1068" s="168"/>
      <c r="O1068" s="168"/>
    </row>
    <row r="1069">
      <c r="A1069" s="161" t="s">
        <v>4908</v>
      </c>
      <c r="B1069" s="169"/>
      <c r="C1069" s="169"/>
      <c r="D1069" s="161" t="s">
        <v>4938</v>
      </c>
      <c r="E1069" s="168"/>
      <c r="F1069" s="168"/>
      <c r="G1069" s="166" t="s">
        <v>4939</v>
      </c>
      <c r="H1069" s="166" t="s">
        <v>4940</v>
      </c>
      <c r="I1069" s="166" t="s">
        <v>4941</v>
      </c>
      <c r="J1069" s="167" t="s">
        <v>492</v>
      </c>
      <c r="K1069" s="183" t="s">
        <v>493</v>
      </c>
      <c r="L1069" s="168"/>
      <c r="M1069" s="168"/>
      <c r="N1069" s="168"/>
      <c r="O1069" s="168"/>
    </row>
    <row r="1070">
      <c r="A1070" s="161" t="s">
        <v>4908</v>
      </c>
      <c r="B1070" s="169"/>
      <c r="C1070" s="169"/>
      <c r="D1070" s="161" t="s">
        <v>4942</v>
      </c>
      <c r="E1070" s="168"/>
      <c r="F1070" s="168"/>
      <c r="G1070" s="166" t="s">
        <v>4943</v>
      </c>
      <c r="H1070" s="166" t="s">
        <v>4940</v>
      </c>
      <c r="I1070" s="166" t="s">
        <v>4944</v>
      </c>
      <c r="J1070" s="167" t="s">
        <v>492</v>
      </c>
      <c r="K1070" s="183" t="s">
        <v>493</v>
      </c>
      <c r="L1070" s="168"/>
      <c r="M1070" s="168"/>
      <c r="N1070" s="168"/>
      <c r="O1070" s="168"/>
    </row>
    <row r="1071">
      <c r="A1071" s="161" t="s">
        <v>4908</v>
      </c>
      <c r="B1071" s="169"/>
      <c r="C1071" s="169"/>
      <c r="D1071" s="161" t="s">
        <v>4945</v>
      </c>
      <c r="E1071" s="168"/>
      <c r="F1071" s="168"/>
      <c r="G1071" s="166" t="s">
        <v>4946</v>
      </c>
      <c r="H1071" s="166" t="s">
        <v>4916</v>
      </c>
      <c r="I1071" s="166" t="s">
        <v>4919</v>
      </c>
      <c r="J1071" s="167" t="s">
        <v>492</v>
      </c>
      <c r="K1071" s="183" t="s">
        <v>493</v>
      </c>
      <c r="L1071" s="168"/>
      <c r="M1071" s="168"/>
      <c r="N1071" s="168"/>
      <c r="O1071" s="168"/>
    </row>
    <row r="1072">
      <c r="A1072" s="161" t="s">
        <v>4908</v>
      </c>
      <c r="B1072" s="169"/>
      <c r="C1072" s="169"/>
      <c r="D1072" s="161" t="s">
        <v>4947</v>
      </c>
      <c r="E1072" s="168"/>
      <c r="F1072" s="168"/>
      <c r="G1072" s="166" t="s">
        <v>4915</v>
      </c>
      <c r="H1072" s="166" t="s">
        <v>4948</v>
      </c>
      <c r="I1072" s="166" t="s">
        <v>4949</v>
      </c>
      <c r="J1072" s="167" t="s">
        <v>492</v>
      </c>
      <c r="K1072" s="183" t="s">
        <v>493</v>
      </c>
      <c r="L1072" s="168"/>
      <c r="M1072" s="168"/>
      <c r="N1072" s="168"/>
      <c r="O1072" s="168"/>
    </row>
    <row r="1073">
      <c r="A1073" s="161" t="s">
        <v>4908</v>
      </c>
      <c r="B1073" s="169"/>
      <c r="C1073" s="169"/>
      <c r="D1073" s="161" t="s">
        <v>4950</v>
      </c>
      <c r="E1073" s="168"/>
      <c r="F1073" s="168"/>
      <c r="G1073" s="166" t="s">
        <v>4951</v>
      </c>
      <c r="H1073" s="166" t="s">
        <v>4952</v>
      </c>
      <c r="I1073" s="166" t="s">
        <v>4953</v>
      </c>
      <c r="J1073" s="167" t="s">
        <v>492</v>
      </c>
      <c r="K1073" s="183" t="s">
        <v>493</v>
      </c>
      <c r="L1073" s="168"/>
      <c r="M1073" s="168"/>
      <c r="N1073" s="168"/>
      <c r="O1073" s="168"/>
    </row>
    <row r="1074">
      <c r="A1074" s="161" t="s">
        <v>4908</v>
      </c>
      <c r="B1074" s="169"/>
      <c r="C1074" s="169"/>
      <c r="D1074" s="161" t="s">
        <v>4954</v>
      </c>
      <c r="E1074" s="168"/>
      <c r="F1074" s="168"/>
      <c r="G1074" s="166" t="s">
        <v>4955</v>
      </c>
      <c r="H1074" s="166" t="s">
        <v>4956</v>
      </c>
      <c r="I1074" s="166" t="s">
        <v>4957</v>
      </c>
      <c r="J1074" s="167" t="s">
        <v>492</v>
      </c>
      <c r="K1074" s="183" t="s">
        <v>493</v>
      </c>
      <c r="L1074" s="168"/>
      <c r="M1074" s="168"/>
      <c r="N1074" s="168"/>
      <c r="O1074" s="168"/>
    </row>
    <row r="1075">
      <c r="A1075" s="161" t="s">
        <v>4908</v>
      </c>
      <c r="B1075" s="12"/>
      <c r="C1075" s="12"/>
      <c r="D1075" s="161" t="s">
        <v>4958</v>
      </c>
      <c r="E1075" s="168"/>
      <c r="F1075" s="168"/>
      <c r="G1075" s="166" t="s">
        <v>4959</v>
      </c>
      <c r="H1075" s="166" t="s">
        <v>4960</v>
      </c>
      <c r="I1075" s="166" t="s">
        <v>4961</v>
      </c>
      <c r="J1075" s="167" t="s">
        <v>492</v>
      </c>
      <c r="K1075" s="183" t="s">
        <v>493</v>
      </c>
      <c r="L1075" s="168"/>
      <c r="M1075" s="168"/>
      <c r="N1075" s="168"/>
      <c r="O1075" s="168"/>
    </row>
    <row r="1076">
      <c r="A1076" s="168"/>
      <c r="B1076" s="161" t="s">
        <v>4962</v>
      </c>
      <c r="C1076" s="166" t="s">
        <v>4963</v>
      </c>
      <c r="D1076" s="161" t="s">
        <v>4964</v>
      </c>
      <c r="E1076" s="168"/>
      <c r="F1076" s="168"/>
      <c r="G1076" s="166" t="s">
        <v>4965</v>
      </c>
      <c r="H1076" s="166" t="s">
        <v>4966</v>
      </c>
      <c r="I1076" s="166" t="s">
        <v>4967</v>
      </c>
      <c r="J1076" s="167" t="s">
        <v>492</v>
      </c>
      <c r="K1076" s="183" t="s">
        <v>518</v>
      </c>
      <c r="L1076" s="161" t="s">
        <v>519</v>
      </c>
      <c r="M1076" s="168"/>
      <c r="N1076" s="168"/>
      <c r="O1076" s="168"/>
    </row>
    <row r="1077">
      <c r="A1077" s="161" t="s">
        <v>4968</v>
      </c>
      <c r="B1077" s="162"/>
      <c r="C1077" s="171" t="s">
        <v>4969</v>
      </c>
      <c r="D1077" s="161" t="s">
        <v>4970</v>
      </c>
      <c r="E1077" s="168"/>
      <c r="F1077" s="168"/>
      <c r="G1077" s="166" t="s">
        <v>4971</v>
      </c>
      <c r="H1077" s="166" t="s">
        <v>4972</v>
      </c>
      <c r="I1077" s="166" t="s">
        <v>4973</v>
      </c>
      <c r="J1077" s="167" t="s">
        <v>492</v>
      </c>
      <c r="K1077" s="161" t="s">
        <v>518</v>
      </c>
      <c r="L1077" s="161" t="s">
        <v>519</v>
      </c>
      <c r="M1077" s="168"/>
      <c r="N1077" s="168"/>
      <c r="O1077" s="168"/>
    </row>
    <row r="1078">
      <c r="A1078" s="161" t="s">
        <v>4968</v>
      </c>
      <c r="B1078" s="169"/>
      <c r="C1078" s="169"/>
      <c r="D1078" s="161" t="s">
        <v>4974</v>
      </c>
      <c r="E1078" s="168"/>
      <c r="F1078" s="168"/>
      <c r="G1078" s="166" t="s">
        <v>4975</v>
      </c>
      <c r="H1078" s="166" t="s">
        <v>4976</v>
      </c>
      <c r="I1078" s="166" t="s">
        <v>4977</v>
      </c>
      <c r="J1078" s="167" t="s">
        <v>492</v>
      </c>
      <c r="K1078" s="161" t="s">
        <v>518</v>
      </c>
      <c r="L1078" s="161" t="s">
        <v>519</v>
      </c>
      <c r="M1078" s="168"/>
      <c r="N1078" s="168"/>
      <c r="O1078" s="168"/>
    </row>
    <row r="1079">
      <c r="A1079" s="161" t="s">
        <v>4968</v>
      </c>
      <c r="B1079" s="169"/>
      <c r="C1079" s="169"/>
      <c r="D1079" s="161" t="s">
        <v>4978</v>
      </c>
      <c r="E1079" s="168"/>
      <c r="F1079" s="168"/>
      <c r="G1079" s="166" t="s">
        <v>4979</v>
      </c>
      <c r="H1079" s="166" t="s">
        <v>4980</v>
      </c>
      <c r="I1079" s="166" t="s">
        <v>4981</v>
      </c>
      <c r="J1079" s="167" t="s">
        <v>492</v>
      </c>
      <c r="K1079" s="161" t="s">
        <v>518</v>
      </c>
      <c r="L1079" s="161" t="s">
        <v>519</v>
      </c>
      <c r="M1079" s="168"/>
      <c r="N1079" s="168"/>
      <c r="O1079" s="168"/>
    </row>
    <row r="1080">
      <c r="A1080" s="161" t="s">
        <v>4968</v>
      </c>
      <c r="B1080" s="169"/>
      <c r="C1080" s="169"/>
      <c r="D1080" s="161" t="s">
        <v>4982</v>
      </c>
      <c r="E1080" s="168"/>
      <c r="F1080" s="168"/>
      <c r="G1080" s="166" t="s">
        <v>4983</v>
      </c>
      <c r="H1080" s="166" t="s">
        <v>4984</v>
      </c>
      <c r="I1080" s="166" t="s">
        <v>4977</v>
      </c>
      <c r="J1080" s="167" t="s">
        <v>492</v>
      </c>
      <c r="K1080" s="161" t="s">
        <v>493</v>
      </c>
      <c r="L1080" s="168"/>
      <c r="M1080" s="168"/>
      <c r="N1080" s="168"/>
      <c r="O1080" s="168"/>
    </row>
    <row r="1081">
      <c r="A1081" s="161" t="s">
        <v>4968</v>
      </c>
      <c r="B1081" s="169"/>
      <c r="C1081" s="169"/>
      <c r="D1081" s="161" t="s">
        <v>4985</v>
      </c>
      <c r="E1081" s="168"/>
      <c r="F1081" s="168"/>
      <c r="G1081" s="166" t="s">
        <v>4986</v>
      </c>
      <c r="H1081" s="166" t="s">
        <v>4987</v>
      </c>
      <c r="I1081" s="166" t="s">
        <v>4977</v>
      </c>
      <c r="J1081" s="167" t="s">
        <v>492</v>
      </c>
      <c r="K1081" s="161" t="s">
        <v>493</v>
      </c>
      <c r="L1081" s="168"/>
      <c r="M1081" s="168"/>
      <c r="N1081" s="168"/>
      <c r="O1081" s="168"/>
    </row>
    <row r="1082">
      <c r="A1082" s="161" t="s">
        <v>4968</v>
      </c>
      <c r="B1082" s="12"/>
      <c r="C1082" s="12"/>
      <c r="D1082" s="161" t="s">
        <v>4988</v>
      </c>
      <c r="E1082" s="168"/>
      <c r="F1082" s="168"/>
      <c r="G1082" s="166" t="s">
        <v>4989</v>
      </c>
      <c r="H1082" s="166" t="s">
        <v>4990</v>
      </c>
      <c r="I1082" s="166" t="s">
        <v>4991</v>
      </c>
      <c r="J1082" s="167" t="s">
        <v>492</v>
      </c>
      <c r="K1082" s="161" t="s">
        <v>518</v>
      </c>
      <c r="L1082" s="161" t="s">
        <v>519</v>
      </c>
      <c r="M1082" s="168"/>
      <c r="N1082" s="168"/>
      <c r="O1082" s="168"/>
    </row>
    <row r="1083">
      <c r="A1083" s="161" t="s">
        <v>4992</v>
      </c>
      <c r="B1083" s="162"/>
      <c r="C1083" s="171" t="s">
        <v>4993</v>
      </c>
      <c r="D1083" s="161" t="s">
        <v>4994</v>
      </c>
      <c r="E1083" s="168"/>
      <c r="F1083" s="168"/>
      <c r="G1083" s="166" t="s">
        <v>4995</v>
      </c>
      <c r="H1083" s="166" t="s">
        <v>4996</v>
      </c>
      <c r="I1083" s="166" t="s">
        <v>4997</v>
      </c>
      <c r="J1083" s="167" t="s">
        <v>492</v>
      </c>
      <c r="K1083" s="161" t="s">
        <v>493</v>
      </c>
      <c r="L1083" s="168"/>
      <c r="M1083" s="168"/>
      <c r="N1083" s="168"/>
      <c r="O1083" s="168"/>
    </row>
    <row r="1084">
      <c r="A1084" s="161" t="s">
        <v>4992</v>
      </c>
      <c r="B1084" s="169"/>
      <c r="C1084" s="169"/>
      <c r="D1084" s="161" t="s">
        <v>4998</v>
      </c>
      <c r="E1084" s="168"/>
      <c r="F1084" s="168"/>
      <c r="G1084" s="166" t="s">
        <v>4999</v>
      </c>
      <c r="H1084" s="166" t="s">
        <v>5000</v>
      </c>
      <c r="I1084" s="166" t="s">
        <v>4997</v>
      </c>
      <c r="J1084" s="167" t="s">
        <v>492</v>
      </c>
      <c r="K1084" s="161" t="s">
        <v>493</v>
      </c>
      <c r="L1084" s="168"/>
      <c r="M1084" s="168"/>
      <c r="N1084" s="168"/>
      <c r="O1084" s="168"/>
    </row>
    <row r="1085">
      <c r="A1085" s="161" t="s">
        <v>4992</v>
      </c>
      <c r="B1085" s="169"/>
      <c r="C1085" s="169"/>
      <c r="D1085" s="161" t="s">
        <v>5001</v>
      </c>
      <c r="E1085" s="168"/>
      <c r="F1085" s="168"/>
      <c r="G1085" s="166" t="s">
        <v>5002</v>
      </c>
      <c r="H1085" s="166" t="s">
        <v>5003</v>
      </c>
      <c r="I1085" s="166" t="s">
        <v>5004</v>
      </c>
      <c r="J1085" s="167" t="s">
        <v>492</v>
      </c>
      <c r="K1085" s="161" t="s">
        <v>493</v>
      </c>
      <c r="L1085" s="168"/>
      <c r="M1085" s="168"/>
      <c r="N1085" s="168"/>
      <c r="O1085" s="168"/>
    </row>
    <row r="1086">
      <c r="A1086" s="161" t="s">
        <v>4992</v>
      </c>
      <c r="B1086" s="169"/>
      <c r="C1086" s="169"/>
      <c r="D1086" s="161" t="s">
        <v>5005</v>
      </c>
      <c r="E1086" s="168"/>
      <c r="F1086" s="168"/>
      <c r="G1086" s="166" t="s">
        <v>5006</v>
      </c>
      <c r="H1086" s="166" t="s">
        <v>5007</v>
      </c>
      <c r="I1086" s="166" t="s">
        <v>5008</v>
      </c>
      <c r="J1086" s="167" t="s">
        <v>492</v>
      </c>
      <c r="K1086" s="161" t="s">
        <v>493</v>
      </c>
      <c r="L1086" s="168"/>
      <c r="M1086" s="168"/>
      <c r="N1086" s="168"/>
      <c r="O1086" s="168"/>
    </row>
    <row r="1087">
      <c r="A1087" s="161" t="s">
        <v>4992</v>
      </c>
      <c r="B1087" s="169"/>
      <c r="C1087" s="169"/>
      <c r="D1087" s="161" t="s">
        <v>5009</v>
      </c>
      <c r="E1087" s="168"/>
      <c r="F1087" s="168"/>
      <c r="G1087" s="166" t="s">
        <v>5010</v>
      </c>
      <c r="H1087" s="166" t="s">
        <v>5011</v>
      </c>
      <c r="I1087" s="166" t="s">
        <v>5012</v>
      </c>
      <c r="J1087" s="167" t="s">
        <v>492</v>
      </c>
      <c r="K1087" s="161" t="s">
        <v>493</v>
      </c>
      <c r="L1087" s="168"/>
      <c r="M1087" s="168"/>
      <c r="N1087" s="168"/>
      <c r="O1087" s="168"/>
    </row>
    <row r="1088">
      <c r="A1088" s="161" t="s">
        <v>4992</v>
      </c>
      <c r="B1088" s="12"/>
      <c r="C1088" s="12"/>
      <c r="D1088" s="161" t="s">
        <v>5013</v>
      </c>
      <c r="E1088" s="168"/>
      <c r="F1088" s="168"/>
      <c r="G1088" s="166" t="s">
        <v>5014</v>
      </c>
      <c r="H1088" s="166" t="s">
        <v>5015</v>
      </c>
      <c r="I1088" s="166" t="s">
        <v>5016</v>
      </c>
      <c r="J1088" s="167" t="s">
        <v>492</v>
      </c>
      <c r="K1088" s="161" t="s">
        <v>493</v>
      </c>
      <c r="L1088" s="168"/>
      <c r="M1088" s="168"/>
      <c r="N1088" s="168"/>
      <c r="O1088" s="168"/>
    </row>
    <row r="1089">
      <c r="A1089" s="161" t="s">
        <v>5017</v>
      </c>
      <c r="B1089" s="162"/>
      <c r="C1089" s="171" t="s">
        <v>5018</v>
      </c>
      <c r="D1089" s="161" t="s">
        <v>5019</v>
      </c>
      <c r="E1089" s="168"/>
      <c r="F1089" s="168"/>
      <c r="G1089" s="166" t="s">
        <v>5020</v>
      </c>
      <c r="H1089" s="166" t="s">
        <v>5021</v>
      </c>
      <c r="I1089" s="166" t="s">
        <v>5022</v>
      </c>
      <c r="J1089" s="167" t="s">
        <v>492</v>
      </c>
      <c r="K1089" s="161" t="s">
        <v>938</v>
      </c>
      <c r="L1089" s="168"/>
      <c r="M1089" s="168"/>
      <c r="N1089" s="168"/>
      <c r="O1089" s="168"/>
    </row>
    <row r="1090">
      <c r="A1090" s="161" t="s">
        <v>5017</v>
      </c>
      <c r="B1090" s="169"/>
      <c r="C1090" s="169"/>
      <c r="D1090" s="161" t="s">
        <v>5023</v>
      </c>
      <c r="E1090" s="168"/>
      <c r="F1090" s="168"/>
      <c r="G1090" s="166" t="s">
        <v>5024</v>
      </c>
      <c r="H1090" s="166" t="s">
        <v>5021</v>
      </c>
      <c r="I1090" s="166" t="s">
        <v>5022</v>
      </c>
      <c r="J1090" s="167" t="s">
        <v>492</v>
      </c>
      <c r="K1090" s="161" t="s">
        <v>938</v>
      </c>
      <c r="L1090" s="168"/>
      <c r="M1090" s="168"/>
      <c r="N1090" s="168"/>
      <c r="O1090" s="168"/>
    </row>
    <row r="1091">
      <c r="A1091" s="161" t="s">
        <v>5017</v>
      </c>
      <c r="B1091" s="12"/>
      <c r="C1091" s="12"/>
      <c r="D1091" s="161" t="s">
        <v>5025</v>
      </c>
      <c r="E1091" s="168"/>
      <c r="F1091" s="168"/>
      <c r="G1091" s="166" t="s">
        <v>5026</v>
      </c>
      <c r="H1091" s="166" t="s">
        <v>5027</v>
      </c>
      <c r="I1091" s="166" t="s">
        <v>5028</v>
      </c>
      <c r="J1091" s="167" t="s">
        <v>492</v>
      </c>
      <c r="K1091" s="161" t="s">
        <v>4229</v>
      </c>
      <c r="L1091" s="161" t="s">
        <v>519</v>
      </c>
      <c r="M1091" s="168"/>
      <c r="N1091" s="168"/>
      <c r="O1091" s="168"/>
    </row>
    <row r="1092">
      <c r="A1092" s="161" t="s">
        <v>5029</v>
      </c>
      <c r="B1092" s="162"/>
      <c r="C1092" s="171" t="s">
        <v>5030</v>
      </c>
      <c r="D1092" s="161" t="s">
        <v>5031</v>
      </c>
      <c r="E1092" s="168"/>
      <c r="F1092" s="168"/>
      <c r="G1092" s="166" t="s">
        <v>5032</v>
      </c>
      <c r="H1092" s="166" t="s">
        <v>5033</v>
      </c>
      <c r="I1092" s="166" t="s">
        <v>5034</v>
      </c>
      <c r="J1092" s="167" t="s">
        <v>492</v>
      </c>
      <c r="K1092" s="161" t="s">
        <v>518</v>
      </c>
      <c r="L1092" s="161" t="s">
        <v>519</v>
      </c>
      <c r="M1092" s="168"/>
      <c r="N1092" s="168"/>
      <c r="O1092" s="168"/>
    </row>
    <row r="1093">
      <c r="A1093" s="161" t="s">
        <v>5029</v>
      </c>
      <c r="B1093" s="169"/>
      <c r="C1093" s="169"/>
      <c r="D1093" s="161" t="s">
        <v>5035</v>
      </c>
      <c r="E1093" s="168"/>
      <c r="F1093" s="168"/>
      <c r="G1093" s="166" t="s">
        <v>5036</v>
      </c>
      <c r="H1093" s="166" t="s">
        <v>5037</v>
      </c>
      <c r="I1093" s="166" t="s">
        <v>5038</v>
      </c>
      <c r="J1093" s="167" t="s">
        <v>492</v>
      </c>
      <c r="K1093" s="161" t="s">
        <v>518</v>
      </c>
      <c r="L1093" s="161" t="s">
        <v>519</v>
      </c>
      <c r="M1093" s="168"/>
      <c r="N1093" s="168"/>
      <c r="O1093" s="168"/>
    </row>
    <row r="1094">
      <c r="A1094" s="161" t="s">
        <v>5029</v>
      </c>
      <c r="B1094" s="169"/>
      <c r="C1094" s="169"/>
      <c r="D1094" s="161" t="s">
        <v>5039</v>
      </c>
      <c r="E1094" s="168"/>
      <c r="F1094" s="168"/>
      <c r="G1094" s="166" t="s">
        <v>5040</v>
      </c>
      <c r="H1094" s="166" t="s">
        <v>5041</v>
      </c>
      <c r="I1094" s="166" t="s">
        <v>5042</v>
      </c>
      <c r="J1094" s="167" t="s">
        <v>492</v>
      </c>
      <c r="K1094" s="161" t="s">
        <v>518</v>
      </c>
      <c r="L1094" s="161" t="s">
        <v>519</v>
      </c>
      <c r="M1094" s="168"/>
      <c r="N1094" s="168"/>
      <c r="O1094" s="168"/>
    </row>
    <row r="1095">
      <c r="A1095" s="161" t="s">
        <v>5029</v>
      </c>
      <c r="B1095" s="169"/>
      <c r="C1095" s="169"/>
      <c r="D1095" s="161" t="s">
        <v>5043</v>
      </c>
      <c r="E1095" s="168"/>
      <c r="F1095" s="168"/>
      <c r="G1095" s="166" t="s">
        <v>5044</v>
      </c>
      <c r="H1095" s="166" t="s">
        <v>5045</v>
      </c>
      <c r="I1095" s="166" t="s">
        <v>5046</v>
      </c>
      <c r="J1095" s="167" t="s">
        <v>492</v>
      </c>
      <c r="K1095" s="161" t="s">
        <v>518</v>
      </c>
      <c r="L1095" s="161" t="s">
        <v>519</v>
      </c>
      <c r="M1095" s="168"/>
      <c r="N1095" s="168"/>
      <c r="O1095" s="168"/>
    </row>
    <row r="1096">
      <c r="A1096" s="161" t="s">
        <v>5029</v>
      </c>
      <c r="B1096" s="169"/>
      <c r="C1096" s="169"/>
      <c r="D1096" s="161" t="s">
        <v>5047</v>
      </c>
      <c r="E1096" s="168"/>
      <c r="F1096" s="168"/>
      <c r="G1096" s="166" t="s">
        <v>5048</v>
      </c>
      <c r="H1096" s="166" t="s">
        <v>5049</v>
      </c>
      <c r="I1096" s="166" t="s">
        <v>5050</v>
      </c>
      <c r="J1096" s="167" t="s">
        <v>492</v>
      </c>
      <c r="K1096" s="161" t="s">
        <v>518</v>
      </c>
      <c r="L1096" s="161" t="s">
        <v>519</v>
      </c>
      <c r="M1096" s="168"/>
      <c r="N1096" s="168"/>
      <c r="O1096" s="168"/>
    </row>
    <row r="1097">
      <c r="A1097" s="161" t="s">
        <v>5029</v>
      </c>
      <c r="B1097" s="169"/>
      <c r="C1097" s="169"/>
      <c r="D1097" s="161" t="s">
        <v>5051</v>
      </c>
      <c r="E1097" s="168"/>
      <c r="F1097" s="168"/>
      <c r="G1097" s="166" t="s">
        <v>5052</v>
      </c>
      <c r="H1097" s="166" t="s">
        <v>5033</v>
      </c>
      <c r="I1097" s="166" t="s">
        <v>5053</v>
      </c>
      <c r="J1097" s="167" t="s">
        <v>492</v>
      </c>
      <c r="K1097" s="161" t="s">
        <v>518</v>
      </c>
      <c r="L1097" s="161" t="s">
        <v>519</v>
      </c>
      <c r="M1097" s="168"/>
      <c r="N1097" s="168"/>
      <c r="O1097" s="168"/>
    </row>
    <row r="1098">
      <c r="A1098" s="161" t="s">
        <v>5029</v>
      </c>
      <c r="B1098" s="169"/>
      <c r="C1098" s="169"/>
      <c r="D1098" s="161" t="s">
        <v>5054</v>
      </c>
      <c r="E1098" s="168"/>
      <c r="F1098" s="168"/>
      <c r="G1098" s="166" t="s">
        <v>5055</v>
      </c>
      <c r="H1098" s="166" t="s">
        <v>5056</v>
      </c>
      <c r="I1098" s="166" t="s">
        <v>5057</v>
      </c>
      <c r="J1098" s="167" t="s">
        <v>492</v>
      </c>
      <c r="K1098" s="161" t="s">
        <v>518</v>
      </c>
      <c r="L1098" s="161" t="s">
        <v>519</v>
      </c>
      <c r="M1098" s="168"/>
      <c r="N1098" s="168"/>
      <c r="O1098" s="168"/>
    </row>
    <row r="1099">
      <c r="A1099" s="161" t="s">
        <v>5029</v>
      </c>
      <c r="B1099" s="169"/>
      <c r="C1099" s="169"/>
      <c r="D1099" s="161" t="s">
        <v>5058</v>
      </c>
      <c r="E1099" s="168"/>
      <c r="F1099" s="168"/>
      <c r="G1099" s="166" t="s">
        <v>5059</v>
      </c>
      <c r="H1099" s="166" t="s">
        <v>5060</v>
      </c>
      <c r="I1099" s="166" t="s">
        <v>5061</v>
      </c>
      <c r="J1099" s="167" t="s">
        <v>492</v>
      </c>
      <c r="K1099" s="161" t="s">
        <v>518</v>
      </c>
      <c r="L1099" s="161" t="s">
        <v>519</v>
      </c>
      <c r="M1099" s="168"/>
      <c r="N1099" s="168"/>
      <c r="O1099" s="168"/>
    </row>
    <row r="1100">
      <c r="A1100" s="161" t="s">
        <v>5029</v>
      </c>
      <c r="B1100" s="169"/>
      <c r="C1100" s="169"/>
      <c r="D1100" s="161" t="s">
        <v>5062</v>
      </c>
      <c r="E1100" s="168"/>
      <c r="F1100" s="168"/>
      <c r="G1100" s="166" t="s">
        <v>5063</v>
      </c>
      <c r="H1100" s="166" t="s">
        <v>5064</v>
      </c>
      <c r="I1100" s="166" t="s">
        <v>5065</v>
      </c>
      <c r="J1100" s="167" t="s">
        <v>492</v>
      </c>
      <c r="K1100" s="161" t="s">
        <v>518</v>
      </c>
      <c r="L1100" s="161" t="s">
        <v>519</v>
      </c>
      <c r="M1100" s="168"/>
      <c r="N1100" s="168"/>
      <c r="O1100" s="168"/>
    </row>
    <row r="1101">
      <c r="A1101" s="161" t="s">
        <v>5029</v>
      </c>
      <c r="B1101" s="169"/>
      <c r="C1101" s="169"/>
      <c r="D1101" s="161" t="s">
        <v>5066</v>
      </c>
      <c r="E1101" s="168"/>
      <c r="F1101" s="168"/>
      <c r="G1101" s="166" t="s">
        <v>5067</v>
      </c>
      <c r="H1101" s="166" t="s">
        <v>5068</v>
      </c>
      <c r="I1101" s="166" t="s">
        <v>5069</v>
      </c>
      <c r="J1101" s="167" t="s">
        <v>492</v>
      </c>
      <c r="K1101" s="161" t="s">
        <v>518</v>
      </c>
      <c r="L1101" s="161" t="s">
        <v>519</v>
      </c>
      <c r="M1101" s="168"/>
      <c r="N1101" s="168"/>
      <c r="O1101" s="168"/>
    </row>
    <row r="1102">
      <c r="A1102" s="161" t="s">
        <v>5029</v>
      </c>
      <c r="B1102" s="169"/>
      <c r="C1102" s="169"/>
      <c r="D1102" s="161" t="s">
        <v>5070</v>
      </c>
      <c r="E1102" s="168"/>
      <c r="F1102" s="168"/>
      <c r="G1102" s="166" t="s">
        <v>5071</v>
      </c>
      <c r="H1102" s="166" t="s">
        <v>5072</v>
      </c>
      <c r="I1102" s="166" t="s">
        <v>5073</v>
      </c>
      <c r="J1102" s="167" t="s">
        <v>492</v>
      </c>
      <c r="K1102" s="161" t="s">
        <v>518</v>
      </c>
      <c r="L1102" s="161" t="s">
        <v>519</v>
      </c>
      <c r="M1102" s="168"/>
      <c r="N1102" s="168"/>
      <c r="O1102" s="168"/>
    </row>
    <row r="1103">
      <c r="A1103" s="161" t="s">
        <v>5029</v>
      </c>
      <c r="B1103" s="169"/>
      <c r="C1103" s="169"/>
      <c r="D1103" s="161" t="s">
        <v>5074</v>
      </c>
      <c r="E1103" s="168"/>
      <c r="F1103" s="168"/>
      <c r="G1103" s="166" t="s">
        <v>5075</v>
      </c>
      <c r="H1103" s="166" t="s">
        <v>5076</v>
      </c>
      <c r="I1103" s="166" t="s">
        <v>5077</v>
      </c>
      <c r="J1103" s="167" t="s">
        <v>492</v>
      </c>
      <c r="K1103" s="161" t="s">
        <v>518</v>
      </c>
      <c r="L1103" s="161" t="s">
        <v>519</v>
      </c>
      <c r="M1103" s="168"/>
      <c r="N1103" s="168"/>
      <c r="O1103" s="168"/>
    </row>
    <row r="1104">
      <c r="A1104" s="161" t="s">
        <v>5029</v>
      </c>
      <c r="B1104" s="169"/>
      <c r="C1104" s="169"/>
      <c r="D1104" s="161" t="s">
        <v>5078</v>
      </c>
      <c r="E1104" s="168"/>
      <c r="F1104" s="168"/>
      <c r="G1104" s="166" t="s">
        <v>5079</v>
      </c>
      <c r="H1104" s="166" t="s">
        <v>5080</v>
      </c>
      <c r="I1104" s="166" t="s">
        <v>5081</v>
      </c>
      <c r="J1104" s="167" t="s">
        <v>492</v>
      </c>
      <c r="K1104" s="161" t="s">
        <v>518</v>
      </c>
      <c r="L1104" s="161" t="s">
        <v>519</v>
      </c>
      <c r="M1104" s="168"/>
      <c r="N1104" s="168"/>
      <c r="O1104" s="168"/>
    </row>
    <row r="1105">
      <c r="A1105" s="161" t="s">
        <v>5029</v>
      </c>
      <c r="B1105" s="169"/>
      <c r="C1105" s="169"/>
      <c r="D1105" s="161" t="s">
        <v>5082</v>
      </c>
      <c r="E1105" s="168"/>
      <c r="F1105" s="168"/>
      <c r="G1105" s="166" t="s">
        <v>5083</v>
      </c>
      <c r="H1105" s="166" t="s">
        <v>5072</v>
      </c>
      <c r="I1105" s="166" t="s">
        <v>5084</v>
      </c>
      <c r="J1105" s="167" t="s">
        <v>492</v>
      </c>
      <c r="K1105" s="161" t="s">
        <v>518</v>
      </c>
      <c r="L1105" s="161" t="s">
        <v>519</v>
      </c>
      <c r="M1105" s="168"/>
      <c r="N1105" s="168"/>
      <c r="O1105" s="168"/>
    </row>
    <row r="1106">
      <c r="A1106" s="161" t="s">
        <v>5029</v>
      </c>
      <c r="B1106" s="169"/>
      <c r="C1106" s="169"/>
      <c r="D1106" s="161" t="s">
        <v>5085</v>
      </c>
      <c r="E1106" s="168"/>
      <c r="F1106" s="168"/>
      <c r="G1106" s="166" t="s">
        <v>5086</v>
      </c>
      <c r="H1106" s="166" t="s">
        <v>5072</v>
      </c>
      <c r="I1106" s="166" t="s">
        <v>5087</v>
      </c>
      <c r="J1106" s="167" t="s">
        <v>492</v>
      </c>
      <c r="K1106" s="161" t="s">
        <v>4229</v>
      </c>
      <c r="L1106" s="161" t="s">
        <v>519</v>
      </c>
      <c r="M1106" s="168"/>
      <c r="N1106" s="168"/>
      <c r="O1106" s="168"/>
    </row>
    <row r="1107">
      <c r="A1107" s="161" t="s">
        <v>5029</v>
      </c>
      <c r="B1107" s="12"/>
      <c r="C1107" s="12"/>
      <c r="D1107" s="161" t="s">
        <v>5088</v>
      </c>
      <c r="E1107" s="168"/>
      <c r="F1107" s="168"/>
      <c r="G1107" s="166" t="s">
        <v>5089</v>
      </c>
      <c r="H1107" s="166" t="s">
        <v>5072</v>
      </c>
      <c r="I1107" s="166" t="s">
        <v>5084</v>
      </c>
      <c r="J1107" s="167" t="s">
        <v>492</v>
      </c>
      <c r="K1107" s="161" t="s">
        <v>4229</v>
      </c>
      <c r="L1107" s="161" t="s">
        <v>519</v>
      </c>
      <c r="M1107" s="168"/>
      <c r="N1107" s="168"/>
      <c r="O1107" s="168"/>
    </row>
    <row r="1108">
      <c r="A1108" s="161" t="s">
        <v>5090</v>
      </c>
      <c r="B1108" s="168"/>
      <c r="C1108" s="166" t="s">
        <v>5091</v>
      </c>
      <c r="D1108" s="161" t="s">
        <v>5092</v>
      </c>
      <c r="E1108" s="168"/>
      <c r="F1108" s="168"/>
      <c r="G1108" s="166" t="s">
        <v>5093</v>
      </c>
      <c r="H1108" s="166" t="s">
        <v>5094</v>
      </c>
      <c r="I1108" s="166" t="s">
        <v>5095</v>
      </c>
      <c r="J1108" s="167" t="s">
        <v>492</v>
      </c>
      <c r="K1108" s="161" t="s">
        <v>493</v>
      </c>
      <c r="L1108" s="168"/>
      <c r="M1108" s="168"/>
      <c r="N1108" s="168"/>
      <c r="O1108" s="168"/>
    </row>
    <row r="1109">
      <c r="A1109" s="161" t="s">
        <v>5096</v>
      </c>
      <c r="B1109" s="162"/>
      <c r="C1109" s="171" t="s">
        <v>5097</v>
      </c>
      <c r="D1109" s="161" t="s">
        <v>5098</v>
      </c>
      <c r="E1109" s="168"/>
      <c r="F1109" s="168"/>
      <c r="G1109" s="166" t="s">
        <v>5099</v>
      </c>
      <c r="H1109" s="166" t="s">
        <v>5100</v>
      </c>
      <c r="I1109" s="166" t="s">
        <v>5101</v>
      </c>
      <c r="J1109" s="167" t="s">
        <v>492</v>
      </c>
      <c r="K1109" s="161" t="s">
        <v>493</v>
      </c>
      <c r="L1109" s="168"/>
      <c r="M1109" s="168"/>
      <c r="N1109" s="168"/>
      <c r="O1109" s="168"/>
    </row>
    <row r="1110">
      <c r="A1110" s="161" t="s">
        <v>5096</v>
      </c>
      <c r="B1110" s="169"/>
      <c r="C1110" s="169"/>
      <c r="D1110" s="161" t="s">
        <v>5102</v>
      </c>
      <c r="E1110" s="168"/>
      <c r="F1110" s="168"/>
      <c r="G1110" s="166" t="s">
        <v>5103</v>
      </c>
      <c r="H1110" s="166" t="s">
        <v>5104</v>
      </c>
      <c r="I1110" s="166" t="s">
        <v>5105</v>
      </c>
      <c r="J1110" s="167" t="s">
        <v>492</v>
      </c>
      <c r="K1110" s="161" t="s">
        <v>493</v>
      </c>
      <c r="L1110" s="168"/>
      <c r="M1110" s="168"/>
      <c r="N1110" s="168"/>
      <c r="O1110" s="168"/>
    </row>
    <row r="1111">
      <c r="A1111" s="161" t="s">
        <v>5096</v>
      </c>
      <c r="B1111" s="169"/>
      <c r="C1111" s="169"/>
      <c r="D1111" s="161" t="s">
        <v>5106</v>
      </c>
      <c r="E1111" s="168"/>
      <c r="F1111" s="168"/>
      <c r="G1111" s="166" t="s">
        <v>5107</v>
      </c>
      <c r="H1111" s="166" t="s">
        <v>5108</v>
      </c>
      <c r="I1111" s="166" t="s">
        <v>5109</v>
      </c>
      <c r="J1111" s="167" t="s">
        <v>492</v>
      </c>
      <c r="K1111" s="161" t="s">
        <v>493</v>
      </c>
      <c r="L1111" s="168"/>
      <c r="M1111" s="168"/>
      <c r="N1111" s="168"/>
      <c r="O1111" s="168"/>
    </row>
    <row r="1112">
      <c r="A1112" s="161" t="s">
        <v>5096</v>
      </c>
      <c r="B1112" s="169"/>
      <c r="C1112" s="169"/>
      <c r="D1112" s="161" t="s">
        <v>5110</v>
      </c>
      <c r="E1112" s="168"/>
      <c r="F1112" s="168"/>
      <c r="G1112" s="166" t="s">
        <v>5111</v>
      </c>
      <c r="H1112" s="166" t="s">
        <v>5112</v>
      </c>
      <c r="I1112" s="166" t="s">
        <v>5113</v>
      </c>
      <c r="J1112" s="167" t="s">
        <v>492</v>
      </c>
      <c r="K1112" s="161" t="s">
        <v>493</v>
      </c>
      <c r="L1112" s="168"/>
      <c r="M1112" s="168"/>
      <c r="N1112" s="168"/>
      <c r="O1112" s="168"/>
    </row>
    <row r="1113">
      <c r="A1113" s="161" t="s">
        <v>5096</v>
      </c>
      <c r="B1113" s="169"/>
      <c r="C1113" s="169"/>
      <c r="D1113" s="161" t="s">
        <v>5114</v>
      </c>
      <c r="E1113" s="168"/>
      <c r="F1113" s="168"/>
      <c r="G1113" s="166" t="s">
        <v>5115</v>
      </c>
      <c r="H1113" s="166" t="s">
        <v>5116</v>
      </c>
      <c r="I1113" s="166" t="s">
        <v>5117</v>
      </c>
      <c r="J1113" s="167" t="s">
        <v>492</v>
      </c>
      <c r="K1113" s="161" t="s">
        <v>493</v>
      </c>
      <c r="L1113" s="168"/>
      <c r="M1113" s="168"/>
      <c r="N1113" s="168"/>
      <c r="O1113" s="168"/>
    </row>
    <row r="1114">
      <c r="A1114" s="161" t="s">
        <v>5096</v>
      </c>
      <c r="B1114" s="169"/>
      <c r="C1114" s="169"/>
      <c r="D1114" s="161" t="s">
        <v>5118</v>
      </c>
      <c r="E1114" s="168"/>
      <c r="F1114" s="168"/>
      <c r="G1114" s="166" t="s">
        <v>5119</v>
      </c>
      <c r="H1114" s="166" t="s">
        <v>5120</v>
      </c>
      <c r="I1114" s="166" t="s">
        <v>5121</v>
      </c>
      <c r="J1114" s="167" t="s">
        <v>492</v>
      </c>
      <c r="K1114" s="161" t="s">
        <v>493</v>
      </c>
      <c r="L1114" s="168"/>
      <c r="M1114" s="168"/>
      <c r="N1114" s="168"/>
      <c r="O1114" s="168"/>
    </row>
    <row r="1115">
      <c r="A1115" s="161" t="s">
        <v>5096</v>
      </c>
      <c r="B1115" s="169"/>
      <c r="C1115" s="169"/>
      <c r="D1115" s="161" t="s">
        <v>5122</v>
      </c>
      <c r="E1115" s="168"/>
      <c r="F1115" s="168"/>
      <c r="G1115" s="166" t="s">
        <v>5123</v>
      </c>
      <c r="H1115" s="166" t="s">
        <v>5124</v>
      </c>
      <c r="I1115" s="166" t="s">
        <v>5125</v>
      </c>
      <c r="J1115" s="167" t="s">
        <v>492</v>
      </c>
      <c r="K1115" s="161" t="s">
        <v>493</v>
      </c>
      <c r="L1115" s="168"/>
      <c r="M1115" s="168"/>
      <c r="N1115" s="168"/>
      <c r="O1115" s="168"/>
    </row>
    <row r="1116">
      <c r="A1116" s="161" t="s">
        <v>5096</v>
      </c>
      <c r="B1116" s="12"/>
      <c r="C1116" s="12"/>
      <c r="D1116" s="161" t="s">
        <v>5126</v>
      </c>
      <c r="E1116" s="168"/>
      <c r="F1116" s="168"/>
      <c r="G1116" s="166" t="s">
        <v>5127</v>
      </c>
      <c r="H1116" s="166" t="s">
        <v>5124</v>
      </c>
      <c r="I1116" s="166" t="s">
        <v>5128</v>
      </c>
      <c r="J1116" s="167" t="s">
        <v>492</v>
      </c>
      <c r="K1116" s="161" t="s">
        <v>493</v>
      </c>
      <c r="L1116" s="168"/>
      <c r="M1116" s="168"/>
      <c r="N1116" s="168"/>
      <c r="O1116" s="168"/>
    </row>
    <row r="1117">
      <c r="A1117" s="161" t="s">
        <v>5129</v>
      </c>
      <c r="B1117" s="162"/>
      <c r="C1117" s="171" t="s">
        <v>5130</v>
      </c>
      <c r="D1117" s="161" t="s">
        <v>5131</v>
      </c>
      <c r="E1117" s="168"/>
      <c r="F1117" s="168"/>
      <c r="G1117" s="166" t="s">
        <v>5132</v>
      </c>
      <c r="H1117" s="166" t="s">
        <v>5133</v>
      </c>
      <c r="I1117" s="166" t="s">
        <v>5134</v>
      </c>
      <c r="J1117" s="167" t="s">
        <v>492</v>
      </c>
      <c r="K1117" s="161" t="s">
        <v>493</v>
      </c>
      <c r="L1117" s="168"/>
      <c r="M1117" s="168"/>
      <c r="N1117" s="168"/>
      <c r="O1117" s="168"/>
    </row>
    <row r="1118">
      <c r="A1118" s="161" t="s">
        <v>5129</v>
      </c>
      <c r="B1118" s="169"/>
      <c r="C1118" s="169"/>
      <c r="D1118" s="161" t="s">
        <v>5135</v>
      </c>
      <c r="E1118" s="168"/>
      <c r="F1118" s="168"/>
      <c r="G1118" s="166" t="s">
        <v>5136</v>
      </c>
      <c r="H1118" s="166" t="s">
        <v>5137</v>
      </c>
      <c r="I1118" s="166" t="s">
        <v>5138</v>
      </c>
      <c r="J1118" s="167" t="s">
        <v>492</v>
      </c>
      <c r="K1118" s="161" t="s">
        <v>493</v>
      </c>
      <c r="L1118" s="168"/>
      <c r="M1118" s="168"/>
      <c r="N1118" s="168"/>
      <c r="O1118" s="168"/>
    </row>
    <row r="1119">
      <c r="A1119" s="161" t="s">
        <v>5129</v>
      </c>
      <c r="B1119" s="169"/>
      <c r="C1119" s="169"/>
      <c r="D1119" s="161" t="s">
        <v>5139</v>
      </c>
      <c r="E1119" s="168"/>
      <c r="F1119" s="168"/>
      <c r="G1119" s="166" t="s">
        <v>5140</v>
      </c>
      <c r="H1119" s="166" t="s">
        <v>5137</v>
      </c>
      <c r="I1119" s="166" t="s">
        <v>5141</v>
      </c>
      <c r="J1119" s="167" t="s">
        <v>492</v>
      </c>
      <c r="K1119" s="161" t="s">
        <v>493</v>
      </c>
      <c r="L1119" s="168"/>
      <c r="M1119" s="168"/>
      <c r="N1119" s="168"/>
      <c r="O1119" s="168"/>
    </row>
    <row r="1120">
      <c r="A1120" s="161" t="s">
        <v>5129</v>
      </c>
      <c r="B1120" s="169"/>
      <c r="C1120" s="169"/>
      <c r="D1120" s="161" t="s">
        <v>5142</v>
      </c>
      <c r="E1120" s="168"/>
      <c r="F1120" s="168"/>
      <c r="G1120" s="166" t="s">
        <v>5143</v>
      </c>
      <c r="H1120" s="166" t="s">
        <v>5133</v>
      </c>
      <c r="I1120" s="166" t="s">
        <v>5144</v>
      </c>
      <c r="J1120" s="167" t="s">
        <v>492</v>
      </c>
      <c r="K1120" s="161" t="s">
        <v>493</v>
      </c>
      <c r="L1120" s="168"/>
      <c r="M1120" s="168"/>
      <c r="N1120" s="168"/>
      <c r="O1120" s="168"/>
    </row>
    <row r="1121">
      <c r="A1121" s="161" t="s">
        <v>5129</v>
      </c>
      <c r="B1121" s="169"/>
      <c r="C1121" s="169"/>
      <c r="D1121" s="161" t="s">
        <v>5145</v>
      </c>
      <c r="E1121" s="168"/>
      <c r="F1121" s="168"/>
      <c r="G1121" s="166" t="s">
        <v>5146</v>
      </c>
      <c r="H1121" s="166" t="s">
        <v>5147</v>
      </c>
      <c r="I1121" s="166" t="s">
        <v>5148</v>
      </c>
      <c r="J1121" s="167" t="s">
        <v>492</v>
      </c>
      <c r="K1121" s="161" t="s">
        <v>493</v>
      </c>
      <c r="L1121" s="168"/>
      <c r="M1121" s="168"/>
      <c r="N1121" s="168"/>
      <c r="O1121" s="168"/>
    </row>
    <row r="1122">
      <c r="A1122" s="161" t="s">
        <v>5129</v>
      </c>
      <c r="B1122" s="169"/>
      <c r="C1122" s="169"/>
      <c r="D1122" s="161" t="s">
        <v>5149</v>
      </c>
      <c r="E1122" s="168"/>
      <c r="F1122" s="168"/>
      <c r="G1122" s="166" t="s">
        <v>5150</v>
      </c>
      <c r="H1122" s="166" t="s">
        <v>5151</v>
      </c>
      <c r="I1122" s="166" t="s">
        <v>5148</v>
      </c>
      <c r="J1122" s="167" t="s">
        <v>492</v>
      </c>
      <c r="K1122" s="161" t="s">
        <v>493</v>
      </c>
      <c r="L1122" s="168"/>
      <c r="M1122" s="168"/>
      <c r="N1122" s="168"/>
      <c r="O1122" s="168"/>
    </row>
    <row r="1123">
      <c r="A1123" s="161" t="s">
        <v>5129</v>
      </c>
      <c r="B1123" s="169"/>
      <c r="C1123" s="169"/>
      <c r="D1123" s="161" t="s">
        <v>5152</v>
      </c>
      <c r="E1123" s="168"/>
      <c r="F1123" s="168"/>
      <c r="G1123" s="166" t="s">
        <v>5153</v>
      </c>
      <c r="H1123" s="166" t="s">
        <v>5154</v>
      </c>
      <c r="I1123" s="166" t="s">
        <v>5155</v>
      </c>
      <c r="J1123" s="167" t="s">
        <v>492</v>
      </c>
      <c r="K1123" s="161" t="s">
        <v>493</v>
      </c>
      <c r="L1123" s="168"/>
      <c r="M1123" s="168"/>
      <c r="N1123" s="168"/>
      <c r="O1123" s="168"/>
    </row>
    <row r="1124">
      <c r="A1124" s="161" t="s">
        <v>5129</v>
      </c>
      <c r="B1124" s="169"/>
      <c r="C1124" s="169"/>
      <c r="D1124" s="161" t="s">
        <v>5156</v>
      </c>
      <c r="E1124" s="168"/>
      <c r="F1124" s="168"/>
      <c r="G1124" s="166" t="s">
        <v>5157</v>
      </c>
      <c r="H1124" s="166" t="s">
        <v>5158</v>
      </c>
      <c r="I1124" s="166" t="s">
        <v>5159</v>
      </c>
      <c r="J1124" s="167" t="s">
        <v>492</v>
      </c>
      <c r="K1124" s="161" t="s">
        <v>493</v>
      </c>
      <c r="L1124" s="168"/>
      <c r="M1124" s="168"/>
      <c r="N1124" s="168"/>
      <c r="O1124" s="168"/>
    </row>
    <row r="1125">
      <c r="A1125" s="161" t="s">
        <v>5129</v>
      </c>
      <c r="B1125" s="169"/>
      <c r="C1125" s="169"/>
      <c r="D1125" s="161" t="s">
        <v>5160</v>
      </c>
      <c r="E1125" s="168"/>
      <c r="F1125" s="168"/>
      <c r="G1125" s="166" t="s">
        <v>5161</v>
      </c>
      <c r="H1125" s="166" t="s">
        <v>5162</v>
      </c>
      <c r="I1125" s="166" t="s">
        <v>5163</v>
      </c>
      <c r="J1125" s="173" t="s">
        <v>706</v>
      </c>
      <c r="K1125" s="161" t="s">
        <v>493</v>
      </c>
      <c r="L1125" s="168"/>
      <c r="M1125" s="174" t="s">
        <v>5164</v>
      </c>
      <c r="N1125" s="168"/>
      <c r="O1125" s="168"/>
    </row>
    <row r="1126">
      <c r="A1126" s="161" t="s">
        <v>5129</v>
      </c>
      <c r="B1126" s="169"/>
      <c r="C1126" s="169"/>
      <c r="D1126" s="161" t="s">
        <v>5165</v>
      </c>
      <c r="E1126" s="168"/>
      <c r="F1126" s="168"/>
      <c r="G1126" s="166" t="s">
        <v>5166</v>
      </c>
      <c r="H1126" s="166" t="s">
        <v>5167</v>
      </c>
      <c r="I1126" s="166" t="s">
        <v>5148</v>
      </c>
      <c r="J1126" s="167" t="s">
        <v>492</v>
      </c>
      <c r="K1126" s="161" t="s">
        <v>493</v>
      </c>
      <c r="L1126" s="168"/>
      <c r="M1126" s="168"/>
      <c r="N1126" s="168"/>
      <c r="O1126" s="168"/>
    </row>
    <row r="1127">
      <c r="A1127" s="161" t="s">
        <v>5129</v>
      </c>
      <c r="B1127" s="169"/>
      <c r="C1127" s="169"/>
      <c r="D1127" s="161" t="s">
        <v>5168</v>
      </c>
      <c r="E1127" s="168"/>
      <c r="F1127" s="168"/>
      <c r="G1127" s="166" t="s">
        <v>5169</v>
      </c>
      <c r="H1127" s="166" t="s">
        <v>5170</v>
      </c>
      <c r="I1127" s="166" t="s">
        <v>5171</v>
      </c>
      <c r="J1127" s="167" t="s">
        <v>492</v>
      </c>
      <c r="K1127" s="161" t="s">
        <v>493</v>
      </c>
      <c r="L1127" s="168"/>
      <c r="M1127" s="168"/>
      <c r="N1127" s="168"/>
      <c r="O1127" s="168"/>
    </row>
    <row r="1128">
      <c r="A1128" s="161" t="s">
        <v>5129</v>
      </c>
      <c r="B1128" s="169"/>
      <c r="C1128" s="169"/>
      <c r="D1128" s="161" t="s">
        <v>5172</v>
      </c>
      <c r="E1128" s="168"/>
      <c r="F1128" s="168"/>
      <c r="G1128" s="166" t="s">
        <v>5173</v>
      </c>
      <c r="H1128" s="166" t="s">
        <v>5174</v>
      </c>
      <c r="I1128" s="166" t="s">
        <v>5148</v>
      </c>
      <c r="J1128" s="173" t="s">
        <v>706</v>
      </c>
      <c r="K1128" s="161" t="s">
        <v>493</v>
      </c>
      <c r="L1128" s="168"/>
      <c r="M1128" s="174" t="s">
        <v>5164</v>
      </c>
      <c r="N1128" s="168"/>
      <c r="O1128" s="168"/>
    </row>
    <row r="1129">
      <c r="A1129" s="161" t="s">
        <v>5129</v>
      </c>
      <c r="B1129" s="169"/>
      <c r="C1129" s="169"/>
      <c r="D1129" s="161" t="s">
        <v>5175</v>
      </c>
      <c r="E1129" s="168"/>
      <c r="F1129" s="168"/>
      <c r="G1129" s="166" t="s">
        <v>5176</v>
      </c>
      <c r="H1129" s="166" t="s">
        <v>5177</v>
      </c>
      <c r="I1129" s="166" t="s">
        <v>5148</v>
      </c>
      <c r="J1129" s="173" t="s">
        <v>706</v>
      </c>
      <c r="K1129" s="161" t="s">
        <v>493</v>
      </c>
      <c r="L1129" s="168"/>
      <c r="M1129" s="174" t="s">
        <v>5164</v>
      </c>
      <c r="N1129" s="168"/>
      <c r="O1129" s="168"/>
    </row>
    <row r="1130">
      <c r="A1130" s="161" t="s">
        <v>5129</v>
      </c>
      <c r="B1130" s="169"/>
      <c r="C1130" s="169"/>
      <c r="D1130" s="161" t="s">
        <v>5178</v>
      </c>
      <c r="E1130" s="168"/>
      <c r="F1130" s="168"/>
      <c r="G1130" s="166" t="s">
        <v>5179</v>
      </c>
      <c r="H1130" s="166" t="s">
        <v>5180</v>
      </c>
      <c r="I1130" s="166" t="s">
        <v>5148</v>
      </c>
      <c r="J1130" s="173" t="s">
        <v>706</v>
      </c>
      <c r="K1130" s="161" t="s">
        <v>493</v>
      </c>
      <c r="L1130" s="168"/>
      <c r="M1130" s="174" t="s">
        <v>5164</v>
      </c>
      <c r="N1130" s="168"/>
      <c r="O1130" s="168"/>
    </row>
    <row r="1131">
      <c r="A1131" s="161" t="s">
        <v>5129</v>
      </c>
      <c r="B1131" s="12"/>
      <c r="C1131" s="12"/>
      <c r="D1131" s="161" t="s">
        <v>5181</v>
      </c>
      <c r="E1131" s="168"/>
      <c r="F1131" s="168"/>
      <c r="G1131" s="166" t="s">
        <v>5182</v>
      </c>
      <c r="H1131" s="166" t="s">
        <v>5183</v>
      </c>
      <c r="I1131" s="166" t="s">
        <v>5148</v>
      </c>
      <c r="J1131" s="173" t="s">
        <v>706</v>
      </c>
      <c r="K1131" s="161" t="s">
        <v>493</v>
      </c>
      <c r="L1131" s="168"/>
      <c r="M1131" s="174" t="s">
        <v>5184</v>
      </c>
      <c r="N1131" s="168"/>
      <c r="O1131" s="168"/>
    </row>
    <row r="1132">
      <c r="A1132" s="161" t="s">
        <v>5185</v>
      </c>
      <c r="B1132" s="162"/>
      <c r="C1132" s="171" t="s">
        <v>5186</v>
      </c>
      <c r="D1132" s="161" t="s">
        <v>5187</v>
      </c>
      <c r="E1132" s="168"/>
      <c r="F1132" s="168"/>
      <c r="G1132" s="166" t="s">
        <v>5188</v>
      </c>
      <c r="H1132" s="166" t="s">
        <v>5189</v>
      </c>
      <c r="I1132" s="166" t="s">
        <v>5190</v>
      </c>
      <c r="J1132" s="167" t="s">
        <v>492</v>
      </c>
      <c r="K1132" s="161" t="s">
        <v>493</v>
      </c>
      <c r="L1132" s="168"/>
      <c r="M1132" s="168"/>
      <c r="N1132" s="168"/>
      <c r="O1132" s="168"/>
    </row>
    <row r="1133">
      <c r="A1133" s="161" t="s">
        <v>5185</v>
      </c>
      <c r="B1133" s="169"/>
      <c r="C1133" s="169"/>
      <c r="D1133" s="161" t="s">
        <v>5191</v>
      </c>
      <c r="E1133" s="168"/>
      <c r="F1133" s="168"/>
      <c r="G1133" s="166" t="s">
        <v>5192</v>
      </c>
      <c r="H1133" s="166" t="s">
        <v>5193</v>
      </c>
      <c r="I1133" s="166" t="s">
        <v>5194</v>
      </c>
      <c r="J1133" s="167" t="s">
        <v>492</v>
      </c>
      <c r="K1133" s="161" t="s">
        <v>493</v>
      </c>
      <c r="L1133" s="168"/>
      <c r="M1133" s="168"/>
      <c r="N1133" s="168"/>
      <c r="O1133" s="168"/>
    </row>
    <row r="1134">
      <c r="A1134" s="161" t="s">
        <v>5185</v>
      </c>
      <c r="B1134" s="169"/>
      <c r="C1134" s="169"/>
      <c r="D1134" s="161" t="s">
        <v>5195</v>
      </c>
      <c r="E1134" s="168"/>
      <c r="F1134" s="168"/>
      <c r="G1134" s="166" t="s">
        <v>5196</v>
      </c>
      <c r="H1134" s="166" t="s">
        <v>5197</v>
      </c>
      <c r="I1134" s="166" t="s">
        <v>5198</v>
      </c>
      <c r="J1134" s="167" t="s">
        <v>492</v>
      </c>
      <c r="K1134" s="161" t="s">
        <v>493</v>
      </c>
      <c r="L1134" s="168"/>
      <c r="M1134" s="168"/>
      <c r="N1134" s="168"/>
      <c r="O1134" s="168"/>
    </row>
    <row r="1135">
      <c r="A1135" s="161" t="s">
        <v>5185</v>
      </c>
      <c r="B1135" s="169"/>
      <c r="C1135" s="169"/>
      <c r="D1135" s="161" t="s">
        <v>5199</v>
      </c>
      <c r="E1135" s="168"/>
      <c r="F1135" s="168"/>
      <c r="G1135" s="166" t="s">
        <v>5200</v>
      </c>
      <c r="H1135" s="166" t="s">
        <v>5201</v>
      </c>
      <c r="I1135" s="166" t="s">
        <v>5202</v>
      </c>
      <c r="J1135" s="167" t="s">
        <v>492</v>
      </c>
      <c r="K1135" s="161" t="s">
        <v>493</v>
      </c>
      <c r="L1135" s="168"/>
      <c r="M1135" s="168"/>
      <c r="N1135" s="168"/>
      <c r="O1135" s="168"/>
    </row>
    <row r="1136">
      <c r="A1136" s="161" t="s">
        <v>5185</v>
      </c>
      <c r="B1136" s="169"/>
      <c r="C1136" s="169"/>
      <c r="D1136" s="161" t="s">
        <v>5203</v>
      </c>
      <c r="E1136" s="168"/>
      <c r="F1136" s="168"/>
      <c r="G1136" s="166" t="s">
        <v>5204</v>
      </c>
      <c r="H1136" s="166" t="s">
        <v>5205</v>
      </c>
      <c r="I1136" s="166" t="s">
        <v>5206</v>
      </c>
      <c r="J1136" s="167" t="s">
        <v>492</v>
      </c>
      <c r="K1136" s="161" t="s">
        <v>493</v>
      </c>
      <c r="L1136" s="168"/>
      <c r="M1136" s="168"/>
      <c r="N1136" s="168"/>
      <c r="O1136" s="168"/>
    </row>
    <row r="1137">
      <c r="A1137" s="161" t="s">
        <v>5185</v>
      </c>
      <c r="B1137" s="12"/>
      <c r="C1137" s="12"/>
      <c r="D1137" s="161" t="s">
        <v>5207</v>
      </c>
      <c r="E1137" s="168"/>
      <c r="F1137" s="168"/>
      <c r="G1137" s="166" t="s">
        <v>5208</v>
      </c>
      <c r="H1137" s="166" t="s">
        <v>5209</v>
      </c>
      <c r="I1137" s="166" t="s">
        <v>5210</v>
      </c>
      <c r="J1137" s="167" t="s">
        <v>492</v>
      </c>
      <c r="K1137" s="161" t="s">
        <v>493</v>
      </c>
      <c r="L1137" s="168"/>
      <c r="M1137" s="168"/>
      <c r="N1137" s="168"/>
      <c r="O1137" s="168"/>
    </row>
    <row r="1138">
      <c r="A1138" s="168"/>
      <c r="B1138" s="161" t="s">
        <v>210</v>
      </c>
      <c r="C1138" s="166" t="s">
        <v>5211</v>
      </c>
      <c r="D1138" s="161" t="s">
        <v>5212</v>
      </c>
      <c r="E1138" s="168"/>
      <c r="F1138" s="168"/>
      <c r="G1138" s="166" t="s">
        <v>5213</v>
      </c>
      <c r="H1138" s="166" t="s">
        <v>5214</v>
      </c>
      <c r="I1138" s="166" t="s">
        <v>5215</v>
      </c>
      <c r="J1138" s="173" t="s">
        <v>706</v>
      </c>
      <c r="K1138" s="199" t="s">
        <v>493</v>
      </c>
      <c r="L1138" s="168"/>
      <c r="M1138" s="174" t="s">
        <v>5216</v>
      </c>
      <c r="N1138" s="168"/>
      <c r="O1138" s="168"/>
    </row>
    <row r="1139">
      <c r="A1139" s="168"/>
      <c r="B1139" s="161" t="s">
        <v>167</v>
      </c>
      <c r="C1139" s="166" t="s">
        <v>5217</v>
      </c>
      <c r="D1139" s="161" t="s">
        <v>5218</v>
      </c>
      <c r="E1139" s="168"/>
      <c r="F1139" s="168"/>
      <c r="G1139" s="166" t="s">
        <v>5219</v>
      </c>
      <c r="H1139" s="166" t="s">
        <v>5220</v>
      </c>
      <c r="I1139" s="166" t="s">
        <v>5221</v>
      </c>
      <c r="J1139" s="173" t="s">
        <v>706</v>
      </c>
      <c r="K1139" s="199" t="s">
        <v>493</v>
      </c>
      <c r="L1139" s="168"/>
      <c r="M1139" s="174" t="s">
        <v>5222</v>
      </c>
      <c r="N1139" s="168"/>
      <c r="O1139" s="168"/>
    </row>
    <row r="1140">
      <c r="A1140" s="168"/>
      <c r="B1140" s="161" t="s">
        <v>263</v>
      </c>
      <c r="C1140" s="166" t="s">
        <v>264</v>
      </c>
      <c r="D1140" s="161" t="s">
        <v>5223</v>
      </c>
      <c r="E1140" s="168"/>
      <c r="F1140" s="168"/>
      <c r="G1140" s="166" t="s">
        <v>5224</v>
      </c>
      <c r="H1140" s="166" t="s">
        <v>5225</v>
      </c>
      <c r="I1140" s="166" t="s">
        <v>5226</v>
      </c>
      <c r="J1140" s="167" t="s">
        <v>492</v>
      </c>
      <c r="K1140" s="199" t="s">
        <v>938</v>
      </c>
      <c r="L1140" s="168"/>
      <c r="M1140" s="177"/>
      <c r="N1140" s="168"/>
      <c r="O1140" s="168"/>
    </row>
    <row r="1141">
      <c r="A1141" s="168"/>
      <c r="B1141" s="161" t="s">
        <v>267</v>
      </c>
      <c r="C1141" s="166" t="s">
        <v>268</v>
      </c>
      <c r="D1141" s="161" t="s">
        <v>5227</v>
      </c>
      <c r="E1141" s="168"/>
      <c r="F1141" s="168"/>
      <c r="G1141" s="166" t="s">
        <v>5228</v>
      </c>
      <c r="H1141" s="166" t="s">
        <v>5229</v>
      </c>
      <c r="I1141" s="166" t="s">
        <v>5230</v>
      </c>
      <c r="J1141" s="173" t="s">
        <v>706</v>
      </c>
      <c r="K1141" s="199" t="s">
        <v>493</v>
      </c>
      <c r="L1141" s="168"/>
      <c r="M1141" s="174" t="s">
        <v>5231</v>
      </c>
      <c r="N1141" s="168"/>
      <c r="O1141" s="168"/>
    </row>
    <row r="1142">
      <c r="A1142" s="168"/>
      <c r="B1142" s="161" t="s">
        <v>269</v>
      </c>
      <c r="C1142" s="166" t="s">
        <v>270</v>
      </c>
      <c r="D1142" s="161" t="s">
        <v>5232</v>
      </c>
      <c r="E1142" s="168"/>
      <c r="F1142" s="168"/>
      <c r="G1142" s="166" t="s">
        <v>5233</v>
      </c>
      <c r="H1142" s="166" t="s">
        <v>5234</v>
      </c>
      <c r="I1142" s="166" t="s">
        <v>5235</v>
      </c>
      <c r="J1142" s="173" t="s">
        <v>706</v>
      </c>
      <c r="K1142" s="199" t="s">
        <v>493</v>
      </c>
      <c r="L1142" s="168"/>
      <c r="M1142" s="174" t="s">
        <v>5236</v>
      </c>
      <c r="N1142" s="168"/>
      <c r="O1142" s="168"/>
    </row>
    <row r="1143">
      <c r="A1143" s="168"/>
      <c r="B1143" s="161" t="s">
        <v>271</v>
      </c>
      <c r="C1143" s="166" t="s">
        <v>272</v>
      </c>
      <c r="D1143" s="161" t="s">
        <v>5237</v>
      </c>
      <c r="E1143" s="168"/>
      <c r="F1143" s="168"/>
      <c r="G1143" s="166" t="s">
        <v>5238</v>
      </c>
      <c r="H1143" s="166" t="s">
        <v>5239</v>
      </c>
      <c r="I1143" s="166" t="s">
        <v>5240</v>
      </c>
      <c r="J1143" s="173" t="s">
        <v>706</v>
      </c>
      <c r="K1143" s="199" t="s">
        <v>493</v>
      </c>
      <c r="L1143" s="168"/>
      <c r="M1143" s="174" t="s">
        <v>5241</v>
      </c>
      <c r="N1143" s="168"/>
      <c r="O1143" s="168"/>
    </row>
    <row r="1144">
      <c r="A1144" s="168"/>
      <c r="B1144" s="161" t="s">
        <v>273</v>
      </c>
      <c r="C1144" s="166" t="s">
        <v>274</v>
      </c>
      <c r="D1144" s="161" t="s">
        <v>5242</v>
      </c>
      <c r="E1144" s="168"/>
      <c r="F1144" s="168"/>
      <c r="G1144" s="166" t="s">
        <v>274</v>
      </c>
      <c r="H1144" s="166" t="s">
        <v>5243</v>
      </c>
      <c r="I1144" s="166" t="s">
        <v>5244</v>
      </c>
      <c r="J1144" s="173" t="s">
        <v>706</v>
      </c>
      <c r="K1144" s="199" t="s">
        <v>493</v>
      </c>
      <c r="L1144" s="168"/>
      <c r="M1144" s="174" t="s">
        <v>5245</v>
      </c>
      <c r="N1144" s="168"/>
      <c r="O1144" s="168"/>
    </row>
    <row r="1145">
      <c r="A1145" s="168"/>
      <c r="B1145" s="161" t="s">
        <v>5246</v>
      </c>
      <c r="C1145" s="166" t="s">
        <v>5247</v>
      </c>
      <c r="D1145" s="161" t="s">
        <v>5248</v>
      </c>
      <c r="E1145" s="168"/>
      <c r="F1145" s="168"/>
      <c r="G1145" s="166" t="s">
        <v>5247</v>
      </c>
      <c r="H1145" s="166" t="s">
        <v>5249</v>
      </c>
      <c r="I1145" s="166" t="s">
        <v>5250</v>
      </c>
      <c r="J1145" s="167" t="s">
        <v>492</v>
      </c>
      <c r="K1145" s="199" t="s">
        <v>493</v>
      </c>
      <c r="L1145" s="168"/>
      <c r="M1145" s="168"/>
      <c r="N1145" s="168"/>
      <c r="O1145" s="168"/>
    </row>
    <row r="1146">
      <c r="A1146" s="168"/>
      <c r="B1146" s="161" t="s">
        <v>281</v>
      </c>
      <c r="C1146" s="166" t="s">
        <v>282</v>
      </c>
      <c r="D1146" s="161" t="s">
        <v>5251</v>
      </c>
      <c r="E1146" s="168"/>
      <c r="F1146" s="168"/>
      <c r="G1146" s="166" t="s">
        <v>282</v>
      </c>
      <c r="H1146" s="166" t="s">
        <v>5252</v>
      </c>
      <c r="I1146" s="166" t="s">
        <v>5253</v>
      </c>
      <c r="J1146" s="173" t="s">
        <v>706</v>
      </c>
      <c r="K1146" s="199" t="s">
        <v>493</v>
      </c>
      <c r="L1146" s="168"/>
      <c r="M1146" s="174" t="s">
        <v>5254</v>
      </c>
      <c r="N1146" s="168"/>
      <c r="O1146" s="168"/>
    </row>
    <row r="1147">
      <c r="A1147" s="168"/>
      <c r="B1147" s="183" t="s">
        <v>5255</v>
      </c>
      <c r="C1147" s="166" t="s">
        <v>5256</v>
      </c>
      <c r="D1147" s="161" t="s">
        <v>5257</v>
      </c>
      <c r="E1147" s="168"/>
      <c r="F1147" s="168"/>
      <c r="G1147" s="166" t="s">
        <v>5258</v>
      </c>
      <c r="H1147" s="166" t="s">
        <v>5259</v>
      </c>
      <c r="I1147" s="166" t="s">
        <v>5260</v>
      </c>
      <c r="J1147" s="167" t="s">
        <v>492</v>
      </c>
      <c r="K1147" s="199" t="s">
        <v>493</v>
      </c>
      <c r="L1147" s="168"/>
      <c r="M1147" s="168"/>
      <c r="N1147" s="168"/>
      <c r="O1147" s="168"/>
    </row>
    <row r="1148">
      <c r="A1148" s="168"/>
      <c r="B1148" s="183" t="s">
        <v>283</v>
      </c>
      <c r="C1148" s="166" t="s">
        <v>284</v>
      </c>
      <c r="D1148" s="161" t="s">
        <v>5261</v>
      </c>
      <c r="E1148" s="168"/>
      <c r="F1148" s="168"/>
      <c r="G1148" s="166" t="s">
        <v>5262</v>
      </c>
      <c r="H1148" s="166" t="s">
        <v>5263</v>
      </c>
      <c r="I1148" s="166" t="s">
        <v>5235</v>
      </c>
      <c r="J1148" s="173" t="s">
        <v>706</v>
      </c>
      <c r="K1148" s="199" t="s">
        <v>493</v>
      </c>
      <c r="L1148" s="168"/>
      <c r="M1148" s="174" t="s">
        <v>5264</v>
      </c>
      <c r="N1148" s="168"/>
      <c r="O1148" s="168"/>
    </row>
    <row r="1149">
      <c r="A1149" s="168"/>
      <c r="B1149" s="183" t="s">
        <v>5265</v>
      </c>
      <c r="C1149" s="166" t="s">
        <v>5266</v>
      </c>
      <c r="D1149" s="161" t="s">
        <v>5267</v>
      </c>
      <c r="E1149" s="168"/>
      <c r="F1149" s="168"/>
      <c r="G1149" s="166" t="s">
        <v>5268</v>
      </c>
      <c r="H1149" s="166" t="s">
        <v>5269</v>
      </c>
      <c r="I1149" s="166" t="s">
        <v>5270</v>
      </c>
      <c r="J1149" s="167" t="s">
        <v>492</v>
      </c>
      <c r="K1149" s="199" t="s">
        <v>493</v>
      </c>
      <c r="L1149" s="168"/>
      <c r="M1149" s="174"/>
      <c r="N1149" s="168"/>
      <c r="O1149" s="168"/>
    </row>
    <row r="1150">
      <c r="A1150" s="168"/>
      <c r="B1150" s="183" t="s">
        <v>291</v>
      </c>
      <c r="C1150" s="166" t="s">
        <v>292</v>
      </c>
      <c r="D1150" s="161" t="s">
        <v>5271</v>
      </c>
      <c r="E1150" s="168"/>
      <c r="F1150" s="168"/>
      <c r="G1150" s="166" t="s">
        <v>5272</v>
      </c>
      <c r="H1150" s="166" t="s">
        <v>5273</v>
      </c>
      <c r="I1150" s="166" t="s">
        <v>5274</v>
      </c>
      <c r="J1150" s="173" t="s">
        <v>706</v>
      </c>
      <c r="K1150" s="199" t="s">
        <v>493</v>
      </c>
      <c r="L1150" s="168"/>
      <c r="M1150" s="174" t="s">
        <v>5275</v>
      </c>
      <c r="N1150" s="168"/>
      <c r="O1150" s="168"/>
    </row>
    <row r="1151">
      <c r="A1151" s="168"/>
      <c r="B1151" s="183" t="s">
        <v>5276</v>
      </c>
      <c r="C1151" s="166" t="s">
        <v>5277</v>
      </c>
      <c r="D1151" s="161" t="s">
        <v>5278</v>
      </c>
      <c r="E1151" s="168"/>
      <c r="F1151" s="168"/>
      <c r="G1151" s="166" t="s">
        <v>5279</v>
      </c>
      <c r="H1151" s="166" t="s">
        <v>5280</v>
      </c>
      <c r="I1151" s="166" t="s">
        <v>5281</v>
      </c>
      <c r="J1151" s="167" t="s">
        <v>492</v>
      </c>
      <c r="K1151" s="199" t="s">
        <v>493</v>
      </c>
      <c r="L1151" s="168"/>
      <c r="M1151" s="177"/>
      <c r="N1151" s="168"/>
      <c r="O1151" s="168"/>
    </row>
    <row r="1152">
      <c r="A1152" s="168"/>
      <c r="B1152" s="183" t="s">
        <v>317</v>
      </c>
      <c r="C1152" s="166" t="s">
        <v>318</v>
      </c>
      <c r="D1152" s="161" t="s">
        <v>5282</v>
      </c>
      <c r="E1152" s="168"/>
      <c r="F1152" s="168"/>
      <c r="G1152" s="166" t="s">
        <v>318</v>
      </c>
      <c r="H1152" s="166" t="s">
        <v>5283</v>
      </c>
      <c r="I1152" s="166" t="s">
        <v>5284</v>
      </c>
      <c r="J1152" s="173" t="s">
        <v>706</v>
      </c>
      <c r="K1152" s="199" t="s">
        <v>493</v>
      </c>
      <c r="L1152" s="168"/>
      <c r="M1152" s="174" t="s">
        <v>5285</v>
      </c>
      <c r="N1152" s="168"/>
      <c r="O1152" s="168"/>
    </row>
    <row r="1153">
      <c r="A1153" s="168"/>
      <c r="B1153" s="183" t="s">
        <v>331</v>
      </c>
      <c r="C1153" s="166" t="s">
        <v>332</v>
      </c>
      <c r="D1153" s="161" t="s">
        <v>5286</v>
      </c>
      <c r="E1153" s="168"/>
      <c r="F1153" s="168"/>
      <c r="G1153" s="166" t="s">
        <v>332</v>
      </c>
      <c r="H1153" s="166" t="s">
        <v>5287</v>
      </c>
      <c r="I1153" s="166" t="s">
        <v>5288</v>
      </c>
      <c r="J1153" s="173" t="s">
        <v>706</v>
      </c>
      <c r="K1153" s="199" t="s">
        <v>493</v>
      </c>
      <c r="L1153" s="168"/>
      <c r="M1153" s="174" t="s">
        <v>5289</v>
      </c>
      <c r="N1153" s="168"/>
      <c r="O1153" s="168"/>
    </row>
    <row r="1154">
      <c r="A1154" s="168"/>
      <c r="B1154" s="183" t="s">
        <v>333</v>
      </c>
      <c r="C1154" s="166" t="s">
        <v>334</v>
      </c>
      <c r="D1154" s="161" t="s">
        <v>5290</v>
      </c>
      <c r="E1154" s="168"/>
      <c r="F1154" s="168"/>
      <c r="G1154" s="166" t="s">
        <v>334</v>
      </c>
      <c r="H1154" s="166" t="s">
        <v>5291</v>
      </c>
      <c r="I1154" s="166" t="s">
        <v>5292</v>
      </c>
      <c r="J1154" s="173" t="s">
        <v>706</v>
      </c>
      <c r="K1154" s="199" t="s">
        <v>493</v>
      </c>
      <c r="L1154" s="168"/>
      <c r="M1154" s="174" t="s">
        <v>5293</v>
      </c>
      <c r="N1154" s="168"/>
      <c r="O1154" s="168"/>
    </row>
    <row r="1155">
      <c r="A1155" s="168"/>
      <c r="B1155" s="183" t="s">
        <v>335</v>
      </c>
      <c r="C1155" s="166" t="s">
        <v>336</v>
      </c>
      <c r="D1155" s="161" t="s">
        <v>5294</v>
      </c>
      <c r="E1155" s="168"/>
      <c r="F1155" s="168"/>
      <c r="G1155" s="166" t="s">
        <v>336</v>
      </c>
      <c r="H1155" s="166" t="s">
        <v>5295</v>
      </c>
      <c r="I1155" s="166" t="s">
        <v>5296</v>
      </c>
      <c r="J1155" s="173" t="s">
        <v>706</v>
      </c>
      <c r="K1155" s="199" t="s">
        <v>493</v>
      </c>
      <c r="L1155" s="168"/>
      <c r="M1155" s="174" t="s">
        <v>5297</v>
      </c>
      <c r="N1155" s="168"/>
      <c r="O1155" s="168"/>
    </row>
    <row r="1156">
      <c r="A1156" s="168"/>
      <c r="B1156" s="183" t="s">
        <v>337</v>
      </c>
      <c r="C1156" s="166" t="s">
        <v>338</v>
      </c>
      <c r="D1156" s="161" t="s">
        <v>5298</v>
      </c>
      <c r="E1156" s="168"/>
      <c r="F1156" s="168"/>
      <c r="G1156" s="166" t="s">
        <v>5224</v>
      </c>
      <c r="H1156" s="166" t="s">
        <v>5299</v>
      </c>
      <c r="I1156" s="166" t="s">
        <v>5300</v>
      </c>
      <c r="J1156" s="173" t="s">
        <v>706</v>
      </c>
      <c r="K1156" s="199" t="s">
        <v>493</v>
      </c>
      <c r="L1156" s="168"/>
      <c r="M1156" s="174" t="s">
        <v>939</v>
      </c>
      <c r="N1156" s="168"/>
      <c r="O1156" s="168"/>
    </row>
    <row r="1157">
      <c r="A1157" s="168"/>
      <c r="B1157" s="183" t="s">
        <v>339</v>
      </c>
      <c r="C1157" s="166" t="s">
        <v>340</v>
      </c>
      <c r="D1157" s="161" t="s">
        <v>5301</v>
      </c>
      <c r="E1157" s="168"/>
      <c r="F1157" s="168"/>
      <c r="G1157" s="166" t="s">
        <v>340</v>
      </c>
      <c r="H1157" s="166" t="s">
        <v>5302</v>
      </c>
      <c r="I1157" s="166" t="s">
        <v>5303</v>
      </c>
      <c r="J1157" s="173" t="s">
        <v>706</v>
      </c>
      <c r="K1157" s="199" t="s">
        <v>493</v>
      </c>
      <c r="L1157" s="168"/>
      <c r="M1157" s="174" t="s">
        <v>5304</v>
      </c>
      <c r="N1157" s="168"/>
      <c r="O1157" s="168"/>
    </row>
    <row r="1158">
      <c r="A1158" s="168"/>
      <c r="B1158" s="183" t="s">
        <v>5305</v>
      </c>
      <c r="C1158" s="166" t="s">
        <v>5306</v>
      </c>
      <c r="D1158" s="161" t="s">
        <v>5307</v>
      </c>
      <c r="E1158" s="168"/>
      <c r="F1158" s="168"/>
      <c r="G1158" s="166" t="s">
        <v>5306</v>
      </c>
      <c r="H1158" s="166" t="s">
        <v>5308</v>
      </c>
      <c r="I1158" s="166" t="s">
        <v>5309</v>
      </c>
      <c r="J1158" s="167" t="s">
        <v>492</v>
      </c>
      <c r="K1158" s="199" t="s">
        <v>493</v>
      </c>
      <c r="L1158" s="168"/>
      <c r="M1158" s="168"/>
      <c r="N1158" s="168"/>
      <c r="O1158" s="168"/>
    </row>
    <row r="1159">
      <c r="A1159" s="168"/>
      <c r="B1159" s="183" t="s">
        <v>341</v>
      </c>
      <c r="C1159" s="166" t="s">
        <v>342</v>
      </c>
      <c r="D1159" s="161" t="s">
        <v>5310</v>
      </c>
      <c r="E1159" s="168"/>
      <c r="F1159" s="168"/>
      <c r="G1159" s="166" t="s">
        <v>342</v>
      </c>
      <c r="H1159" s="166" t="s">
        <v>5308</v>
      </c>
      <c r="I1159" s="166" t="s">
        <v>5311</v>
      </c>
      <c r="J1159" s="173" t="s">
        <v>706</v>
      </c>
      <c r="K1159" s="199" t="s">
        <v>493</v>
      </c>
      <c r="L1159" s="168"/>
      <c r="M1159" s="174" t="s">
        <v>5312</v>
      </c>
      <c r="N1159" s="168"/>
      <c r="O1159" s="168"/>
    </row>
    <row r="1160">
      <c r="A1160" s="168"/>
      <c r="B1160" s="183" t="s">
        <v>5313</v>
      </c>
      <c r="C1160" s="166" t="s">
        <v>5314</v>
      </c>
      <c r="D1160" s="161" t="s">
        <v>5315</v>
      </c>
      <c r="E1160" s="168"/>
      <c r="F1160" s="168"/>
      <c r="G1160" s="166" t="s">
        <v>5316</v>
      </c>
      <c r="H1160" s="166" t="s">
        <v>5317</v>
      </c>
      <c r="I1160" s="166" t="s">
        <v>5318</v>
      </c>
      <c r="J1160" s="167" t="s">
        <v>492</v>
      </c>
      <c r="K1160" s="199" t="s">
        <v>493</v>
      </c>
      <c r="L1160" s="168"/>
      <c r="M1160" s="168"/>
      <c r="N1160" s="168"/>
      <c r="O1160" s="168"/>
    </row>
    <row r="1161">
      <c r="A1161" s="168"/>
      <c r="B1161" s="183" t="s">
        <v>5319</v>
      </c>
      <c r="C1161" s="166" t="s">
        <v>5320</v>
      </c>
      <c r="D1161" s="161" t="s">
        <v>5321</v>
      </c>
      <c r="E1161" s="168"/>
      <c r="F1161" s="168"/>
      <c r="G1161" s="166" t="s">
        <v>5322</v>
      </c>
      <c r="H1161" s="166" t="s">
        <v>5317</v>
      </c>
      <c r="I1161" s="166" t="s">
        <v>5318</v>
      </c>
      <c r="J1161" s="200" t="s">
        <v>492</v>
      </c>
      <c r="K1161" s="199" t="s">
        <v>493</v>
      </c>
      <c r="L1161" s="168"/>
      <c r="M1161" s="174"/>
      <c r="N1161" s="168"/>
      <c r="O1161" s="168"/>
    </row>
    <row r="1162">
      <c r="A1162" s="168"/>
      <c r="B1162" s="183" t="s">
        <v>5323</v>
      </c>
      <c r="C1162" s="166" t="s">
        <v>5324</v>
      </c>
      <c r="D1162" s="161" t="s">
        <v>5325</v>
      </c>
      <c r="E1162" s="168"/>
      <c r="F1162" s="168"/>
      <c r="G1162" s="166" t="s">
        <v>5326</v>
      </c>
      <c r="H1162" s="166" t="s">
        <v>5317</v>
      </c>
      <c r="I1162" s="166" t="s">
        <v>5318</v>
      </c>
      <c r="J1162" s="200" t="s">
        <v>492</v>
      </c>
      <c r="K1162" s="199" t="s">
        <v>493</v>
      </c>
      <c r="L1162" s="168"/>
      <c r="M1162" s="174"/>
      <c r="N1162" s="168"/>
      <c r="O1162" s="168"/>
    </row>
    <row r="1163">
      <c r="A1163" s="168"/>
      <c r="B1163" s="183" t="s">
        <v>5327</v>
      </c>
      <c r="C1163" s="166" t="s">
        <v>5328</v>
      </c>
      <c r="D1163" s="161" t="s">
        <v>5329</v>
      </c>
      <c r="E1163" s="168"/>
      <c r="F1163" s="168"/>
      <c r="G1163" s="166" t="s">
        <v>5330</v>
      </c>
      <c r="H1163" s="166" t="s">
        <v>5317</v>
      </c>
      <c r="I1163" s="166" t="s">
        <v>5318</v>
      </c>
      <c r="J1163" s="167" t="s">
        <v>492</v>
      </c>
      <c r="K1163" s="199" t="s">
        <v>493</v>
      </c>
      <c r="L1163" s="168"/>
      <c r="M1163" s="168"/>
      <c r="N1163" s="168"/>
      <c r="O1163" s="168"/>
    </row>
    <row r="1164">
      <c r="A1164" s="168"/>
      <c r="B1164" s="183" t="s">
        <v>5331</v>
      </c>
      <c r="C1164" s="166" t="s">
        <v>5332</v>
      </c>
      <c r="D1164" s="161" t="s">
        <v>5333</v>
      </c>
      <c r="E1164" s="168"/>
      <c r="F1164" s="168"/>
      <c r="G1164" s="166" t="s">
        <v>5334</v>
      </c>
      <c r="H1164" s="166" t="s">
        <v>5317</v>
      </c>
      <c r="I1164" s="166" t="s">
        <v>5318</v>
      </c>
      <c r="J1164" s="167" t="s">
        <v>492</v>
      </c>
      <c r="K1164" s="199" t="s">
        <v>493</v>
      </c>
      <c r="L1164" s="168"/>
      <c r="M1164" s="168"/>
      <c r="N1164" s="168"/>
      <c r="O1164" s="168"/>
    </row>
    <row r="1165">
      <c r="A1165" s="168"/>
      <c r="B1165" s="161">
        <v>445.0</v>
      </c>
      <c r="C1165" s="166" t="s">
        <v>5335</v>
      </c>
      <c r="D1165" s="161" t="s">
        <v>5336</v>
      </c>
      <c r="E1165" s="168"/>
      <c r="F1165" s="168"/>
      <c r="G1165" s="166" t="s">
        <v>5337</v>
      </c>
      <c r="H1165" s="166" t="s">
        <v>5338</v>
      </c>
      <c r="I1165" s="165" t="s">
        <v>5339</v>
      </c>
      <c r="J1165" s="173" t="s">
        <v>706</v>
      </c>
      <c r="K1165" s="199" t="s">
        <v>493</v>
      </c>
      <c r="L1165" s="168"/>
      <c r="M1165" s="201" t="s">
        <v>5340</v>
      </c>
      <c r="N1165" s="168"/>
      <c r="O1165" s="168"/>
    </row>
    <row r="1166">
      <c r="A1166" s="168"/>
      <c r="B1166" s="161">
        <v>303.0</v>
      </c>
      <c r="C1166" s="166" t="s">
        <v>5341</v>
      </c>
      <c r="D1166" s="161" t="s">
        <v>5342</v>
      </c>
      <c r="E1166" s="168"/>
      <c r="F1166" s="168"/>
      <c r="G1166" s="166" t="s">
        <v>5343</v>
      </c>
      <c r="H1166" s="166" t="s">
        <v>5344</v>
      </c>
      <c r="I1166" s="165" t="s">
        <v>5345</v>
      </c>
      <c r="J1166" s="167" t="s">
        <v>492</v>
      </c>
      <c r="K1166" s="199" t="s">
        <v>493</v>
      </c>
      <c r="L1166" s="168"/>
      <c r="M1166" s="177"/>
      <c r="N1166" s="168"/>
      <c r="O1166" s="168"/>
    </row>
    <row r="1167">
      <c r="A1167" s="168"/>
      <c r="B1167" s="161">
        <v>508.0</v>
      </c>
      <c r="C1167" s="166" t="s">
        <v>5346</v>
      </c>
      <c r="D1167" s="161" t="s">
        <v>5347</v>
      </c>
      <c r="E1167" s="168"/>
      <c r="F1167" s="168"/>
      <c r="G1167" s="166" t="s">
        <v>5348</v>
      </c>
      <c r="H1167" s="166" t="s">
        <v>5349</v>
      </c>
      <c r="I1167" s="165" t="s">
        <v>5350</v>
      </c>
      <c r="J1167" s="167" t="s">
        <v>492</v>
      </c>
      <c r="K1167" s="199" t="s">
        <v>493</v>
      </c>
      <c r="L1167" s="168"/>
      <c r="M1167" s="177"/>
      <c r="N1167" s="168"/>
      <c r="O1167" s="168"/>
    </row>
    <row r="1168">
      <c r="A1168" s="168"/>
      <c r="B1168" s="161">
        <v>473.0</v>
      </c>
      <c r="C1168" s="166" t="s">
        <v>5351</v>
      </c>
      <c r="D1168" s="161" t="s">
        <v>5352</v>
      </c>
      <c r="E1168" s="168"/>
      <c r="F1168" s="168"/>
      <c r="G1168" s="166" t="s">
        <v>5353</v>
      </c>
      <c r="H1168" s="166" t="s">
        <v>5354</v>
      </c>
      <c r="I1168" s="165" t="s">
        <v>5355</v>
      </c>
      <c r="J1168" s="167" t="s">
        <v>492</v>
      </c>
      <c r="K1168" s="199" t="s">
        <v>493</v>
      </c>
      <c r="L1168" s="168"/>
      <c r="M1168" s="177"/>
      <c r="N1168" s="168"/>
      <c r="O1168" s="168"/>
    </row>
    <row r="1169">
      <c r="A1169" s="168"/>
      <c r="B1169" s="161">
        <v>509.0</v>
      </c>
      <c r="C1169" s="166" t="s">
        <v>5356</v>
      </c>
      <c r="D1169" s="161" t="s">
        <v>5357</v>
      </c>
      <c r="E1169" s="168"/>
      <c r="F1169" s="168"/>
      <c r="G1169" s="166" t="s">
        <v>5358</v>
      </c>
      <c r="H1169" s="166" t="s">
        <v>5359</v>
      </c>
      <c r="I1169" s="165" t="s">
        <v>5360</v>
      </c>
      <c r="J1169" s="173" t="s">
        <v>706</v>
      </c>
      <c r="K1169" s="199" t="s">
        <v>493</v>
      </c>
      <c r="L1169" s="168"/>
      <c r="M1169" s="174" t="s">
        <v>5361</v>
      </c>
      <c r="N1169" s="168"/>
      <c r="O1169" s="168"/>
    </row>
    <row r="1170">
      <c r="A1170" s="168"/>
      <c r="B1170" s="161">
        <v>90.0</v>
      </c>
      <c r="C1170" s="166" t="s">
        <v>5362</v>
      </c>
      <c r="D1170" s="161" t="s">
        <v>5363</v>
      </c>
      <c r="E1170" s="168"/>
      <c r="F1170" s="168"/>
      <c r="G1170" s="166" t="s">
        <v>5364</v>
      </c>
      <c r="H1170" s="166" t="s">
        <v>5365</v>
      </c>
      <c r="I1170" s="165" t="s">
        <v>5366</v>
      </c>
      <c r="J1170" s="167" t="s">
        <v>492</v>
      </c>
      <c r="K1170" s="199" t="s">
        <v>493</v>
      </c>
      <c r="L1170" s="168"/>
      <c r="M1170" s="177"/>
      <c r="N1170" s="168"/>
      <c r="O1170" s="168"/>
    </row>
    <row r="1171">
      <c r="A1171" s="168"/>
      <c r="B1171" s="161">
        <v>141.0</v>
      </c>
      <c r="C1171" s="166" t="s">
        <v>5367</v>
      </c>
      <c r="D1171" s="161" t="s">
        <v>5368</v>
      </c>
      <c r="E1171" s="168"/>
      <c r="F1171" s="168"/>
      <c r="G1171" s="166" t="s">
        <v>5369</v>
      </c>
      <c r="H1171" s="166" t="s">
        <v>5370</v>
      </c>
      <c r="I1171" s="165" t="s">
        <v>5371</v>
      </c>
      <c r="J1171" s="167" t="s">
        <v>492</v>
      </c>
      <c r="K1171" s="199" t="s">
        <v>493</v>
      </c>
      <c r="L1171" s="168"/>
      <c r="M1171" s="177"/>
      <c r="N1171" s="168"/>
      <c r="O1171" s="168"/>
    </row>
    <row r="1172">
      <c r="A1172" s="168"/>
      <c r="B1172" s="161">
        <v>620.0</v>
      </c>
      <c r="C1172" s="166" t="s">
        <v>5372</v>
      </c>
      <c r="D1172" s="161" t="s">
        <v>5373</v>
      </c>
      <c r="E1172" s="168"/>
      <c r="F1172" s="168"/>
      <c r="G1172" s="166" t="s">
        <v>5374</v>
      </c>
      <c r="H1172" s="166" t="s">
        <v>5375</v>
      </c>
      <c r="I1172" s="165" t="s">
        <v>5376</v>
      </c>
      <c r="J1172" s="200" t="s">
        <v>492</v>
      </c>
      <c r="K1172" s="199" t="s">
        <v>493</v>
      </c>
      <c r="L1172" s="168"/>
      <c r="M1172" s="174"/>
      <c r="N1172" s="168"/>
      <c r="O1172" s="168"/>
    </row>
    <row r="1173">
      <c r="A1173" s="168"/>
      <c r="B1173" s="161">
        <v>521.0</v>
      </c>
      <c r="C1173" s="166" t="s">
        <v>5377</v>
      </c>
      <c r="D1173" s="161" t="s">
        <v>5378</v>
      </c>
      <c r="E1173" s="168"/>
      <c r="F1173" s="168"/>
      <c r="G1173" s="166" t="s">
        <v>5379</v>
      </c>
      <c r="H1173" s="166" t="s">
        <v>5380</v>
      </c>
      <c r="I1173" s="165" t="s">
        <v>5381</v>
      </c>
      <c r="J1173" s="173" t="s">
        <v>706</v>
      </c>
      <c r="K1173" s="199" t="s">
        <v>493</v>
      </c>
      <c r="L1173" s="168"/>
      <c r="M1173" s="174" t="s">
        <v>5361</v>
      </c>
      <c r="N1173" s="168"/>
      <c r="O1173" s="168"/>
    </row>
    <row r="1174">
      <c r="A1174" s="168"/>
      <c r="B1174" s="161" t="s">
        <v>235</v>
      </c>
      <c r="C1174" s="166" t="s">
        <v>5382</v>
      </c>
      <c r="D1174" s="161" t="s">
        <v>5383</v>
      </c>
      <c r="E1174" s="168"/>
      <c r="F1174" s="168"/>
      <c r="G1174" s="166" t="s">
        <v>5384</v>
      </c>
      <c r="H1174" s="166" t="s">
        <v>5385</v>
      </c>
      <c r="I1174" s="166" t="s">
        <v>5386</v>
      </c>
      <c r="J1174" s="173" t="s">
        <v>706</v>
      </c>
      <c r="K1174" s="199" t="s">
        <v>493</v>
      </c>
      <c r="L1174" s="168"/>
      <c r="M1174" s="174" t="s">
        <v>5387</v>
      </c>
      <c r="N1174" s="168"/>
      <c r="O1174" s="168"/>
    </row>
    <row r="1175">
      <c r="A1175" s="168"/>
      <c r="B1175" s="161" t="s">
        <v>5388</v>
      </c>
      <c r="C1175" s="166" t="s">
        <v>5389</v>
      </c>
      <c r="D1175" s="161" t="s">
        <v>5390</v>
      </c>
      <c r="E1175" s="168"/>
      <c r="F1175" s="168"/>
      <c r="G1175" s="166" t="s">
        <v>5391</v>
      </c>
      <c r="H1175" s="166" t="s">
        <v>5392</v>
      </c>
      <c r="I1175" s="165" t="s">
        <v>5393</v>
      </c>
      <c r="J1175" s="167" t="s">
        <v>492</v>
      </c>
      <c r="K1175" s="202" t="s">
        <v>518</v>
      </c>
      <c r="L1175" s="161" t="s">
        <v>519</v>
      </c>
      <c r="M1175" s="174" t="s">
        <v>5394</v>
      </c>
      <c r="N1175" s="168"/>
      <c r="O1175" s="168"/>
    </row>
    <row r="1176">
      <c r="A1176" s="168"/>
      <c r="B1176" s="161" t="s">
        <v>5395</v>
      </c>
      <c r="C1176" s="166" t="s">
        <v>5396</v>
      </c>
      <c r="D1176" s="161" t="s">
        <v>5397</v>
      </c>
      <c r="E1176" s="168"/>
      <c r="F1176" s="168"/>
      <c r="G1176" s="166" t="s">
        <v>5398</v>
      </c>
      <c r="H1176" s="166" t="s">
        <v>5399</v>
      </c>
      <c r="I1176" s="165" t="s">
        <v>5400</v>
      </c>
      <c r="J1176" s="200" t="s">
        <v>492</v>
      </c>
      <c r="K1176" s="199" t="s">
        <v>493</v>
      </c>
      <c r="L1176" s="168"/>
      <c r="M1176" s="174"/>
      <c r="N1176" s="168"/>
      <c r="O1176" s="168"/>
    </row>
    <row r="1177">
      <c r="A1177" s="168"/>
      <c r="B1177" s="161" t="s">
        <v>5401</v>
      </c>
      <c r="C1177" s="166" t="s">
        <v>5402</v>
      </c>
      <c r="D1177" s="161" t="s">
        <v>5403</v>
      </c>
      <c r="E1177" s="168"/>
      <c r="F1177" s="168"/>
      <c r="G1177" s="166" t="s">
        <v>5404</v>
      </c>
      <c r="H1177" s="166" t="s">
        <v>5405</v>
      </c>
      <c r="I1177" s="165" t="s">
        <v>5406</v>
      </c>
      <c r="J1177" s="167" t="s">
        <v>492</v>
      </c>
      <c r="K1177" s="199" t="s">
        <v>493</v>
      </c>
      <c r="L1177" s="168"/>
      <c r="M1177" s="168"/>
      <c r="N1177" s="168"/>
      <c r="O1177" s="168"/>
    </row>
    <row r="1178">
      <c r="A1178" s="168"/>
      <c r="B1178" s="161" t="s">
        <v>5407</v>
      </c>
      <c r="C1178" s="166" t="s">
        <v>5408</v>
      </c>
      <c r="D1178" s="161" t="s">
        <v>5409</v>
      </c>
      <c r="E1178" s="168"/>
      <c r="F1178" s="168"/>
      <c r="G1178" s="166" t="s">
        <v>5410</v>
      </c>
      <c r="H1178" s="166" t="s">
        <v>5411</v>
      </c>
      <c r="I1178" s="165" t="s">
        <v>5412</v>
      </c>
      <c r="J1178" s="167" t="s">
        <v>492</v>
      </c>
      <c r="K1178" s="199" t="s">
        <v>493</v>
      </c>
      <c r="L1178" s="168"/>
      <c r="M1178" s="177"/>
      <c r="N1178" s="168"/>
      <c r="O1178" s="168"/>
    </row>
    <row r="1179">
      <c r="A1179" s="168"/>
      <c r="B1179" s="161" t="s">
        <v>253</v>
      </c>
      <c r="C1179" s="166" t="s">
        <v>5413</v>
      </c>
      <c r="D1179" s="161" t="s">
        <v>5414</v>
      </c>
      <c r="E1179" s="168"/>
      <c r="F1179" s="168"/>
      <c r="G1179" s="166" t="s">
        <v>5415</v>
      </c>
      <c r="H1179" s="166" t="s">
        <v>5416</v>
      </c>
      <c r="I1179" s="165" t="s">
        <v>5417</v>
      </c>
      <c r="J1179" s="173" t="s">
        <v>706</v>
      </c>
      <c r="K1179" s="199" t="s">
        <v>493</v>
      </c>
      <c r="L1179" s="168"/>
      <c r="M1179" s="174" t="s">
        <v>5418</v>
      </c>
      <c r="N1179" s="168"/>
      <c r="O1179" s="168"/>
    </row>
    <row r="1180">
      <c r="A1180" s="168"/>
      <c r="B1180" s="161" t="s">
        <v>255</v>
      </c>
      <c r="C1180" s="166" t="s">
        <v>5419</v>
      </c>
      <c r="D1180" s="161" t="s">
        <v>5420</v>
      </c>
      <c r="E1180" s="168"/>
      <c r="F1180" s="168"/>
      <c r="G1180" s="166" t="s">
        <v>5421</v>
      </c>
      <c r="H1180" s="166" t="s">
        <v>5422</v>
      </c>
      <c r="I1180" s="166" t="s">
        <v>5423</v>
      </c>
      <c r="J1180" s="173" t="s">
        <v>706</v>
      </c>
      <c r="K1180" s="199" t="s">
        <v>493</v>
      </c>
      <c r="L1180" s="168"/>
      <c r="M1180" s="174" t="s">
        <v>5424</v>
      </c>
      <c r="N1180" s="168"/>
      <c r="O1180" s="168"/>
    </row>
    <row r="1181">
      <c r="A1181" s="168"/>
      <c r="B1181" s="161" t="s">
        <v>182</v>
      </c>
      <c r="C1181" s="166" t="s">
        <v>183</v>
      </c>
      <c r="D1181" s="161" t="s">
        <v>5425</v>
      </c>
      <c r="E1181" s="168"/>
      <c r="F1181" s="168"/>
      <c r="G1181" s="166" t="s">
        <v>5426</v>
      </c>
      <c r="H1181" s="166" t="s">
        <v>5427</v>
      </c>
      <c r="I1181" s="166" t="s">
        <v>5428</v>
      </c>
      <c r="J1181" s="173" t="s">
        <v>706</v>
      </c>
      <c r="K1181" s="199" t="s">
        <v>493</v>
      </c>
      <c r="L1181" s="168"/>
      <c r="M1181" s="174" t="s">
        <v>5429</v>
      </c>
      <c r="N1181" s="168"/>
      <c r="O1181" s="168"/>
    </row>
    <row r="1182">
      <c r="A1182" s="168"/>
      <c r="B1182" s="183" t="s">
        <v>184</v>
      </c>
      <c r="C1182" s="166" t="s">
        <v>185</v>
      </c>
      <c r="D1182" s="161" t="s">
        <v>5430</v>
      </c>
      <c r="E1182" s="168"/>
      <c r="F1182" s="168"/>
      <c r="G1182" s="166" t="s">
        <v>5431</v>
      </c>
      <c r="H1182" s="166" t="s">
        <v>5432</v>
      </c>
      <c r="I1182" s="166" t="s">
        <v>5433</v>
      </c>
      <c r="J1182" s="173" t="s">
        <v>706</v>
      </c>
      <c r="K1182" s="199" t="s">
        <v>493</v>
      </c>
      <c r="L1182" s="168"/>
      <c r="M1182" s="174" t="s">
        <v>5434</v>
      </c>
      <c r="N1182" s="168"/>
      <c r="O1182" s="168"/>
    </row>
    <row r="1183">
      <c r="A1183" s="168"/>
      <c r="B1183" s="183" t="s">
        <v>5435</v>
      </c>
      <c r="C1183" s="166" t="s">
        <v>5436</v>
      </c>
      <c r="D1183" s="161" t="s">
        <v>5437</v>
      </c>
      <c r="E1183" s="168"/>
      <c r="F1183" s="168"/>
      <c r="G1183" s="166" t="s">
        <v>5438</v>
      </c>
      <c r="H1183" s="166" t="s">
        <v>5439</v>
      </c>
      <c r="I1183" s="166" t="s">
        <v>5440</v>
      </c>
      <c r="J1183" s="173" t="s">
        <v>706</v>
      </c>
      <c r="K1183" s="199" t="s">
        <v>493</v>
      </c>
      <c r="L1183" s="168"/>
      <c r="M1183" s="174" t="s">
        <v>5164</v>
      </c>
      <c r="N1183" s="168"/>
      <c r="O1183" s="168"/>
    </row>
    <row r="1184">
      <c r="A1184" s="168"/>
      <c r="B1184" s="183" t="s">
        <v>5441</v>
      </c>
      <c r="C1184" s="166" t="s">
        <v>5442</v>
      </c>
      <c r="D1184" s="161" t="s">
        <v>5443</v>
      </c>
      <c r="E1184" s="168"/>
      <c r="F1184" s="168"/>
      <c r="G1184" s="166" t="s">
        <v>5444</v>
      </c>
      <c r="H1184" s="166" t="s">
        <v>5445</v>
      </c>
      <c r="I1184" s="166" t="s">
        <v>5446</v>
      </c>
      <c r="J1184" s="167" t="s">
        <v>492</v>
      </c>
      <c r="K1184" s="199" t="s">
        <v>493</v>
      </c>
      <c r="L1184" s="168"/>
      <c r="M1184" s="168"/>
      <c r="N1184" s="168"/>
      <c r="O1184" s="168"/>
    </row>
    <row r="1185">
      <c r="A1185" s="168"/>
      <c r="B1185" s="161" t="s">
        <v>5447</v>
      </c>
      <c r="C1185" s="166" t="s">
        <v>5448</v>
      </c>
      <c r="D1185" s="161" t="s">
        <v>5449</v>
      </c>
      <c r="E1185" s="168"/>
      <c r="F1185" s="168"/>
      <c r="G1185" s="166" t="s">
        <v>5450</v>
      </c>
      <c r="H1185" s="166" t="s">
        <v>5451</v>
      </c>
      <c r="I1185" s="166" t="s">
        <v>5440</v>
      </c>
      <c r="J1185" s="173" t="s">
        <v>706</v>
      </c>
      <c r="K1185" s="199" t="s">
        <v>493</v>
      </c>
      <c r="L1185" s="168"/>
      <c r="M1185" s="174" t="s">
        <v>5184</v>
      </c>
      <c r="N1185" s="168"/>
      <c r="O1185" s="168"/>
    </row>
    <row r="1186">
      <c r="A1186" s="168"/>
      <c r="B1186" s="161" t="s">
        <v>5452</v>
      </c>
      <c r="C1186" s="166" t="s">
        <v>5453</v>
      </c>
      <c r="D1186" s="161" t="s">
        <v>5454</v>
      </c>
      <c r="E1186" s="168"/>
      <c r="F1186" s="168"/>
      <c r="G1186" s="166" t="s">
        <v>5455</v>
      </c>
      <c r="H1186" s="166" t="s">
        <v>5456</v>
      </c>
      <c r="I1186" s="166" t="s">
        <v>5457</v>
      </c>
      <c r="J1186" s="173" t="s">
        <v>706</v>
      </c>
      <c r="K1186" s="199" t="s">
        <v>493</v>
      </c>
      <c r="L1186" s="168"/>
      <c r="M1186" s="174" t="s">
        <v>5458</v>
      </c>
      <c r="N1186" s="168"/>
      <c r="O1186" s="168"/>
    </row>
    <row r="1187">
      <c r="A1187" s="168"/>
      <c r="B1187" s="161" t="s">
        <v>5459</v>
      </c>
      <c r="C1187" s="166" t="s">
        <v>5460</v>
      </c>
      <c r="D1187" s="161" t="s">
        <v>5461</v>
      </c>
      <c r="E1187" s="168"/>
      <c r="F1187" s="168"/>
      <c r="G1187" s="166" t="s">
        <v>5462</v>
      </c>
      <c r="H1187" s="166" t="s">
        <v>5463</v>
      </c>
      <c r="I1187" s="166" t="s">
        <v>5464</v>
      </c>
      <c r="J1187" s="173" t="s">
        <v>706</v>
      </c>
      <c r="K1187" s="199" t="s">
        <v>493</v>
      </c>
      <c r="L1187" s="168"/>
      <c r="M1187" s="174" t="s">
        <v>5465</v>
      </c>
      <c r="N1187" s="168"/>
      <c r="O1187" s="168"/>
    </row>
    <row r="1188">
      <c r="A1188" s="168"/>
      <c r="B1188" s="161" t="s">
        <v>5466</v>
      </c>
      <c r="C1188" s="166" t="s">
        <v>5467</v>
      </c>
      <c r="D1188" s="161" t="s">
        <v>5468</v>
      </c>
      <c r="E1188" s="168"/>
      <c r="F1188" s="168"/>
      <c r="G1188" s="166" t="s">
        <v>5469</v>
      </c>
      <c r="H1188" s="166" t="s">
        <v>5470</v>
      </c>
      <c r="I1188" s="166" t="s">
        <v>5471</v>
      </c>
      <c r="J1188" s="173" t="s">
        <v>706</v>
      </c>
      <c r="K1188" s="199" t="s">
        <v>493</v>
      </c>
      <c r="L1188" s="168"/>
      <c r="M1188" s="174" t="s">
        <v>5472</v>
      </c>
      <c r="N1188" s="168"/>
      <c r="O1188" s="168"/>
    </row>
    <row r="1189">
      <c r="A1189" s="168"/>
      <c r="B1189" s="183" t="s">
        <v>186</v>
      </c>
      <c r="C1189" s="166" t="s">
        <v>187</v>
      </c>
      <c r="D1189" s="161" t="s">
        <v>5473</v>
      </c>
      <c r="E1189" s="168"/>
      <c r="F1189" s="168"/>
      <c r="G1189" s="166" t="s">
        <v>5474</v>
      </c>
      <c r="H1189" s="166" t="s">
        <v>5475</v>
      </c>
      <c r="I1189" s="166" t="s">
        <v>5476</v>
      </c>
      <c r="J1189" s="173" t="s">
        <v>706</v>
      </c>
      <c r="K1189" s="199" t="s">
        <v>493</v>
      </c>
      <c r="L1189" s="168"/>
      <c r="M1189" s="174" t="s">
        <v>5477</v>
      </c>
      <c r="N1189" s="168"/>
      <c r="O1189" s="168"/>
    </row>
    <row r="1190">
      <c r="A1190" s="168"/>
      <c r="B1190" s="161" t="s">
        <v>188</v>
      </c>
      <c r="C1190" s="166" t="s">
        <v>189</v>
      </c>
      <c r="D1190" s="161" t="s">
        <v>5478</v>
      </c>
      <c r="E1190" s="168"/>
      <c r="F1190" s="168"/>
      <c r="G1190" s="166" t="s">
        <v>5479</v>
      </c>
      <c r="H1190" s="166" t="s">
        <v>5480</v>
      </c>
      <c r="I1190" s="166" t="s">
        <v>5481</v>
      </c>
      <c r="J1190" s="173" t="s">
        <v>706</v>
      </c>
      <c r="K1190" s="199" t="s">
        <v>493</v>
      </c>
      <c r="L1190" s="168"/>
      <c r="M1190" s="174" t="s">
        <v>5482</v>
      </c>
      <c r="N1190" s="168"/>
      <c r="O1190" s="168"/>
    </row>
    <row r="1191">
      <c r="A1191" s="168"/>
      <c r="B1191" s="161" t="s">
        <v>5483</v>
      </c>
      <c r="C1191" s="166" t="s">
        <v>5484</v>
      </c>
      <c r="D1191" s="161" t="s">
        <v>5485</v>
      </c>
      <c r="E1191" s="168"/>
      <c r="F1191" s="168"/>
      <c r="G1191" s="166" t="s">
        <v>5486</v>
      </c>
      <c r="H1191" s="166" t="s">
        <v>5480</v>
      </c>
      <c r="I1191" s="166" t="s">
        <v>5487</v>
      </c>
      <c r="J1191" s="200" t="s">
        <v>492</v>
      </c>
      <c r="K1191" s="199" t="s">
        <v>493</v>
      </c>
      <c r="L1191" s="168"/>
      <c r="M1191" s="174"/>
      <c r="N1191" s="168"/>
      <c r="O1191" s="168"/>
    </row>
    <row r="1192">
      <c r="A1192" s="168"/>
      <c r="B1192" s="161" t="s">
        <v>5488</v>
      </c>
      <c r="C1192" s="166" t="s">
        <v>5489</v>
      </c>
      <c r="D1192" s="161" t="s">
        <v>5490</v>
      </c>
      <c r="E1192" s="168"/>
      <c r="F1192" s="168"/>
      <c r="G1192" s="166" t="s">
        <v>5491</v>
      </c>
      <c r="H1192" s="166" t="s">
        <v>5492</v>
      </c>
      <c r="I1192" s="166" t="s">
        <v>5493</v>
      </c>
      <c r="J1192" s="167" t="s">
        <v>492</v>
      </c>
      <c r="K1192" s="199" t="s">
        <v>493</v>
      </c>
      <c r="L1192" s="168"/>
      <c r="M1192" s="177"/>
      <c r="N1192" s="168"/>
      <c r="O1192" s="168"/>
    </row>
    <row r="1193">
      <c r="A1193" s="168"/>
      <c r="B1193" s="161" t="s">
        <v>5494</v>
      </c>
      <c r="C1193" s="166" t="s">
        <v>5495</v>
      </c>
      <c r="D1193" s="161" t="s">
        <v>5496</v>
      </c>
      <c r="E1193" s="168"/>
      <c r="F1193" s="168"/>
      <c r="G1193" s="166" t="s">
        <v>5497</v>
      </c>
      <c r="H1193" s="166" t="s">
        <v>5498</v>
      </c>
      <c r="I1193" s="166" t="s">
        <v>5499</v>
      </c>
      <c r="J1193" s="167" t="s">
        <v>492</v>
      </c>
      <c r="K1193" s="199" t="s">
        <v>493</v>
      </c>
      <c r="L1193" s="168"/>
      <c r="M1193" s="168"/>
      <c r="N1193" s="168"/>
      <c r="O1193" s="168"/>
    </row>
    <row r="1194">
      <c r="A1194" s="168"/>
      <c r="B1194" s="161" t="s">
        <v>190</v>
      </c>
      <c r="C1194" s="166" t="s">
        <v>5500</v>
      </c>
      <c r="D1194" s="161" t="s">
        <v>5501</v>
      </c>
      <c r="E1194" s="168"/>
      <c r="F1194" s="168"/>
      <c r="G1194" s="166" t="s">
        <v>5500</v>
      </c>
      <c r="H1194" s="166" t="s">
        <v>5502</v>
      </c>
      <c r="I1194" s="166" t="s">
        <v>5503</v>
      </c>
      <c r="J1194" s="173" t="s">
        <v>706</v>
      </c>
      <c r="K1194" s="199" t="s">
        <v>493</v>
      </c>
      <c r="L1194" s="168"/>
      <c r="M1194" s="174" t="s">
        <v>5504</v>
      </c>
      <c r="N1194" s="168"/>
      <c r="O1194" s="168"/>
    </row>
    <row r="1195">
      <c r="A1195" s="168"/>
      <c r="B1195" s="161" t="s">
        <v>192</v>
      </c>
      <c r="C1195" s="166" t="s">
        <v>193</v>
      </c>
      <c r="D1195" s="161" t="s">
        <v>5505</v>
      </c>
      <c r="E1195" s="168"/>
      <c r="F1195" s="168"/>
      <c r="G1195" s="166" t="s">
        <v>5506</v>
      </c>
      <c r="H1195" s="166" t="s">
        <v>5507</v>
      </c>
      <c r="I1195" s="166" t="s">
        <v>5508</v>
      </c>
      <c r="J1195" s="173" t="s">
        <v>706</v>
      </c>
      <c r="K1195" s="199" t="s">
        <v>493</v>
      </c>
      <c r="L1195" s="168"/>
      <c r="M1195" s="174" t="s">
        <v>5509</v>
      </c>
      <c r="N1195" s="168"/>
      <c r="O1195" s="168"/>
    </row>
    <row r="1196">
      <c r="A1196" s="168"/>
      <c r="B1196" s="161" t="s">
        <v>194</v>
      </c>
      <c r="C1196" s="166" t="s">
        <v>195</v>
      </c>
      <c r="D1196" s="161" t="s">
        <v>5510</v>
      </c>
      <c r="E1196" s="168"/>
      <c r="F1196" s="168"/>
      <c r="G1196" s="166" t="s">
        <v>5511</v>
      </c>
      <c r="H1196" s="166" t="s">
        <v>5512</v>
      </c>
      <c r="I1196" s="166" t="s">
        <v>5513</v>
      </c>
      <c r="J1196" s="173" t="s">
        <v>706</v>
      </c>
      <c r="K1196" s="199" t="s">
        <v>493</v>
      </c>
      <c r="L1196" s="168"/>
      <c r="M1196" s="174" t="s">
        <v>5514</v>
      </c>
      <c r="N1196" s="168"/>
      <c r="O1196" s="168"/>
    </row>
    <row r="1197">
      <c r="A1197" s="168"/>
      <c r="B1197" s="161" t="s">
        <v>5515</v>
      </c>
      <c r="C1197" s="166" t="s">
        <v>5516</v>
      </c>
      <c r="D1197" s="161" t="s">
        <v>5517</v>
      </c>
      <c r="E1197" s="168"/>
      <c r="F1197" s="168"/>
      <c r="G1197" s="166" t="s">
        <v>5518</v>
      </c>
      <c r="H1197" s="166" t="s">
        <v>5519</v>
      </c>
      <c r="I1197" s="166" t="s">
        <v>5520</v>
      </c>
      <c r="J1197" s="167" t="s">
        <v>492</v>
      </c>
      <c r="K1197" s="199" t="s">
        <v>493</v>
      </c>
      <c r="L1197" s="168"/>
      <c r="M1197" s="177"/>
      <c r="N1197" s="168"/>
      <c r="O1197" s="168"/>
    </row>
    <row r="1198">
      <c r="A1198" s="168"/>
      <c r="B1198" s="161" t="s">
        <v>196</v>
      </c>
      <c r="C1198" s="166" t="s">
        <v>197</v>
      </c>
      <c r="D1198" s="161" t="s">
        <v>5521</v>
      </c>
      <c r="E1198" s="168"/>
      <c r="F1198" s="168"/>
      <c r="G1198" s="166" t="s">
        <v>5522</v>
      </c>
      <c r="H1198" s="166" t="s">
        <v>5523</v>
      </c>
      <c r="I1198" s="166" t="s">
        <v>5524</v>
      </c>
      <c r="J1198" s="173" t="s">
        <v>706</v>
      </c>
      <c r="K1198" s="199" t="s">
        <v>493</v>
      </c>
      <c r="L1198" s="168"/>
      <c r="M1198" s="174" t="s">
        <v>5525</v>
      </c>
      <c r="N1198" s="168"/>
      <c r="O1198" s="168"/>
    </row>
    <row r="1199">
      <c r="A1199" s="168"/>
      <c r="B1199" s="161" t="s">
        <v>5526</v>
      </c>
      <c r="C1199" s="166" t="s">
        <v>5527</v>
      </c>
      <c r="D1199" s="161" t="s">
        <v>5528</v>
      </c>
      <c r="E1199" s="168"/>
      <c r="F1199" s="168"/>
      <c r="G1199" s="166" t="s">
        <v>5529</v>
      </c>
      <c r="H1199" s="166" t="s">
        <v>5519</v>
      </c>
      <c r="I1199" s="166" t="s">
        <v>5520</v>
      </c>
      <c r="J1199" s="167" t="s">
        <v>492</v>
      </c>
      <c r="K1199" s="199" t="s">
        <v>493</v>
      </c>
      <c r="L1199" s="168"/>
      <c r="M1199" s="168"/>
      <c r="N1199" s="168"/>
      <c r="O1199" s="168"/>
    </row>
    <row r="1200">
      <c r="A1200" s="168"/>
      <c r="B1200" s="161" t="s">
        <v>5530</v>
      </c>
      <c r="C1200" s="166" t="s">
        <v>5531</v>
      </c>
      <c r="D1200" s="161" t="s">
        <v>5532</v>
      </c>
      <c r="E1200" s="168"/>
      <c r="F1200" s="168"/>
      <c r="G1200" s="166" t="s">
        <v>5533</v>
      </c>
      <c r="H1200" s="166" t="s">
        <v>5534</v>
      </c>
      <c r="I1200" s="166" t="s">
        <v>5535</v>
      </c>
      <c r="J1200" s="167" t="s">
        <v>492</v>
      </c>
      <c r="K1200" s="199" t="s">
        <v>493</v>
      </c>
      <c r="L1200" s="168"/>
      <c r="M1200" s="168"/>
      <c r="N1200" s="168"/>
      <c r="O1200" s="168"/>
    </row>
    <row r="1201">
      <c r="A1201" s="168"/>
      <c r="B1201" s="161" t="s">
        <v>198</v>
      </c>
      <c r="C1201" s="166" t="s">
        <v>199</v>
      </c>
      <c r="D1201" s="161" t="s">
        <v>5536</v>
      </c>
      <c r="E1201" s="168"/>
      <c r="F1201" s="168"/>
      <c r="G1201" s="166" t="s">
        <v>5537</v>
      </c>
      <c r="H1201" s="166" t="s">
        <v>5538</v>
      </c>
      <c r="I1201" s="166" t="s">
        <v>5539</v>
      </c>
      <c r="J1201" s="173" t="s">
        <v>706</v>
      </c>
      <c r="K1201" s="199" t="s">
        <v>493</v>
      </c>
      <c r="L1201" s="168"/>
      <c r="M1201" s="174" t="s">
        <v>5540</v>
      </c>
      <c r="N1201" s="168"/>
      <c r="O1201" s="168"/>
    </row>
    <row r="1202">
      <c r="A1202" s="168"/>
      <c r="B1202" s="161" t="s">
        <v>200</v>
      </c>
      <c r="C1202" s="166" t="s">
        <v>201</v>
      </c>
      <c r="D1202" s="161" t="s">
        <v>5541</v>
      </c>
      <c r="E1202" s="168"/>
      <c r="F1202" s="168"/>
      <c r="G1202" s="166" t="s">
        <v>5542</v>
      </c>
      <c r="H1202" s="166" t="s">
        <v>5538</v>
      </c>
      <c r="I1202" s="166" t="s">
        <v>5543</v>
      </c>
      <c r="J1202" s="173" t="s">
        <v>706</v>
      </c>
      <c r="K1202" s="199" t="s">
        <v>493</v>
      </c>
      <c r="L1202" s="168"/>
      <c r="M1202" s="174" t="s">
        <v>5544</v>
      </c>
      <c r="N1202" s="168"/>
      <c r="O1202" s="168"/>
    </row>
    <row r="1203">
      <c r="A1203" s="168"/>
      <c r="B1203" s="161" t="s">
        <v>204</v>
      </c>
      <c r="C1203" s="166" t="s">
        <v>205</v>
      </c>
      <c r="D1203" s="161" t="s">
        <v>5545</v>
      </c>
      <c r="E1203" s="168"/>
      <c r="F1203" s="168"/>
      <c r="G1203" s="166" t="s">
        <v>5546</v>
      </c>
      <c r="H1203" s="166" t="s">
        <v>5547</v>
      </c>
      <c r="I1203" s="166" t="s">
        <v>5548</v>
      </c>
      <c r="J1203" s="173" t="s">
        <v>706</v>
      </c>
      <c r="K1203" s="199" t="s">
        <v>493</v>
      </c>
      <c r="L1203" s="168"/>
      <c r="M1203" s="174" t="s">
        <v>5549</v>
      </c>
      <c r="N1203" s="168"/>
      <c r="O1203" s="168"/>
    </row>
    <row r="1204">
      <c r="A1204" s="168"/>
      <c r="B1204" s="161" t="s">
        <v>206</v>
      </c>
      <c r="C1204" s="166" t="s">
        <v>207</v>
      </c>
      <c r="D1204" s="161" t="s">
        <v>5550</v>
      </c>
      <c r="E1204" s="168"/>
      <c r="F1204" s="168"/>
      <c r="G1204" s="166" t="s">
        <v>5551</v>
      </c>
      <c r="H1204" s="166" t="s">
        <v>5552</v>
      </c>
      <c r="I1204" s="166" t="s">
        <v>5553</v>
      </c>
      <c r="J1204" s="173" t="s">
        <v>706</v>
      </c>
      <c r="K1204" s="199" t="s">
        <v>493</v>
      </c>
      <c r="L1204" s="168"/>
      <c r="M1204" s="174" t="s">
        <v>5554</v>
      </c>
      <c r="N1204" s="168"/>
      <c r="O1204" s="168"/>
    </row>
    <row r="1205">
      <c r="A1205" s="168"/>
      <c r="B1205" s="161" t="s">
        <v>208</v>
      </c>
      <c r="C1205" s="166" t="s">
        <v>209</v>
      </c>
      <c r="D1205" s="161" t="s">
        <v>5555</v>
      </c>
      <c r="E1205" s="168"/>
      <c r="F1205" s="168"/>
      <c r="G1205" s="166" t="s">
        <v>209</v>
      </c>
      <c r="H1205" s="166" t="s">
        <v>5556</v>
      </c>
      <c r="I1205" s="166" t="s">
        <v>5557</v>
      </c>
      <c r="J1205" s="173" t="s">
        <v>706</v>
      </c>
      <c r="K1205" s="199" t="s">
        <v>493</v>
      </c>
      <c r="L1205" s="168"/>
      <c r="M1205" s="174" t="s">
        <v>5558</v>
      </c>
      <c r="N1205" s="168"/>
      <c r="O1205" s="168"/>
    </row>
    <row r="1206">
      <c r="A1206" s="168"/>
      <c r="B1206" s="161" t="s">
        <v>5559</v>
      </c>
      <c r="C1206" s="166" t="s">
        <v>5560</v>
      </c>
      <c r="D1206" s="161" t="s">
        <v>5561</v>
      </c>
      <c r="E1206" s="168"/>
      <c r="F1206" s="168"/>
      <c r="G1206" s="166" t="s">
        <v>5562</v>
      </c>
      <c r="H1206" s="166" t="s">
        <v>5563</v>
      </c>
      <c r="I1206" s="166" t="s">
        <v>5564</v>
      </c>
      <c r="J1206" s="167" t="s">
        <v>492</v>
      </c>
      <c r="K1206" s="202" t="s">
        <v>518</v>
      </c>
      <c r="L1206" s="161" t="s">
        <v>519</v>
      </c>
      <c r="M1206" s="168"/>
      <c r="N1206" s="168"/>
      <c r="O1206" s="168"/>
    </row>
    <row r="1207">
      <c r="A1207" s="168"/>
      <c r="B1207" s="161" t="s">
        <v>5565</v>
      </c>
      <c r="C1207" s="166" t="s">
        <v>5566</v>
      </c>
      <c r="D1207" s="161" t="s">
        <v>5567</v>
      </c>
      <c r="E1207" s="168"/>
      <c r="F1207" s="168"/>
      <c r="G1207" s="166" t="s">
        <v>5568</v>
      </c>
      <c r="H1207" s="166" t="s">
        <v>5569</v>
      </c>
      <c r="I1207" s="166" t="s">
        <v>5570</v>
      </c>
      <c r="J1207" s="200" t="s">
        <v>492</v>
      </c>
      <c r="K1207" s="199" t="s">
        <v>493</v>
      </c>
      <c r="L1207" s="168"/>
      <c r="M1207" s="174"/>
      <c r="N1207" s="168"/>
      <c r="O1207" s="168"/>
    </row>
    <row r="1208">
      <c r="A1208" s="168"/>
      <c r="B1208" s="188" t="s">
        <v>5571</v>
      </c>
      <c r="C1208" s="203" t="s">
        <v>5572</v>
      </c>
      <c r="D1208" s="161" t="s">
        <v>5573</v>
      </c>
      <c r="E1208" s="168"/>
      <c r="F1208" s="168"/>
      <c r="G1208" s="203" t="s">
        <v>5572</v>
      </c>
      <c r="H1208" s="203" t="s">
        <v>5574</v>
      </c>
      <c r="I1208" s="203" t="s">
        <v>5575</v>
      </c>
      <c r="J1208" s="200" t="s">
        <v>492</v>
      </c>
      <c r="K1208" s="199" t="s">
        <v>493</v>
      </c>
      <c r="L1208" s="168"/>
      <c r="M1208" s="174"/>
      <c r="N1208" s="168"/>
      <c r="O1208" s="168"/>
    </row>
    <row r="1209">
      <c r="A1209" s="136" t="s">
        <v>5576</v>
      </c>
      <c r="B1209" s="204"/>
      <c r="C1209" s="137" t="s">
        <v>5577</v>
      </c>
      <c r="D1209" s="161" t="s">
        <v>5578</v>
      </c>
      <c r="E1209" s="204"/>
      <c r="F1209" s="204"/>
      <c r="G1209" s="137" t="s">
        <v>5579</v>
      </c>
      <c r="H1209" s="137" t="s">
        <v>5580</v>
      </c>
      <c r="I1209" s="137" t="s">
        <v>5581</v>
      </c>
      <c r="J1209" s="167" t="s">
        <v>492</v>
      </c>
      <c r="K1209" s="199" t="s">
        <v>493</v>
      </c>
      <c r="L1209" s="204"/>
      <c r="M1209" s="204"/>
      <c r="N1209" s="204"/>
      <c r="O1209" s="204"/>
    </row>
    <row r="1210">
      <c r="A1210" s="204"/>
      <c r="B1210" s="204"/>
      <c r="C1210" s="205"/>
      <c r="D1210" s="161" t="s">
        <v>5582</v>
      </c>
      <c r="E1210" s="204"/>
      <c r="F1210" s="204"/>
      <c r="G1210" s="137" t="s">
        <v>5583</v>
      </c>
      <c r="H1210" s="137" t="s">
        <v>5584</v>
      </c>
      <c r="I1210" s="137" t="s">
        <v>5581</v>
      </c>
      <c r="J1210" s="167" t="s">
        <v>492</v>
      </c>
      <c r="K1210" s="199" t="s">
        <v>493</v>
      </c>
      <c r="L1210" s="204"/>
      <c r="M1210" s="204"/>
      <c r="N1210" s="204"/>
      <c r="O1210" s="204"/>
    </row>
    <row r="1211">
      <c r="A1211" s="204"/>
      <c r="B1211" s="204"/>
      <c r="C1211" s="205"/>
      <c r="D1211" s="161" t="s">
        <v>5585</v>
      </c>
      <c r="E1211" s="204"/>
      <c r="F1211" s="204"/>
      <c r="G1211" s="137" t="s">
        <v>5586</v>
      </c>
      <c r="H1211" s="137" t="s">
        <v>5587</v>
      </c>
      <c r="I1211" s="137" t="s">
        <v>5588</v>
      </c>
      <c r="J1211" s="167" t="s">
        <v>492</v>
      </c>
      <c r="K1211" s="199" t="s">
        <v>493</v>
      </c>
      <c r="L1211" s="204"/>
      <c r="M1211" s="204"/>
      <c r="N1211" s="204"/>
      <c r="O1211" s="204"/>
    </row>
    <row r="1212">
      <c r="A1212" s="204"/>
      <c r="B1212" s="204"/>
      <c r="C1212" s="205"/>
      <c r="D1212" s="161" t="s">
        <v>5589</v>
      </c>
      <c r="E1212" s="204"/>
      <c r="F1212" s="204"/>
      <c r="G1212" s="137" t="s">
        <v>5590</v>
      </c>
      <c r="H1212" s="137" t="s">
        <v>5591</v>
      </c>
      <c r="I1212" s="137" t="s">
        <v>5592</v>
      </c>
      <c r="J1212" s="167" t="s">
        <v>492</v>
      </c>
      <c r="K1212" s="199" t="s">
        <v>493</v>
      </c>
      <c r="L1212" s="204"/>
      <c r="M1212" s="204"/>
      <c r="N1212" s="204"/>
      <c r="O1212" s="204"/>
    </row>
    <row r="1213">
      <c r="A1213" s="204"/>
      <c r="B1213" s="204"/>
      <c r="C1213" s="205"/>
      <c r="D1213" s="161" t="s">
        <v>5593</v>
      </c>
      <c r="E1213" s="204"/>
      <c r="F1213" s="204"/>
      <c r="G1213" s="137" t="s">
        <v>5594</v>
      </c>
      <c r="H1213" s="137" t="s">
        <v>5595</v>
      </c>
      <c r="I1213" s="137" t="s">
        <v>5596</v>
      </c>
      <c r="J1213" s="167" t="s">
        <v>492</v>
      </c>
      <c r="K1213" s="199" t="s">
        <v>493</v>
      </c>
      <c r="L1213" s="204"/>
      <c r="M1213" s="204"/>
      <c r="N1213" s="204"/>
      <c r="O1213" s="204"/>
    </row>
    <row r="1214">
      <c r="A1214" s="204"/>
      <c r="B1214" s="204"/>
      <c r="C1214" s="205"/>
      <c r="D1214" s="161" t="s">
        <v>5597</v>
      </c>
      <c r="E1214" s="204"/>
      <c r="F1214" s="204"/>
      <c r="G1214" s="137" t="s">
        <v>5598</v>
      </c>
      <c r="H1214" s="137" t="s">
        <v>5599</v>
      </c>
      <c r="I1214" s="137" t="s">
        <v>5596</v>
      </c>
      <c r="J1214" s="167" t="s">
        <v>492</v>
      </c>
      <c r="K1214" s="199" t="s">
        <v>493</v>
      </c>
      <c r="L1214" s="204"/>
      <c r="M1214" s="204"/>
      <c r="N1214" s="204"/>
      <c r="O1214" s="204"/>
    </row>
    <row r="1215">
      <c r="A1215" s="204"/>
      <c r="B1215" s="204"/>
      <c r="C1215" s="205"/>
      <c r="D1215" s="161" t="s">
        <v>5600</v>
      </c>
      <c r="E1215" s="204"/>
      <c r="F1215" s="204"/>
      <c r="G1215" s="137" t="s">
        <v>5601</v>
      </c>
      <c r="H1215" s="137" t="s">
        <v>5602</v>
      </c>
      <c r="I1215" s="137" t="s">
        <v>5588</v>
      </c>
      <c r="J1215" s="167" t="s">
        <v>492</v>
      </c>
      <c r="K1215" s="199" t="s">
        <v>493</v>
      </c>
      <c r="L1215" s="204"/>
      <c r="M1215" s="204"/>
      <c r="N1215" s="204"/>
      <c r="O1215" s="204"/>
    </row>
    <row r="1216">
      <c r="A1216" s="204"/>
      <c r="B1216" s="204"/>
      <c r="C1216" s="205"/>
      <c r="D1216" s="161" t="s">
        <v>5603</v>
      </c>
      <c r="E1216" s="204"/>
      <c r="F1216" s="204"/>
      <c r="G1216" s="137" t="s">
        <v>5604</v>
      </c>
      <c r="H1216" s="137" t="s">
        <v>5602</v>
      </c>
      <c r="I1216" s="137" t="s">
        <v>5592</v>
      </c>
      <c r="J1216" s="167" t="s">
        <v>492</v>
      </c>
      <c r="K1216" s="199" t="s">
        <v>493</v>
      </c>
      <c r="L1216" s="204"/>
      <c r="M1216" s="204"/>
      <c r="N1216" s="204"/>
      <c r="O1216" s="204"/>
    </row>
    <row r="1217">
      <c r="A1217" s="136" t="s">
        <v>5605</v>
      </c>
      <c r="B1217" s="204"/>
      <c r="C1217" s="137" t="s">
        <v>5606</v>
      </c>
      <c r="D1217" s="161" t="s">
        <v>5607</v>
      </c>
      <c r="E1217" s="204"/>
      <c r="F1217" s="204"/>
      <c r="G1217" s="137" t="s">
        <v>5608</v>
      </c>
      <c r="H1217" s="137" t="s">
        <v>5609</v>
      </c>
      <c r="I1217" s="137" t="s">
        <v>5610</v>
      </c>
      <c r="J1217" s="176" t="s">
        <v>492</v>
      </c>
      <c r="K1217" s="206"/>
      <c r="L1217" s="204"/>
      <c r="M1217" s="204"/>
      <c r="N1217" s="204"/>
      <c r="O1217" s="204"/>
    </row>
    <row r="1218">
      <c r="A1218" s="136" t="s">
        <v>5605</v>
      </c>
      <c r="B1218" s="204"/>
      <c r="C1218" s="205"/>
      <c r="D1218" s="161" t="s">
        <v>5611</v>
      </c>
      <c r="E1218" s="204"/>
      <c r="F1218" s="204"/>
      <c r="G1218" s="137" t="s">
        <v>5612</v>
      </c>
      <c r="H1218" s="137" t="s">
        <v>5613</v>
      </c>
      <c r="I1218" s="137" t="s">
        <v>5614</v>
      </c>
      <c r="J1218" s="176" t="s">
        <v>492</v>
      </c>
      <c r="K1218" s="206"/>
      <c r="L1218" s="204"/>
      <c r="M1218" s="204"/>
      <c r="N1218" s="204"/>
      <c r="O1218" s="204"/>
    </row>
    <row r="1219">
      <c r="A1219" s="136" t="s">
        <v>5605</v>
      </c>
      <c r="B1219" s="204"/>
      <c r="C1219" s="205"/>
      <c r="D1219" s="161" t="s">
        <v>5615</v>
      </c>
      <c r="E1219" s="204"/>
      <c r="F1219" s="204"/>
      <c r="G1219" s="137" t="s">
        <v>5616</v>
      </c>
      <c r="H1219" s="137" t="s">
        <v>5617</v>
      </c>
      <c r="I1219" s="137" t="s">
        <v>5618</v>
      </c>
      <c r="J1219" s="176" t="s">
        <v>492</v>
      </c>
      <c r="K1219" s="206"/>
      <c r="L1219" s="204"/>
      <c r="M1219" s="204"/>
      <c r="N1219" s="204"/>
      <c r="O1219" s="204"/>
    </row>
    <row r="1220">
      <c r="A1220" s="136" t="s">
        <v>5605</v>
      </c>
      <c r="B1220" s="204"/>
      <c r="C1220" s="205"/>
      <c r="D1220" s="161" t="s">
        <v>5619</v>
      </c>
      <c r="E1220" s="204"/>
      <c r="F1220" s="204"/>
      <c r="G1220" s="137" t="s">
        <v>5620</v>
      </c>
      <c r="H1220" s="137" t="s">
        <v>5621</v>
      </c>
      <c r="I1220" s="137" t="s">
        <v>5622</v>
      </c>
      <c r="J1220" s="176" t="s">
        <v>492</v>
      </c>
      <c r="K1220" s="206"/>
      <c r="L1220" s="204"/>
      <c r="M1220" s="204"/>
      <c r="N1220" s="204"/>
      <c r="O1220" s="204"/>
    </row>
    <row r="1221">
      <c r="A1221" s="136" t="s">
        <v>5605</v>
      </c>
      <c r="B1221" s="204"/>
      <c r="C1221" s="205"/>
      <c r="D1221" s="161" t="s">
        <v>5623</v>
      </c>
      <c r="E1221" s="204"/>
      <c r="F1221" s="204"/>
      <c r="G1221" s="137" t="s">
        <v>5624</v>
      </c>
      <c r="H1221" s="137" t="s">
        <v>5625</v>
      </c>
      <c r="I1221" s="137" t="s">
        <v>5626</v>
      </c>
      <c r="J1221" s="176" t="s">
        <v>492</v>
      </c>
      <c r="K1221" s="206"/>
      <c r="L1221" s="204"/>
      <c r="M1221" s="204"/>
      <c r="N1221" s="204"/>
      <c r="O1221" s="204"/>
    </row>
    <row r="1222">
      <c r="A1222" s="136" t="s">
        <v>5605</v>
      </c>
      <c r="B1222" s="204"/>
      <c r="C1222" s="205"/>
      <c r="D1222" s="161" t="s">
        <v>5627</v>
      </c>
      <c r="E1222" s="204"/>
      <c r="F1222" s="204"/>
      <c r="G1222" s="137" t="s">
        <v>5628</v>
      </c>
      <c r="H1222" s="137" t="s">
        <v>5629</v>
      </c>
      <c r="I1222" s="137" t="s">
        <v>5630</v>
      </c>
      <c r="J1222" s="176" t="s">
        <v>492</v>
      </c>
      <c r="K1222" s="206"/>
      <c r="L1222" s="204"/>
      <c r="M1222" s="204"/>
      <c r="N1222" s="204"/>
      <c r="O1222" s="204"/>
    </row>
    <row r="1223">
      <c r="A1223" s="136" t="s">
        <v>5605</v>
      </c>
      <c r="B1223" s="204"/>
      <c r="C1223" s="205"/>
      <c r="D1223" s="161" t="s">
        <v>5631</v>
      </c>
      <c r="E1223" s="204"/>
      <c r="F1223" s="204"/>
      <c r="G1223" s="137" t="s">
        <v>5632</v>
      </c>
      <c r="H1223" s="137" t="s">
        <v>5633</v>
      </c>
      <c r="I1223" s="137" t="s">
        <v>5630</v>
      </c>
      <c r="J1223" s="176" t="s">
        <v>492</v>
      </c>
      <c r="K1223" s="206"/>
      <c r="L1223" s="204"/>
      <c r="M1223" s="204"/>
      <c r="N1223" s="204"/>
      <c r="O1223" s="204"/>
    </row>
    <row r="1224">
      <c r="A1224" s="136" t="s">
        <v>5605</v>
      </c>
      <c r="B1224" s="204"/>
      <c r="C1224" s="205"/>
      <c r="D1224" s="161" t="s">
        <v>5634</v>
      </c>
      <c r="E1224" s="204"/>
      <c r="F1224" s="204"/>
      <c r="G1224" s="137" t="s">
        <v>5635</v>
      </c>
      <c r="H1224" s="137" t="s">
        <v>5636</v>
      </c>
      <c r="I1224" s="137" t="s">
        <v>5630</v>
      </c>
      <c r="J1224" s="176" t="s">
        <v>492</v>
      </c>
      <c r="K1224" s="206"/>
      <c r="L1224" s="204"/>
      <c r="M1224" s="204"/>
      <c r="N1224" s="204"/>
      <c r="O1224" s="204"/>
    </row>
    <row r="1225">
      <c r="A1225" s="136" t="s">
        <v>5605</v>
      </c>
      <c r="B1225" s="204"/>
      <c r="C1225" s="205"/>
      <c r="D1225" s="161" t="s">
        <v>5637</v>
      </c>
      <c r="E1225" s="204"/>
      <c r="F1225" s="204"/>
      <c r="G1225" s="137" t="s">
        <v>5638</v>
      </c>
      <c r="H1225" s="137" t="s">
        <v>5639</v>
      </c>
      <c r="I1225" s="137" t="s">
        <v>5630</v>
      </c>
      <c r="J1225" s="176" t="s">
        <v>492</v>
      </c>
      <c r="K1225" s="206"/>
      <c r="L1225" s="204"/>
      <c r="M1225" s="204"/>
      <c r="N1225" s="204"/>
      <c r="O1225" s="204"/>
    </row>
    <row r="1226">
      <c r="A1226" s="136" t="s">
        <v>5605</v>
      </c>
      <c r="B1226" s="204"/>
      <c r="C1226" s="205"/>
      <c r="D1226" s="161" t="s">
        <v>5640</v>
      </c>
      <c r="E1226" s="204"/>
      <c r="F1226" s="204"/>
      <c r="G1226" s="137" t="s">
        <v>5641</v>
      </c>
      <c r="H1226" s="137" t="s">
        <v>5642</v>
      </c>
      <c r="I1226" s="137" t="s">
        <v>5630</v>
      </c>
      <c r="J1226" s="176" t="s">
        <v>492</v>
      </c>
      <c r="K1226" s="206"/>
      <c r="L1226" s="204"/>
      <c r="M1226" s="204"/>
      <c r="N1226" s="204"/>
      <c r="O1226" s="204"/>
    </row>
    <row r="1227">
      <c r="A1227" s="136" t="s">
        <v>5605</v>
      </c>
      <c r="B1227" s="204"/>
      <c r="C1227" s="205"/>
      <c r="D1227" s="161" t="s">
        <v>5643</v>
      </c>
      <c r="E1227" s="204"/>
      <c r="F1227" s="204"/>
      <c r="G1227" s="137" t="s">
        <v>5644</v>
      </c>
      <c r="H1227" s="137" t="s">
        <v>5645</v>
      </c>
      <c r="I1227" s="137" t="s">
        <v>5630</v>
      </c>
      <c r="J1227" s="176" t="s">
        <v>492</v>
      </c>
      <c r="K1227" s="206"/>
      <c r="L1227" s="204"/>
      <c r="M1227" s="204"/>
      <c r="N1227" s="204"/>
      <c r="O1227" s="204"/>
    </row>
    <row r="1228">
      <c r="A1228" s="136" t="s">
        <v>5605</v>
      </c>
      <c r="B1228" s="204"/>
      <c r="C1228" s="205"/>
      <c r="D1228" s="161" t="s">
        <v>5646</v>
      </c>
      <c r="E1228" s="204"/>
      <c r="F1228" s="204"/>
      <c r="G1228" s="137" t="s">
        <v>5647</v>
      </c>
      <c r="H1228" s="137" t="s">
        <v>5648</v>
      </c>
      <c r="I1228" s="137" t="s">
        <v>5649</v>
      </c>
      <c r="J1228" s="176" t="s">
        <v>492</v>
      </c>
      <c r="K1228" s="206"/>
      <c r="L1228" s="204"/>
      <c r="M1228" s="204"/>
      <c r="N1228" s="204"/>
      <c r="O1228" s="204"/>
    </row>
    <row r="1229">
      <c r="A1229" s="136" t="s">
        <v>5605</v>
      </c>
      <c r="B1229" s="204"/>
      <c r="C1229" s="205"/>
      <c r="D1229" s="161" t="s">
        <v>5650</v>
      </c>
      <c r="E1229" s="204"/>
      <c r="F1229" s="204"/>
      <c r="G1229" s="137" t="s">
        <v>5651</v>
      </c>
      <c r="H1229" s="137" t="s">
        <v>5652</v>
      </c>
      <c r="I1229" s="137" t="s">
        <v>5653</v>
      </c>
      <c r="J1229" s="176" t="s">
        <v>492</v>
      </c>
      <c r="K1229" s="206"/>
      <c r="L1229" s="204"/>
      <c r="M1229" s="204"/>
      <c r="N1229" s="204"/>
      <c r="O1229" s="204"/>
    </row>
    <row r="1230">
      <c r="A1230" s="136" t="s">
        <v>5605</v>
      </c>
      <c r="B1230" s="204"/>
      <c r="C1230" s="205"/>
      <c r="D1230" s="161" t="s">
        <v>5654</v>
      </c>
      <c r="E1230" s="204"/>
      <c r="F1230" s="204"/>
      <c r="G1230" s="137" t="s">
        <v>5655</v>
      </c>
      <c r="H1230" s="137" t="s">
        <v>5656</v>
      </c>
      <c r="I1230" s="137" t="s">
        <v>5657</v>
      </c>
      <c r="J1230" s="176" t="s">
        <v>492</v>
      </c>
      <c r="K1230" s="206"/>
      <c r="L1230" s="204"/>
      <c r="M1230" s="204"/>
      <c r="N1230" s="204"/>
      <c r="O1230" s="204"/>
    </row>
    <row r="1231">
      <c r="A1231" s="136" t="s">
        <v>5605</v>
      </c>
      <c r="B1231" s="204"/>
      <c r="C1231" s="205"/>
      <c r="D1231" s="161" t="s">
        <v>5658</v>
      </c>
      <c r="E1231" s="204"/>
      <c r="F1231" s="204"/>
      <c r="G1231" s="137" t="s">
        <v>5659</v>
      </c>
      <c r="H1231" s="137" t="s">
        <v>5660</v>
      </c>
      <c r="I1231" s="137" t="s">
        <v>5661</v>
      </c>
      <c r="J1231" s="176" t="s">
        <v>492</v>
      </c>
      <c r="K1231" s="206"/>
      <c r="L1231" s="204"/>
      <c r="M1231" s="204"/>
      <c r="N1231" s="204"/>
      <c r="O1231" s="204"/>
    </row>
    <row r="1232">
      <c r="A1232" s="136" t="s">
        <v>5605</v>
      </c>
      <c r="B1232" s="204"/>
      <c r="C1232" s="205"/>
      <c r="D1232" s="161" t="s">
        <v>5662</v>
      </c>
      <c r="E1232" s="204"/>
      <c r="F1232" s="204"/>
      <c r="G1232" s="137" t="s">
        <v>5663</v>
      </c>
      <c r="H1232" s="137" t="s">
        <v>5664</v>
      </c>
      <c r="I1232" s="137" t="s">
        <v>5649</v>
      </c>
      <c r="J1232" s="176" t="s">
        <v>492</v>
      </c>
      <c r="K1232" s="206"/>
      <c r="L1232" s="204"/>
      <c r="M1232" s="204"/>
      <c r="N1232" s="204"/>
      <c r="O1232" s="204"/>
    </row>
    <row r="1233">
      <c r="A1233" s="136" t="s">
        <v>5605</v>
      </c>
      <c r="B1233" s="204"/>
      <c r="C1233" s="205"/>
      <c r="D1233" s="161" t="s">
        <v>5665</v>
      </c>
      <c r="E1233" s="204"/>
      <c r="F1233" s="204"/>
      <c r="G1233" s="137" t="s">
        <v>5666</v>
      </c>
      <c r="H1233" s="137" t="s">
        <v>5667</v>
      </c>
      <c r="I1233" s="137" t="s">
        <v>5653</v>
      </c>
      <c r="J1233" s="176" t="s">
        <v>492</v>
      </c>
      <c r="K1233" s="206"/>
      <c r="L1233" s="204"/>
      <c r="M1233" s="204"/>
      <c r="N1233" s="204"/>
      <c r="O1233" s="204"/>
    </row>
    <row r="1234">
      <c r="A1234" s="136" t="s">
        <v>5605</v>
      </c>
      <c r="B1234" s="204"/>
      <c r="C1234" s="205"/>
      <c r="D1234" s="161" t="s">
        <v>5668</v>
      </c>
      <c r="E1234" s="204"/>
      <c r="F1234" s="204"/>
      <c r="G1234" s="137" t="s">
        <v>5669</v>
      </c>
      <c r="H1234" s="137" t="s">
        <v>5670</v>
      </c>
      <c r="I1234" s="137" t="s">
        <v>5657</v>
      </c>
      <c r="J1234" s="176" t="s">
        <v>492</v>
      </c>
      <c r="K1234" s="206"/>
      <c r="L1234" s="204"/>
      <c r="M1234" s="204"/>
      <c r="N1234" s="204"/>
      <c r="O1234" s="204"/>
    </row>
    <row r="1235">
      <c r="A1235" s="136" t="s">
        <v>5605</v>
      </c>
      <c r="B1235" s="204"/>
      <c r="C1235" s="205"/>
      <c r="D1235" s="161" t="s">
        <v>5671</v>
      </c>
      <c r="E1235" s="204"/>
      <c r="F1235" s="204"/>
      <c r="G1235" s="137" t="s">
        <v>5672</v>
      </c>
      <c r="H1235" s="137" t="s">
        <v>5673</v>
      </c>
      <c r="I1235" s="137" t="s">
        <v>5661</v>
      </c>
      <c r="J1235" s="176" t="s">
        <v>492</v>
      </c>
      <c r="K1235" s="206"/>
      <c r="L1235" s="204"/>
      <c r="M1235" s="204"/>
      <c r="N1235" s="204"/>
      <c r="O1235" s="204"/>
    </row>
    <row r="1236">
      <c r="A1236" s="136" t="s">
        <v>5605</v>
      </c>
      <c r="B1236" s="204"/>
      <c r="C1236" s="205"/>
      <c r="D1236" s="161" t="s">
        <v>5674</v>
      </c>
      <c r="E1236" s="204"/>
      <c r="F1236" s="204"/>
      <c r="G1236" s="137" t="s">
        <v>5675</v>
      </c>
      <c r="H1236" s="137" t="s">
        <v>5676</v>
      </c>
      <c r="I1236" s="137" t="s">
        <v>5649</v>
      </c>
      <c r="J1236" s="176" t="s">
        <v>492</v>
      </c>
      <c r="K1236" s="206"/>
      <c r="L1236" s="204"/>
      <c r="M1236" s="204"/>
      <c r="N1236" s="204"/>
      <c r="O1236" s="204"/>
    </row>
    <row r="1237">
      <c r="A1237" s="136" t="s">
        <v>5605</v>
      </c>
      <c r="B1237" s="204"/>
      <c r="C1237" s="205"/>
      <c r="D1237" s="161" t="s">
        <v>5677</v>
      </c>
      <c r="E1237" s="204"/>
      <c r="F1237" s="204"/>
      <c r="G1237" s="137" t="s">
        <v>5678</v>
      </c>
      <c r="H1237" s="137" t="s">
        <v>5679</v>
      </c>
      <c r="I1237" s="137" t="s">
        <v>5680</v>
      </c>
      <c r="J1237" s="176" t="s">
        <v>492</v>
      </c>
      <c r="K1237" s="206"/>
      <c r="L1237" s="204"/>
      <c r="M1237" s="204"/>
      <c r="N1237" s="204"/>
      <c r="O1237" s="204"/>
    </row>
    <row r="1238">
      <c r="A1238" s="136" t="s">
        <v>5605</v>
      </c>
      <c r="B1238" s="204"/>
      <c r="C1238" s="205"/>
      <c r="D1238" s="161" t="s">
        <v>5681</v>
      </c>
      <c r="E1238" s="204"/>
      <c r="F1238" s="204"/>
      <c r="G1238" s="137" t="s">
        <v>5682</v>
      </c>
      <c r="H1238" s="137" t="s">
        <v>5683</v>
      </c>
      <c r="I1238" s="137" t="s">
        <v>5657</v>
      </c>
      <c r="J1238" s="176" t="s">
        <v>492</v>
      </c>
      <c r="K1238" s="206"/>
      <c r="L1238" s="204"/>
      <c r="M1238" s="204"/>
      <c r="N1238" s="204"/>
      <c r="O1238" s="204"/>
    </row>
    <row r="1239">
      <c r="A1239" s="136" t="s">
        <v>5605</v>
      </c>
      <c r="B1239" s="204"/>
      <c r="C1239" s="205"/>
      <c r="D1239" s="161" t="s">
        <v>5684</v>
      </c>
      <c r="E1239" s="204"/>
      <c r="F1239" s="204"/>
      <c r="G1239" s="137" t="s">
        <v>5685</v>
      </c>
      <c r="H1239" s="137" t="s">
        <v>5686</v>
      </c>
      <c r="I1239" s="137" t="s">
        <v>5661</v>
      </c>
      <c r="J1239" s="176" t="s">
        <v>492</v>
      </c>
      <c r="K1239" s="206"/>
      <c r="L1239" s="204"/>
      <c r="M1239" s="204"/>
      <c r="N1239" s="204"/>
      <c r="O1239" s="204"/>
    </row>
    <row r="1240">
      <c r="A1240" s="136" t="s">
        <v>5605</v>
      </c>
      <c r="B1240" s="204"/>
      <c r="C1240" s="205"/>
      <c r="D1240" s="161" t="s">
        <v>5687</v>
      </c>
      <c r="E1240" s="204"/>
      <c r="F1240" s="204"/>
      <c r="G1240" s="137" t="s">
        <v>5688</v>
      </c>
      <c r="H1240" s="137" t="s">
        <v>5689</v>
      </c>
      <c r="I1240" s="137" t="s">
        <v>5690</v>
      </c>
      <c r="J1240" s="176" t="s">
        <v>492</v>
      </c>
      <c r="K1240" s="206"/>
      <c r="L1240" s="204"/>
      <c r="M1240" s="204"/>
      <c r="N1240" s="204"/>
      <c r="O1240" s="204"/>
    </row>
    <row r="1241">
      <c r="A1241" s="204"/>
      <c r="B1241" s="136" t="s">
        <v>5691</v>
      </c>
      <c r="C1241" s="137" t="s">
        <v>5692</v>
      </c>
      <c r="D1241" s="161" t="s">
        <v>5693</v>
      </c>
      <c r="E1241" s="204"/>
      <c r="F1241" s="204"/>
      <c r="G1241" s="137" t="s">
        <v>5694</v>
      </c>
      <c r="H1241" s="137" t="s">
        <v>5695</v>
      </c>
      <c r="I1241" s="137" t="s">
        <v>5696</v>
      </c>
      <c r="J1241" s="176" t="s">
        <v>492</v>
      </c>
      <c r="K1241" s="206"/>
      <c r="L1241" s="204"/>
      <c r="M1241" s="204"/>
      <c r="N1241" s="204"/>
      <c r="O1241" s="204"/>
    </row>
    <row r="1242">
      <c r="A1242" s="204"/>
      <c r="B1242" s="136" t="s">
        <v>5697</v>
      </c>
      <c r="C1242" s="207" t="s">
        <v>5698</v>
      </c>
      <c r="D1242" s="161" t="s">
        <v>5699</v>
      </c>
      <c r="E1242" s="204"/>
      <c r="F1242" s="204"/>
      <c r="G1242" s="137" t="s">
        <v>5700</v>
      </c>
      <c r="H1242" s="137" t="s">
        <v>5701</v>
      </c>
      <c r="I1242" s="137" t="s">
        <v>5702</v>
      </c>
      <c r="J1242" s="176" t="s">
        <v>492</v>
      </c>
      <c r="K1242" s="168"/>
      <c r="L1242" s="168"/>
      <c r="M1242" s="168"/>
      <c r="N1242" s="168"/>
      <c r="O1242" s="168"/>
    </row>
    <row r="1243">
      <c r="A1243" s="204"/>
      <c r="B1243" s="136" t="s">
        <v>5265</v>
      </c>
      <c r="C1243" s="207" t="s">
        <v>5268</v>
      </c>
      <c r="D1243" s="161" t="s">
        <v>5703</v>
      </c>
      <c r="E1243" s="204"/>
      <c r="F1243" s="204"/>
      <c r="G1243" s="137" t="s">
        <v>5704</v>
      </c>
      <c r="H1243" s="137" t="s">
        <v>5705</v>
      </c>
      <c r="I1243" s="137" t="s">
        <v>5706</v>
      </c>
      <c r="J1243" s="176" t="s">
        <v>492</v>
      </c>
      <c r="K1243" s="174"/>
      <c r="L1243" s="168"/>
      <c r="M1243" s="174"/>
      <c r="N1243" s="168"/>
      <c r="O1243" s="168"/>
    </row>
    <row r="1244">
      <c r="A1244" s="204"/>
      <c r="B1244" s="136" t="s">
        <v>5707</v>
      </c>
      <c r="C1244" s="207" t="s">
        <v>5708</v>
      </c>
      <c r="D1244" s="161" t="s">
        <v>5709</v>
      </c>
      <c r="E1244" s="204"/>
      <c r="F1244" s="204"/>
      <c r="G1244" s="207" t="s">
        <v>5710</v>
      </c>
      <c r="H1244" s="137" t="s">
        <v>5711</v>
      </c>
      <c r="I1244" s="137" t="s">
        <v>5712</v>
      </c>
      <c r="J1244" s="176" t="s">
        <v>492</v>
      </c>
      <c r="K1244" s="168"/>
      <c r="L1244" s="168"/>
      <c r="M1244" s="168"/>
      <c r="N1244" s="168"/>
      <c r="O1244" s="168"/>
    </row>
    <row r="1245">
      <c r="A1245" s="204"/>
      <c r="B1245" s="136" t="s">
        <v>5713</v>
      </c>
      <c r="C1245" s="207" t="s">
        <v>5714</v>
      </c>
      <c r="D1245" s="161" t="s">
        <v>5715</v>
      </c>
      <c r="E1245" s="204"/>
      <c r="F1245" s="204"/>
      <c r="G1245" s="207" t="s">
        <v>5716</v>
      </c>
      <c r="H1245" s="137" t="s">
        <v>5717</v>
      </c>
      <c r="I1245" s="137" t="s">
        <v>5718</v>
      </c>
      <c r="J1245" s="176" t="s">
        <v>492</v>
      </c>
      <c r="K1245" s="168"/>
      <c r="L1245" s="168"/>
      <c r="M1245" s="168"/>
      <c r="N1245" s="168"/>
      <c r="O1245" s="168"/>
    </row>
    <row r="1246">
      <c r="A1246" s="204"/>
      <c r="B1246" s="136" t="s">
        <v>5719</v>
      </c>
      <c r="C1246" s="207" t="s">
        <v>5720</v>
      </c>
      <c r="D1246" s="161" t="s">
        <v>5721</v>
      </c>
      <c r="E1246" s="204"/>
      <c r="F1246" s="204"/>
      <c r="G1246" s="207" t="s">
        <v>5722</v>
      </c>
      <c r="H1246" s="137" t="s">
        <v>5723</v>
      </c>
      <c r="I1246" s="137" t="s">
        <v>5724</v>
      </c>
      <c r="J1246" s="176" t="s">
        <v>492</v>
      </c>
      <c r="K1246" s="168"/>
      <c r="L1246" s="168"/>
      <c r="M1246" s="168"/>
      <c r="N1246" s="168"/>
      <c r="O1246" s="168"/>
    </row>
    <row r="1247">
      <c r="A1247" s="204"/>
      <c r="B1247" s="136" t="s">
        <v>5388</v>
      </c>
      <c r="C1247" s="207" t="s">
        <v>5389</v>
      </c>
      <c r="D1247" s="161" t="s">
        <v>5725</v>
      </c>
      <c r="E1247" s="204"/>
      <c r="F1247" s="204"/>
      <c r="G1247" s="207" t="s">
        <v>5726</v>
      </c>
      <c r="H1247" s="137" t="s">
        <v>5727</v>
      </c>
      <c r="I1247" s="137" t="s">
        <v>5393</v>
      </c>
      <c r="J1247" s="176" t="s">
        <v>492</v>
      </c>
      <c r="K1247" s="168"/>
      <c r="L1247" s="168"/>
      <c r="M1247" s="168"/>
      <c r="N1247" s="168"/>
      <c r="O1247" s="168"/>
    </row>
    <row r="1248">
      <c r="A1248" s="204"/>
      <c r="B1248" s="136" t="s">
        <v>5488</v>
      </c>
      <c r="C1248" s="137" t="s">
        <v>5491</v>
      </c>
      <c r="D1248" s="161" t="s">
        <v>5728</v>
      </c>
      <c r="E1248" s="204"/>
      <c r="F1248" s="204"/>
      <c r="G1248" s="137" t="s">
        <v>5729</v>
      </c>
      <c r="H1248" s="137" t="s">
        <v>5730</v>
      </c>
      <c r="I1248" s="137" t="s">
        <v>5493</v>
      </c>
      <c r="J1248" s="176" t="s">
        <v>492</v>
      </c>
      <c r="K1248" s="168"/>
      <c r="L1248" s="168"/>
      <c r="M1248" s="168"/>
      <c r="N1248" s="168"/>
      <c r="O1248" s="168"/>
    </row>
    <row r="1249">
      <c r="A1249" s="204"/>
      <c r="B1249" s="136" t="s">
        <v>5731</v>
      </c>
      <c r="C1249" s="207" t="s">
        <v>5732</v>
      </c>
      <c r="D1249" s="161" t="s">
        <v>5733</v>
      </c>
      <c r="E1249" s="204"/>
      <c r="F1249" s="204"/>
      <c r="G1249" s="137" t="s">
        <v>5734</v>
      </c>
      <c r="H1249" s="137" t="s">
        <v>5735</v>
      </c>
      <c r="I1249" s="137" t="s">
        <v>5736</v>
      </c>
      <c r="J1249" s="200" t="s">
        <v>492</v>
      </c>
      <c r="K1249" s="174"/>
      <c r="L1249" s="168"/>
      <c r="M1249" s="174"/>
      <c r="N1249" s="168"/>
      <c r="O1249" s="168"/>
    </row>
    <row r="1250">
      <c r="A1250" s="204"/>
      <c r="B1250" s="136" t="s">
        <v>5737</v>
      </c>
      <c r="C1250" s="137" t="s">
        <v>5738</v>
      </c>
      <c r="D1250" s="161" t="s">
        <v>5739</v>
      </c>
      <c r="E1250" s="204"/>
      <c r="F1250" s="204"/>
      <c r="G1250" s="137" t="s">
        <v>5740</v>
      </c>
      <c r="H1250" s="137" t="s">
        <v>5741</v>
      </c>
      <c r="I1250" s="137" t="s">
        <v>5742</v>
      </c>
      <c r="J1250" s="176" t="s">
        <v>492</v>
      </c>
      <c r="K1250" s="168"/>
      <c r="L1250" s="168"/>
      <c r="M1250" s="168"/>
      <c r="N1250" s="168"/>
      <c r="O1250" s="168"/>
    </row>
    <row r="1251">
      <c r="A1251" s="202" t="s">
        <v>5743</v>
      </c>
      <c r="B1251" s="168"/>
      <c r="C1251" s="208" t="s">
        <v>5744</v>
      </c>
      <c r="D1251" s="161" t="s">
        <v>5745</v>
      </c>
      <c r="E1251" s="168"/>
      <c r="F1251" s="209"/>
      <c r="G1251" s="208" t="s">
        <v>5746</v>
      </c>
      <c r="H1251" s="208" t="s">
        <v>5747</v>
      </c>
      <c r="I1251" s="208" t="s">
        <v>5748</v>
      </c>
      <c r="J1251" s="176" t="s">
        <v>492</v>
      </c>
      <c r="K1251" s="168"/>
      <c r="L1251" s="168"/>
      <c r="M1251" s="168"/>
      <c r="N1251" s="168"/>
      <c r="O1251" s="168"/>
    </row>
    <row r="1252">
      <c r="A1252" s="202" t="s">
        <v>5743</v>
      </c>
      <c r="B1252" s="168"/>
      <c r="C1252" s="180"/>
      <c r="D1252" s="161" t="s">
        <v>5749</v>
      </c>
      <c r="E1252" s="168"/>
      <c r="F1252" s="209"/>
      <c r="G1252" s="208" t="s">
        <v>5750</v>
      </c>
      <c r="H1252" s="208" t="s">
        <v>5751</v>
      </c>
      <c r="I1252" s="208" t="s">
        <v>5752</v>
      </c>
      <c r="J1252" s="176" t="s">
        <v>492</v>
      </c>
      <c r="K1252" s="168"/>
      <c r="L1252" s="168"/>
      <c r="M1252" s="168"/>
      <c r="N1252" s="168"/>
      <c r="O1252" s="168"/>
    </row>
    <row r="1253">
      <c r="A1253" s="202" t="s">
        <v>5743</v>
      </c>
      <c r="B1253" s="168"/>
      <c r="C1253" s="180"/>
      <c r="D1253" s="161" t="s">
        <v>5753</v>
      </c>
      <c r="E1253" s="168"/>
      <c r="F1253" s="209"/>
      <c r="G1253" s="208" t="s">
        <v>5750</v>
      </c>
      <c r="H1253" s="208" t="s">
        <v>5754</v>
      </c>
      <c r="I1253" s="208" t="s">
        <v>5752</v>
      </c>
      <c r="J1253" s="176" t="s">
        <v>492</v>
      </c>
      <c r="K1253" s="168"/>
      <c r="L1253" s="168"/>
      <c r="M1253" s="168"/>
      <c r="N1253" s="168"/>
      <c r="O1253" s="168"/>
    </row>
    <row r="1254">
      <c r="A1254" s="202" t="s">
        <v>5743</v>
      </c>
      <c r="B1254" s="168"/>
      <c r="C1254" s="180"/>
      <c r="D1254" s="161" t="s">
        <v>5755</v>
      </c>
      <c r="E1254" s="168"/>
      <c r="F1254" s="209"/>
      <c r="G1254" s="208" t="s">
        <v>5750</v>
      </c>
      <c r="H1254" s="208" t="s">
        <v>5756</v>
      </c>
      <c r="I1254" s="208" t="s">
        <v>5752</v>
      </c>
      <c r="J1254" s="176" t="s">
        <v>492</v>
      </c>
      <c r="K1254" s="168"/>
      <c r="L1254" s="168"/>
      <c r="M1254" s="168"/>
      <c r="N1254" s="168"/>
      <c r="O1254" s="168"/>
    </row>
    <row r="1255">
      <c r="A1255" s="202" t="s">
        <v>5743</v>
      </c>
      <c r="B1255" s="168"/>
      <c r="C1255" s="180"/>
      <c r="D1255" s="161" t="s">
        <v>5757</v>
      </c>
      <c r="E1255" s="168"/>
      <c r="F1255" s="209"/>
      <c r="G1255" s="208" t="s">
        <v>5758</v>
      </c>
      <c r="H1255" s="208" t="s">
        <v>5759</v>
      </c>
      <c r="I1255" s="208" t="s">
        <v>5760</v>
      </c>
      <c r="J1255" s="176" t="s">
        <v>492</v>
      </c>
      <c r="K1255" s="168"/>
      <c r="L1255" s="168"/>
      <c r="M1255" s="168"/>
      <c r="N1255" s="168"/>
      <c r="O1255" s="168"/>
    </row>
    <row r="1256">
      <c r="A1256" s="202" t="s">
        <v>5743</v>
      </c>
      <c r="B1256" s="168"/>
      <c r="C1256" s="180"/>
      <c r="D1256" s="161" t="s">
        <v>5761</v>
      </c>
      <c r="E1256" s="168"/>
      <c r="F1256" s="209"/>
      <c r="G1256" s="208" t="s">
        <v>5758</v>
      </c>
      <c r="H1256" s="208" t="s">
        <v>5762</v>
      </c>
      <c r="I1256" s="208" t="s">
        <v>5760</v>
      </c>
      <c r="J1256" s="176" t="s">
        <v>492</v>
      </c>
      <c r="K1256" s="168"/>
      <c r="L1256" s="168"/>
      <c r="M1256" s="168"/>
      <c r="N1256" s="168"/>
      <c r="O1256" s="168"/>
    </row>
    <row r="1257">
      <c r="A1257" s="202" t="s">
        <v>5743</v>
      </c>
      <c r="B1257" s="168"/>
      <c r="C1257" s="180"/>
      <c r="D1257" s="161" t="s">
        <v>5763</v>
      </c>
      <c r="E1257" s="168"/>
      <c r="F1257" s="209"/>
      <c r="G1257" s="208" t="s">
        <v>5758</v>
      </c>
      <c r="H1257" s="208" t="s">
        <v>5764</v>
      </c>
      <c r="I1257" s="208" t="s">
        <v>5760</v>
      </c>
      <c r="J1257" s="176" t="s">
        <v>492</v>
      </c>
      <c r="K1257" s="168"/>
      <c r="L1257" s="168"/>
      <c r="M1257" s="168"/>
      <c r="N1257" s="168"/>
      <c r="O1257" s="168"/>
    </row>
    <row r="1258">
      <c r="A1258" s="202" t="s">
        <v>5743</v>
      </c>
      <c r="B1258" s="168"/>
      <c r="C1258" s="180"/>
      <c r="D1258" s="161" t="s">
        <v>5765</v>
      </c>
      <c r="E1258" s="168"/>
      <c r="F1258" s="209"/>
      <c r="G1258" s="208" t="s">
        <v>5766</v>
      </c>
      <c r="H1258" s="208" t="s">
        <v>5767</v>
      </c>
      <c r="I1258" s="208" t="s">
        <v>5768</v>
      </c>
      <c r="J1258" s="176" t="s">
        <v>492</v>
      </c>
      <c r="K1258" s="168"/>
      <c r="L1258" s="168"/>
      <c r="M1258" s="168"/>
      <c r="N1258" s="168"/>
      <c r="O1258" s="168"/>
    </row>
    <row r="1259">
      <c r="A1259" s="202" t="s">
        <v>5743</v>
      </c>
      <c r="B1259" s="168"/>
      <c r="C1259" s="180"/>
      <c r="D1259" s="161" t="s">
        <v>5769</v>
      </c>
      <c r="E1259" s="168"/>
      <c r="F1259" s="209"/>
      <c r="G1259" s="208" t="s">
        <v>5770</v>
      </c>
      <c r="H1259" s="208" t="s">
        <v>5771</v>
      </c>
      <c r="I1259" s="208" t="s">
        <v>5772</v>
      </c>
      <c r="J1259" s="176" t="s">
        <v>492</v>
      </c>
      <c r="K1259" s="168"/>
      <c r="L1259" s="168"/>
      <c r="M1259" s="168"/>
      <c r="N1259" s="168"/>
      <c r="O1259" s="168"/>
    </row>
    <row r="1260">
      <c r="A1260" s="202" t="s">
        <v>5743</v>
      </c>
      <c r="B1260" s="168"/>
      <c r="C1260" s="180"/>
      <c r="D1260" s="161" t="s">
        <v>5773</v>
      </c>
      <c r="E1260" s="168"/>
      <c r="F1260" s="209"/>
      <c r="G1260" s="208" t="s">
        <v>5774</v>
      </c>
      <c r="H1260" s="208" t="s">
        <v>5775</v>
      </c>
      <c r="I1260" s="208" t="s">
        <v>5776</v>
      </c>
      <c r="J1260" s="176" t="s">
        <v>492</v>
      </c>
      <c r="K1260" s="168"/>
      <c r="L1260" s="168"/>
      <c r="M1260" s="168"/>
      <c r="N1260" s="168"/>
      <c r="O1260" s="168"/>
    </row>
    <row r="1261">
      <c r="A1261" s="202" t="s">
        <v>5743</v>
      </c>
      <c r="B1261" s="168"/>
      <c r="C1261" s="180"/>
      <c r="D1261" s="161" t="s">
        <v>5777</v>
      </c>
      <c r="E1261" s="168"/>
      <c r="F1261" s="209"/>
      <c r="G1261" s="208" t="s">
        <v>5778</v>
      </c>
      <c r="H1261" s="208" t="s">
        <v>5779</v>
      </c>
      <c r="I1261" s="208" t="s">
        <v>5780</v>
      </c>
      <c r="J1261" s="176" t="s">
        <v>492</v>
      </c>
      <c r="K1261" s="168"/>
      <c r="L1261" s="168"/>
      <c r="M1261" s="168"/>
      <c r="N1261" s="168"/>
      <c r="O1261" s="168"/>
    </row>
    <row r="1262">
      <c r="A1262" s="202" t="s">
        <v>5743</v>
      </c>
      <c r="B1262" s="168"/>
      <c r="C1262" s="180"/>
      <c r="D1262" s="161" t="s">
        <v>5781</v>
      </c>
      <c r="E1262" s="168"/>
      <c r="F1262" s="209"/>
      <c r="G1262" s="208" t="s">
        <v>5782</v>
      </c>
      <c r="H1262" s="208" t="s">
        <v>5783</v>
      </c>
      <c r="I1262" s="137" t="s">
        <v>5784</v>
      </c>
      <c r="J1262" s="176" t="s">
        <v>492</v>
      </c>
      <c r="K1262" s="168"/>
      <c r="L1262" s="168"/>
      <c r="M1262" s="168"/>
      <c r="N1262" s="168"/>
      <c r="O1262" s="168"/>
    </row>
    <row r="1263">
      <c r="A1263" s="202" t="s">
        <v>5743</v>
      </c>
      <c r="B1263" s="168"/>
      <c r="C1263" s="180"/>
      <c r="D1263" s="161" t="s">
        <v>5785</v>
      </c>
      <c r="E1263" s="168"/>
      <c r="F1263" s="209"/>
      <c r="G1263" s="208" t="s">
        <v>5786</v>
      </c>
      <c r="H1263" s="208" t="s">
        <v>5787</v>
      </c>
      <c r="I1263" s="137" t="s">
        <v>5784</v>
      </c>
      <c r="J1263" s="176" t="s">
        <v>492</v>
      </c>
      <c r="K1263" s="168"/>
      <c r="L1263" s="168"/>
      <c r="M1263" s="168"/>
      <c r="N1263" s="168"/>
      <c r="O1263" s="168"/>
    </row>
    <row r="1264">
      <c r="A1264" s="202" t="s">
        <v>5743</v>
      </c>
      <c r="B1264" s="168"/>
      <c r="C1264" s="180"/>
      <c r="D1264" s="161" t="s">
        <v>5788</v>
      </c>
      <c r="E1264" s="168"/>
      <c r="F1264" s="209"/>
      <c r="G1264" s="208" t="s">
        <v>5789</v>
      </c>
      <c r="H1264" s="208" t="s">
        <v>5790</v>
      </c>
      <c r="I1264" s="137" t="s">
        <v>5784</v>
      </c>
      <c r="J1264" s="176" t="s">
        <v>492</v>
      </c>
      <c r="K1264" s="168"/>
      <c r="L1264" s="168"/>
      <c r="M1264" s="168"/>
      <c r="N1264" s="168"/>
      <c r="O1264" s="168"/>
    </row>
    <row r="1265">
      <c r="A1265" s="202" t="s">
        <v>5743</v>
      </c>
      <c r="B1265" s="168"/>
      <c r="C1265" s="180"/>
      <c r="D1265" s="161" t="s">
        <v>5791</v>
      </c>
      <c r="E1265" s="168"/>
      <c r="F1265" s="209"/>
      <c r="G1265" s="208" t="s">
        <v>5792</v>
      </c>
      <c r="H1265" s="208" t="s">
        <v>5793</v>
      </c>
      <c r="I1265" s="208" t="s">
        <v>5794</v>
      </c>
      <c r="J1265" s="176" t="s">
        <v>492</v>
      </c>
      <c r="K1265" s="168"/>
      <c r="L1265" s="168"/>
      <c r="M1265" s="168"/>
      <c r="N1265" s="168"/>
      <c r="O1265" s="168"/>
    </row>
    <row r="1266">
      <c r="A1266" s="202" t="s">
        <v>5743</v>
      </c>
      <c r="B1266" s="168"/>
      <c r="C1266" s="180"/>
      <c r="D1266" s="161" t="s">
        <v>5795</v>
      </c>
      <c r="E1266" s="168"/>
      <c r="F1266" s="209"/>
      <c r="G1266" s="208" t="s">
        <v>5796</v>
      </c>
      <c r="H1266" s="208" t="s">
        <v>5797</v>
      </c>
      <c r="I1266" s="208" t="s">
        <v>5794</v>
      </c>
      <c r="J1266" s="176" t="s">
        <v>492</v>
      </c>
      <c r="K1266" s="168"/>
      <c r="L1266" s="168"/>
      <c r="M1266" s="168"/>
      <c r="N1266" s="168"/>
      <c r="O1266" s="168"/>
    </row>
    <row r="1267">
      <c r="A1267" s="202" t="s">
        <v>5743</v>
      </c>
      <c r="B1267" s="168"/>
      <c r="C1267" s="180"/>
      <c r="D1267" s="161" t="s">
        <v>5798</v>
      </c>
      <c r="E1267" s="168"/>
      <c r="F1267" s="209"/>
      <c r="G1267" s="208" t="s">
        <v>5799</v>
      </c>
      <c r="H1267" s="208" t="s">
        <v>5800</v>
      </c>
      <c r="I1267" s="208" t="s">
        <v>5794</v>
      </c>
      <c r="J1267" s="176" t="s">
        <v>492</v>
      </c>
      <c r="K1267" s="168"/>
      <c r="L1267" s="168"/>
      <c r="M1267" s="168"/>
      <c r="N1267" s="168"/>
      <c r="O1267" s="168"/>
    </row>
    <row r="1268">
      <c r="A1268" s="202" t="s">
        <v>5743</v>
      </c>
      <c r="B1268" s="168"/>
      <c r="C1268" s="180"/>
      <c r="D1268" s="161" t="s">
        <v>5801</v>
      </c>
      <c r="E1268" s="168"/>
      <c r="F1268" s="209"/>
      <c r="G1268" s="208" t="s">
        <v>5802</v>
      </c>
      <c r="H1268" s="208" t="s">
        <v>5803</v>
      </c>
      <c r="I1268" s="208" t="s">
        <v>5804</v>
      </c>
      <c r="J1268" s="176" t="s">
        <v>492</v>
      </c>
      <c r="K1268" s="168"/>
      <c r="L1268" s="168"/>
      <c r="M1268" s="168"/>
      <c r="N1268" s="168"/>
      <c r="O1268" s="168"/>
    </row>
    <row r="1269">
      <c r="A1269" s="202" t="s">
        <v>5743</v>
      </c>
      <c r="B1269" s="168"/>
      <c r="C1269" s="180"/>
      <c r="D1269" s="161" t="s">
        <v>5805</v>
      </c>
      <c r="E1269" s="168"/>
      <c r="F1269" s="209"/>
      <c r="G1269" s="208" t="s">
        <v>5806</v>
      </c>
      <c r="H1269" s="208" t="s">
        <v>5807</v>
      </c>
      <c r="I1269" s="210" t="s">
        <v>5808</v>
      </c>
      <c r="J1269" s="176" t="s">
        <v>492</v>
      </c>
      <c r="K1269" s="168"/>
      <c r="L1269" s="168"/>
      <c r="M1269" s="168"/>
      <c r="N1269" s="168"/>
      <c r="O1269" s="168"/>
    </row>
    <row r="1270">
      <c r="A1270" s="202" t="s">
        <v>5743</v>
      </c>
      <c r="B1270" s="168"/>
      <c r="C1270" s="180"/>
      <c r="D1270" s="161" t="s">
        <v>5809</v>
      </c>
      <c r="E1270" s="168"/>
      <c r="F1270" s="209"/>
      <c r="G1270" s="208" t="s">
        <v>5810</v>
      </c>
      <c r="H1270" s="208" t="s">
        <v>5811</v>
      </c>
      <c r="I1270" s="210" t="s">
        <v>5812</v>
      </c>
      <c r="J1270" s="176" t="s">
        <v>492</v>
      </c>
      <c r="K1270" s="168"/>
      <c r="L1270" s="168"/>
      <c r="M1270" s="168"/>
      <c r="N1270" s="168"/>
      <c r="O1270" s="168"/>
    </row>
    <row r="1271">
      <c r="A1271" s="202" t="s">
        <v>5743</v>
      </c>
      <c r="B1271" s="168"/>
      <c r="C1271" s="180"/>
      <c r="D1271" s="161" t="s">
        <v>5813</v>
      </c>
      <c r="E1271" s="168"/>
      <c r="F1271" s="209"/>
      <c r="G1271" s="208" t="s">
        <v>5814</v>
      </c>
      <c r="H1271" s="208" t="s">
        <v>5815</v>
      </c>
      <c r="I1271" s="210" t="s">
        <v>5816</v>
      </c>
      <c r="J1271" s="176" t="s">
        <v>492</v>
      </c>
      <c r="K1271" s="168"/>
      <c r="L1271" s="168"/>
      <c r="M1271" s="168"/>
      <c r="N1271" s="168"/>
      <c r="O1271" s="168"/>
    </row>
    <row r="1272">
      <c r="A1272" s="202" t="s">
        <v>5743</v>
      </c>
      <c r="B1272" s="168"/>
      <c r="C1272" s="180"/>
      <c r="D1272" s="161" t="s">
        <v>5817</v>
      </c>
      <c r="E1272" s="168"/>
      <c r="F1272" s="209"/>
      <c r="G1272" s="208" t="s">
        <v>5818</v>
      </c>
      <c r="H1272" s="208" t="s">
        <v>5819</v>
      </c>
      <c r="I1272" s="210" t="s">
        <v>5820</v>
      </c>
      <c r="J1272" s="176" t="s">
        <v>492</v>
      </c>
      <c r="K1272" s="168"/>
      <c r="L1272" s="168"/>
      <c r="M1272" s="168"/>
      <c r="N1272" s="168"/>
      <c r="O1272" s="168"/>
    </row>
    <row r="1273">
      <c r="A1273" s="202" t="s">
        <v>5743</v>
      </c>
      <c r="B1273" s="168"/>
      <c r="C1273" s="180"/>
      <c r="D1273" s="161" t="s">
        <v>5821</v>
      </c>
      <c r="E1273" s="168"/>
      <c r="F1273" s="209"/>
      <c r="G1273" s="208" t="s">
        <v>5822</v>
      </c>
      <c r="H1273" s="208" t="s">
        <v>5823</v>
      </c>
      <c r="I1273" s="210" t="s">
        <v>5824</v>
      </c>
      <c r="J1273" s="176" t="s">
        <v>492</v>
      </c>
      <c r="K1273" s="168"/>
      <c r="L1273" s="168"/>
      <c r="M1273" s="168"/>
      <c r="N1273" s="168"/>
      <c r="O1273" s="168"/>
    </row>
    <row r="1274">
      <c r="A1274" s="202" t="s">
        <v>5743</v>
      </c>
      <c r="B1274" s="168"/>
      <c r="C1274" s="180"/>
      <c r="D1274" s="161" t="s">
        <v>5825</v>
      </c>
      <c r="E1274" s="168"/>
      <c r="F1274" s="209"/>
      <c r="G1274" s="208" t="s">
        <v>5826</v>
      </c>
      <c r="H1274" s="208" t="s">
        <v>5827</v>
      </c>
      <c r="I1274" s="210" t="s">
        <v>5828</v>
      </c>
      <c r="J1274" s="176" t="s">
        <v>492</v>
      </c>
      <c r="K1274" s="168"/>
      <c r="L1274" s="168"/>
      <c r="M1274" s="168"/>
      <c r="N1274" s="168"/>
      <c r="O1274" s="168"/>
    </row>
    <row r="1275">
      <c r="A1275" s="202" t="s">
        <v>5743</v>
      </c>
      <c r="B1275" s="168"/>
      <c r="C1275" s="180"/>
      <c r="D1275" s="161" t="s">
        <v>5829</v>
      </c>
      <c r="E1275" s="168"/>
      <c r="F1275" s="209"/>
      <c r="G1275" s="208" t="s">
        <v>5826</v>
      </c>
      <c r="H1275" s="208" t="s">
        <v>5830</v>
      </c>
      <c r="I1275" s="208" t="s">
        <v>5831</v>
      </c>
      <c r="J1275" s="176" t="s">
        <v>492</v>
      </c>
      <c r="K1275" s="168"/>
      <c r="L1275" s="168"/>
      <c r="M1275" s="168"/>
      <c r="N1275" s="168"/>
      <c r="O1275" s="168"/>
    </row>
    <row r="1276">
      <c r="A1276" s="136" t="s">
        <v>5832</v>
      </c>
      <c r="B1276" s="204"/>
      <c r="C1276" s="137" t="s">
        <v>5833</v>
      </c>
      <c r="D1276" s="161" t="s">
        <v>5834</v>
      </c>
      <c r="E1276" s="204"/>
      <c r="F1276" s="204"/>
      <c r="G1276" s="137" t="s">
        <v>5835</v>
      </c>
      <c r="H1276" s="137" t="s">
        <v>5836</v>
      </c>
      <c r="I1276" s="137" t="s">
        <v>5837</v>
      </c>
      <c r="J1276" s="176" t="s">
        <v>492</v>
      </c>
      <c r="K1276" s="204"/>
      <c r="L1276" s="204"/>
      <c r="M1276" s="204"/>
      <c r="N1276" s="204"/>
      <c r="O1276" s="204"/>
    </row>
    <row r="1277">
      <c r="A1277" s="136" t="s">
        <v>5832</v>
      </c>
      <c r="B1277" s="204"/>
      <c r="C1277" s="205"/>
      <c r="D1277" s="161" t="s">
        <v>5838</v>
      </c>
      <c r="E1277" s="204"/>
      <c r="F1277" s="204"/>
      <c r="G1277" s="137" t="s">
        <v>5839</v>
      </c>
      <c r="H1277" s="137" t="s">
        <v>5840</v>
      </c>
      <c r="I1277" s="137" t="s">
        <v>5841</v>
      </c>
      <c r="J1277" s="176" t="s">
        <v>492</v>
      </c>
      <c r="K1277" s="204"/>
      <c r="L1277" s="204"/>
      <c r="M1277" s="204"/>
      <c r="N1277" s="204"/>
      <c r="O1277" s="204"/>
    </row>
    <row r="1278">
      <c r="A1278" s="204"/>
      <c r="B1278" s="136" t="s">
        <v>5842</v>
      </c>
      <c r="C1278" s="207" t="s">
        <v>5843</v>
      </c>
      <c r="D1278" s="161" t="s">
        <v>5844</v>
      </c>
      <c r="E1278" s="204"/>
      <c r="F1278" s="204"/>
      <c r="G1278" s="137" t="s">
        <v>5845</v>
      </c>
      <c r="H1278" s="137" t="s">
        <v>5846</v>
      </c>
      <c r="I1278" s="137" t="s">
        <v>5847</v>
      </c>
      <c r="J1278" s="176" t="s">
        <v>492</v>
      </c>
      <c r="K1278" s="161" t="s">
        <v>938</v>
      </c>
      <c r="L1278" s="168"/>
      <c r="M1278" s="174"/>
      <c r="N1278" s="168"/>
      <c r="O1278" s="168"/>
    </row>
    <row r="1279">
      <c r="A1279" s="204"/>
      <c r="B1279" s="136" t="s">
        <v>343</v>
      </c>
      <c r="C1279" s="207" t="s">
        <v>344</v>
      </c>
      <c r="D1279" s="161" t="s">
        <v>5848</v>
      </c>
      <c r="E1279" s="204"/>
      <c r="F1279" s="204"/>
      <c r="G1279" s="137" t="s">
        <v>5849</v>
      </c>
      <c r="H1279" s="137" t="s">
        <v>5850</v>
      </c>
      <c r="I1279" s="137" t="s">
        <v>5851</v>
      </c>
      <c r="J1279" s="179" t="s">
        <v>706</v>
      </c>
      <c r="K1279" s="161" t="s">
        <v>938</v>
      </c>
      <c r="L1279" s="168"/>
      <c r="M1279" s="174" t="s">
        <v>5852</v>
      </c>
      <c r="N1279" s="168"/>
      <c r="O1279" s="168"/>
    </row>
    <row r="1280">
      <c r="A1280" s="204"/>
      <c r="B1280" s="136" t="s">
        <v>345</v>
      </c>
      <c r="C1280" s="137" t="s">
        <v>346</v>
      </c>
      <c r="D1280" s="161" t="s">
        <v>5853</v>
      </c>
      <c r="E1280" s="204"/>
      <c r="F1280" s="204"/>
      <c r="G1280" s="137" t="s">
        <v>346</v>
      </c>
      <c r="H1280" s="137" t="s">
        <v>5854</v>
      </c>
      <c r="I1280" s="137" t="s">
        <v>5855</v>
      </c>
      <c r="J1280" s="179" t="s">
        <v>706</v>
      </c>
      <c r="K1280" s="161" t="s">
        <v>938</v>
      </c>
      <c r="L1280" s="168"/>
      <c r="M1280" s="201" t="s">
        <v>5856</v>
      </c>
      <c r="N1280" s="168"/>
      <c r="O1280" s="168"/>
    </row>
    <row r="1281">
      <c r="A1281" s="204"/>
      <c r="B1281" s="136" t="s">
        <v>347</v>
      </c>
      <c r="C1281" s="137" t="s">
        <v>348</v>
      </c>
      <c r="D1281" s="161" t="s">
        <v>5857</v>
      </c>
      <c r="E1281" s="204"/>
      <c r="F1281" s="204"/>
      <c r="G1281" s="137" t="s">
        <v>348</v>
      </c>
      <c r="H1281" s="137" t="s">
        <v>5858</v>
      </c>
      <c r="I1281" s="137" t="s">
        <v>5859</v>
      </c>
      <c r="J1281" s="179" t="s">
        <v>706</v>
      </c>
      <c r="K1281" s="161" t="s">
        <v>938</v>
      </c>
      <c r="L1281" s="168"/>
      <c r="M1281" s="211" t="s">
        <v>5860</v>
      </c>
      <c r="N1281" s="168"/>
      <c r="O1281" s="168"/>
    </row>
    <row r="1282">
      <c r="A1282" s="204"/>
      <c r="B1282" s="136" t="s">
        <v>349</v>
      </c>
      <c r="C1282" s="207" t="s">
        <v>350</v>
      </c>
      <c r="D1282" s="161" t="s">
        <v>5861</v>
      </c>
      <c r="E1282" s="204"/>
      <c r="F1282" s="204"/>
      <c r="G1282" s="137" t="s">
        <v>350</v>
      </c>
      <c r="H1282" s="137" t="s">
        <v>5862</v>
      </c>
      <c r="I1282" s="137" t="s">
        <v>5863</v>
      </c>
      <c r="J1282" s="179" t="s">
        <v>706</v>
      </c>
      <c r="K1282" s="161" t="s">
        <v>938</v>
      </c>
      <c r="L1282" s="168"/>
      <c r="M1282" s="174" t="s">
        <v>5864</v>
      </c>
      <c r="N1282" s="168"/>
      <c r="O1282" s="168"/>
    </row>
    <row r="1283">
      <c r="A1283" s="204"/>
      <c r="B1283" s="136" t="s">
        <v>351</v>
      </c>
      <c r="C1283" s="207" t="s">
        <v>352</v>
      </c>
      <c r="D1283" s="161" t="s">
        <v>5865</v>
      </c>
      <c r="E1283" s="204"/>
      <c r="F1283" s="204"/>
      <c r="G1283" s="137" t="s">
        <v>352</v>
      </c>
      <c r="H1283" s="137" t="s">
        <v>5866</v>
      </c>
      <c r="I1283" s="137" t="s">
        <v>5863</v>
      </c>
      <c r="J1283" s="179" t="s">
        <v>706</v>
      </c>
      <c r="K1283" s="161" t="s">
        <v>938</v>
      </c>
      <c r="L1283" s="168"/>
      <c r="M1283" s="201" t="s">
        <v>5867</v>
      </c>
      <c r="N1283" s="168"/>
      <c r="O1283" s="168"/>
    </row>
    <row r="1284">
      <c r="A1284" s="204"/>
      <c r="B1284" s="136" t="s">
        <v>353</v>
      </c>
      <c r="C1284" s="207" t="s">
        <v>354</v>
      </c>
      <c r="D1284" s="161" t="s">
        <v>5868</v>
      </c>
      <c r="E1284" s="204"/>
      <c r="F1284" s="204"/>
      <c r="G1284" s="137" t="s">
        <v>354</v>
      </c>
      <c r="H1284" s="137" t="s">
        <v>5869</v>
      </c>
      <c r="I1284" s="137" t="s">
        <v>5870</v>
      </c>
      <c r="J1284" s="179" t="s">
        <v>706</v>
      </c>
      <c r="K1284" s="161" t="s">
        <v>938</v>
      </c>
      <c r="L1284" s="168"/>
      <c r="M1284" s="174" t="s">
        <v>5871</v>
      </c>
      <c r="N1284" s="168"/>
      <c r="O1284" s="168"/>
    </row>
    <row r="1285">
      <c r="A1285" s="204"/>
      <c r="B1285" s="136" t="s">
        <v>355</v>
      </c>
      <c r="C1285" s="207" t="s">
        <v>356</v>
      </c>
      <c r="D1285" s="161" t="s">
        <v>5872</v>
      </c>
      <c r="E1285" s="204"/>
      <c r="F1285" s="204"/>
      <c r="G1285" s="137" t="s">
        <v>356</v>
      </c>
      <c r="H1285" s="137" t="s">
        <v>5873</v>
      </c>
      <c r="I1285" s="137" t="s">
        <v>5874</v>
      </c>
      <c r="J1285" s="179" t="s">
        <v>706</v>
      </c>
      <c r="K1285" s="161" t="s">
        <v>938</v>
      </c>
      <c r="L1285" s="168"/>
      <c r="M1285" s="174" t="s">
        <v>5875</v>
      </c>
      <c r="N1285" s="168"/>
      <c r="O1285" s="168"/>
    </row>
    <row r="1286">
      <c r="A1286" s="204"/>
      <c r="B1286" s="136" t="s">
        <v>357</v>
      </c>
      <c r="C1286" s="207" t="s">
        <v>358</v>
      </c>
      <c r="D1286" s="161" t="s">
        <v>5876</v>
      </c>
      <c r="E1286" s="204"/>
      <c r="F1286" s="204"/>
      <c r="G1286" s="137" t="s">
        <v>358</v>
      </c>
      <c r="H1286" s="137" t="s">
        <v>5877</v>
      </c>
      <c r="I1286" s="137" t="s">
        <v>5878</v>
      </c>
      <c r="J1286" s="179" t="s">
        <v>706</v>
      </c>
      <c r="K1286" s="161" t="s">
        <v>938</v>
      </c>
      <c r="L1286" s="168"/>
      <c r="M1286" s="174" t="s">
        <v>5879</v>
      </c>
      <c r="N1286" s="168"/>
      <c r="O1286" s="168"/>
    </row>
    <row r="1287">
      <c r="A1287" s="204"/>
      <c r="B1287" s="136" t="s">
        <v>5880</v>
      </c>
      <c r="C1287" s="207" t="s">
        <v>5881</v>
      </c>
      <c r="D1287" s="161" t="s">
        <v>5882</v>
      </c>
      <c r="E1287" s="204"/>
      <c r="F1287" s="204"/>
      <c r="G1287" s="137" t="s">
        <v>5881</v>
      </c>
      <c r="H1287" s="137" t="s">
        <v>5883</v>
      </c>
      <c r="I1287" s="137" t="s">
        <v>5884</v>
      </c>
      <c r="J1287" s="176" t="s">
        <v>492</v>
      </c>
      <c r="K1287" s="161" t="s">
        <v>938</v>
      </c>
      <c r="L1287" s="168"/>
      <c r="M1287" s="212"/>
      <c r="N1287" s="168"/>
      <c r="O1287" s="168"/>
    </row>
    <row r="1288">
      <c r="A1288" s="136"/>
      <c r="B1288" s="136" t="s">
        <v>359</v>
      </c>
      <c r="C1288" s="137" t="s">
        <v>360</v>
      </c>
      <c r="D1288" s="161" t="s">
        <v>5885</v>
      </c>
      <c r="E1288" s="204"/>
      <c r="F1288" s="204"/>
      <c r="G1288" s="137" t="s">
        <v>5886</v>
      </c>
      <c r="H1288" s="137" t="s">
        <v>5886</v>
      </c>
      <c r="I1288" s="137" t="s">
        <v>5887</v>
      </c>
      <c r="J1288" s="179" t="s">
        <v>706</v>
      </c>
      <c r="K1288" s="161" t="s">
        <v>938</v>
      </c>
      <c r="L1288" s="168"/>
      <c r="M1288" s="201" t="s">
        <v>5888</v>
      </c>
      <c r="N1288" s="168"/>
      <c r="O1288" s="168"/>
    </row>
    <row r="1289">
      <c r="A1289" s="136"/>
      <c r="B1289" s="136" t="s">
        <v>5889</v>
      </c>
      <c r="C1289" s="137" t="s">
        <v>5890</v>
      </c>
      <c r="D1289" s="161" t="s">
        <v>5891</v>
      </c>
      <c r="E1289" s="204"/>
      <c r="F1289" s="204"/>
      <c r="G1289" s="137" t="s">
        <v>5886</v>
      </c>
      <c r="H1289" s="137" t="s">
        <v>5886</v>
      </c>
      <c r="I1289" s="137" t="s">
        <v>5887</v>
      </c>
      <c r="J1289" s="176" t="s">
        <v>492</v>
      </c>
      <c r="K1289" s="161" t="s">
        <v>938</v>
      </c>
      <c r="L1289" s="168"/>
      <c r="M1289" s="212"/>
      <c r="N1289" s="168"/>
      <c r="O1289" s="168"/>
    </row>
    <row r="1290">
      <c r="A1290" s="136"/>
      <c r="B1290" s="136" t="s">
        <v>5892</v>
      </c>
      <c r="C1290" s="137" t="s">
        <v>5893</v>
      </c>
      <c r="D1290" s="161" t="s">
        <v>5894</v>
      </c>
      <c r="E1290" s="204"/>
      <c r="F1290" s="204"/>
      <c r="G1290" s="137" t="s">
        <v>5893</v>
      </c>
      <c r="H1290" s="137" t="s">
        <v>5895</v>
      </c>
      <c r="I1290" s="137" t="s">
        <v>5896</v>
      </c>
      <c r="J1290" s="176" t="s">
        <v>492</v>
      </c>
      <c r="K1290" s="161" t="s">
        <v>938</v>
      </c>
      <c r="L1290" s="168"/>
      <c r="M1290" s="212"/>
      <c r="N1290" s="168"/>
      <c r="O1290" s="168"/>
    </row>
    <row r="1291">
      <c r="A1291" s="136"/>
      <c r="B1291" s="136" t="s">
        <v>5897</v>
      </c>
      <c r="C1291" s="137" t="s">
        <v>5898</v>
      </c>
      <c r="D1291" s="161" t="s">
        <v>5899</v>
      </c>
      <c r="E1291" s="204"/>
      <c r="F1291" s="204"/>
      <c r="G1291" s="137" t="s">
        <v>5898</v>
      </c>
      <c r="H1291" s="137" t="s">
        <v>5900</v>
      </c>
      <c r="I1291" s="137" t="s">
        <v>5901</v>
      </c>
      <c r="J1291" s="176" t="s">
        <v>492</v>
      </c>
      <c r="K1291" s="161" t="s">
        <v>938</v>
      </c>
      <c r="L1291" s="168"/>
      <c r="M1291" s="212"/>
      <c r="N1291" s="168"/>
      <c r="O1291" s="168"/>
    </row>
    <row r="1292">
      <c r="A1292" s="136"/>
      <c r="B1292" s="136" t="s">
        <v>361</v>
      </c>
      <c r="C1292" s="137" t="s">
        <v>362</v>
      </c>
      <c r="D1292" s="161" t="s">
        <v>5902</v>
      </c>
      <c r="E1292" s="204"/>
      <c r="F1292" s="204"/>
      <c r="G1292" s="137" t="s">
        <v>362</v>
      </c>
      <c r="H1292" s="137" t="s">
        <v>5903</v>
      </c>
      <c r="I1292" s="137" t="s">
        <v>5904</v>
      </c>
      <c r="J1292" s="179" t="s">
        <v>706</v>
      </c>
      <c r="K1292" s="161" t="s">
        <v>938</v>
      </c>
      <c r="L1292" s="168"/>
      <c r="M1292" s="201" t="s">
        <v>5905</v>
      </c>
      <c r="N1292" s="168"/>
      <c r="O1292" s="168"/>
    </row>
    <row r="1293">
      <c r="A1293" s="136"/>
      <c r="B1293" s="136" t="s">
        <v>363</v>
      </c>
      <c r="C1293" s="137" t="s">
        <v>364</v>
      </c>
      <c r="D1293" s="161" t="s">
        <v>5906</v>
      </c>
      <c r="E1293" s="204"/>
      <c r="F1293" s="204"/>
      <c r="G1293" s="137" t="s">
        <v>364</v>
      </c>
      <c r="H1293" s="137" t="s">
        <v>5907</v>
      </c>
      <c r="I1293" s="137" t="s">
        <v>5908</v>
      </c>
      <c r="J1293" s="179" t="s">
        <v>706</v>
      </c>
      <c r="K1293" s="161" t="s">
        <v>938</v>
      </c>
      <c r="L1293" s="168"/>
      <c r="M1293" s="201" t="s">
        <v>5909</v>
      </c>
      <c r="N1293" s="168"/>
      <c r="O1293" s="168"/>
    </row>
    <row r="1294">
      <c r="A1294" s="213" t="s">
        <v>5910</v>
      </c>
      <c r="B1294" s="214"/>
      <c r="C1294" s="215" t="s">
        <v>5911</v>
      </c>
      <c r="D1294" s="161" t="s">
        <v>5912</v>
      </c>
      <c r="E1294" s="214"/>
      <c r="F1294" s="214"/>
      <c r="G1294" s="215" t="s">
        <v>5913</v>
      </c>
      <c r="H1294" s="215" t="s">
        <v>5914</v>
      </c>
      <c r="I1294" s="215" t="s">
        <v>5915</v>
      </c>
      <c r="J1294" s="176" t="s">
        <v>492</v>
      </c>
      <c r="K1294" s="161" t="s">
        <v>938</v>
      </c>
      <c r="L1294" s="168"/>
      <c r="M1294" s="212"/>
      <c r="N1294" s="168"/>
      <c r="O1294" s="168"/>
    </row>
    <row r="1295">
      <c r="A1295" s="213" t="s">
        <v>5910</v>
      </c>
      <c r="B1295" s="214"/>
      <c r="C1295" s="214"/>
      <c r="D1295" s="161" t="s">
        <v>5916</v>
      </c>
      <c r="E1295" s="214"/>
      <c r="F1295" s="214"/>
      <c r="G1295" s="215" t="s">
        <v>5917</v>
      </c>
      <c r="H1295" s="215" t="s">
        <v>5918</v>
      </c>
      <c r="I1295" s="215" t="s">
        <v>5915</v>
      </c>
      <c r="J1295" s="176" t="s">
        <v>492</v>
      </c>
      <c r="K1295" s="161" t="s">
        <v>938</v>
      </c>
      <c r="L1295" s="168"/>
      <c r="M1295" s="212"/>
      <c r="N1295" s="168"/>
      <c r="O1295" s="168"/>
    </row>
    <row r="1296">
      <c r="A1296" s="213" t="s">
        <v>5910</v>
      </c>
      <c r="B1296" s="214"/>
      <c r="C1296" s="214"/>
      <c r="D1296" s="161" t="s">
        <v>5919</v>
      </c>
      <c r="E1296" s="214"/>
      <c r="F1296" s="214"/>
      <c r="G1296" s="215" t="s">
        <v>5920</v>
      </c>
      <c r="H1296" s="215" t="s">
        <v>5921</v>
      </c>
      <c r="I1296" s="215" t="s">
        <v>5915</v>
      </c>
      <c r="J1296" s="179" t="s">
        <v>706</v>
      </c>
      <c r="K1296" s="161" t="s">
        <v>938</v>
      </c>
      <c r="L1296" s="168"/>
      <c r="M1296" s="201" t="s">
        <v>5888</v>
      </c>
      <c r="N1296" s="168"/>
      <c r="O1296" s="168"/>
    </row>
    <row r="1297">
      <c r="A1297" s="213" t="s">
        <v>5910</v>
      </c>
      <c r="B1297" s="214"/>
      <c r="C1297" s="214"/>
      <c r="D1297" s="161" t="s">
        <v>5922</v>
      </c>
      <c r="E1297" s="214"/>
      <c r="F1297" s="214"/>
      <c r="G1297" s="215" t="s">
        <v>5923</v>
      </c>
      <c r="H1297" s="215" t="s">
        <v>5924</v>
      </c>
      <c r="I1297" s="215" t="s">
        <v>5915</v>
      </c>
      <c r="J1297" s="176" t="s">
        <v>492</v>
      </c>
      <c r="K1297" s="161" t="s">
        <v>938</v>
      </c>
      <c r="L1297" s="168"/>
      <c r="M1297" s="212"/>
      <c r="N1297" s="168"/>
      <c r="O1297" s="168"/>
    </row>
    <row r="1298">
      <c r="A1298" s="213" t="s">
        <v>5910</v>
      </c>
      <c r="B1298" s="214"/>
      <c r="C1298" s="214"/>
      <c r="D1298" s="161" t="s">
        <v>5925</v>
      </c>
      <c r="E1298" s="214"/>
      <c r="F1298" s="214"/>
      <c r="G1298" s="215" t="s">
        <v>5926</v>
      </c>
      <c r="H1298" s="215" t="s">
        <v>5927</v>
      </c>
      <c r="I1298" s="215" t="s">
        <v>5915</v>
      </c>
      <c r="J1298" s="176" t="s">
        <v>492</v>
      </c>
      <c r="K1298" s="161" t="s">
        <v>938</v>
      </c>
      <c r="L1298" s="168"/>
      <c r="M1298" s="212"/>
      <c r="N1298" s="168"/>
      <c r="O1298" s="168"/>
    </row>
    <row r="1299">
      <c r="A1299" s="213" t="s">
        <v>5910</v>
      </c>
      <c r="B1299" s="214"/>
      <c r="C1299" s="214"/>
      <c r="D1299" s="161" t="s">
        <v>5928</v>
      </c>
      <c r="E1299" s="214"/>
      <c r="F1299" s="214"/>
      <c r="G1299" s="215" t="s">
        <v>5929</v>
      </c>
      <c r="H1299" s="215" t="s">
        <v>5930</v>
      </c>
      <c r="I1299" s="215" t="s">
        <v>5915</v>
      </c>
      <c r="J1299" s="176" t="s">
        <v>492</v>
      </c>
      <c r="K1299" s="161" t="s">
        <v>938</v>
      </c>
      <c r="L1299" s="168"/>
      <c r="M1299" s="212"/>
      <c r="N1299" s="168"/>
      <c r="O1299" s="168"/>
    </row>
    <row r="1300">
      <c r="A1300" s="213" t="s">
        <v>5910</v>
      </c>
      <c r="B1300" s="214"/>
      <c r="C1300" s="214"/>
      <c r="D1300" s="161" t="s">
        <v>5931</v>
      </c>
      <c r="E1300" s="214"/>
      <c r="F1300" s="214"/>
      <c r="G1300" s="215" t="s">
        <v>5932</v>
      </c>
      <c r="H1300" s="215" t="s">
        <v>5933</v>
      </c>
      <c r="I1300" s="215" t="s">
        <v>5915</v>
      </c>
      <c r="J1300" s="179" t="s">
        <v>706</v>
      </c>
      <c r="K1300" s="161" t="s">
        <v>938</v>
      </c>
      <c r="L1300" s="168"/>
      <c r="M1300" s="201" t="s">
        <v>5888</v>
      </c>
      <c r="N1300" s="168"/>
      <c r="O1300" s="168"/>
    </row>
    <row r="1301">
      <c r="A1301" s="213" t="s">
        <v>5910</v>
      </c>
      <c r="B1301" s="214"/>
      <c r="C1301" s="214"/>
      <c r="D1301" s="161" t="s">
        <v>5934</v>
      </c>
      <c r="E1301" s="214"/>
      <c r="F1301" s="214"/>
      <c r="G1301" s="215" t="s">
        <v>5935</v>
      </c>
      <c r="H1301" s="215" t="s">
        <v>5936</v>
      </c>
      <c r="I1301" s="215" t="s">
        <v>5915</v>
      </c>
      <c r="J1301" s="176" t="s">
        <v>492</v>
      </c>
      <c r="K1301" s="161" t="s">
        <v>938</v>
      </c>
      <c r="L1301" s="168"/>
      <c r="M1301" s="212"/>
      <c r="N1301" s="168"/>
      <c r="O1301" s="168"/>
    </row>
    <row r="1302">
      <c r="A1302" s="213" t="s">
        <v>5910</v>
      </c>
      <c r="B1302" s="214"/>
      <c r="C1302" s="214"/>
      <c r="D1302" s="161" t="s">
        <v>5937</v>
      </c>
      <c r="E1302" s="214"/>
      <c r="F1302" s="214"/>
      <c r="G1302" s="215" t="s">
        <v>5938</v>
      </c>
      <c r="H1302" s="215" t="s">
        <v>5939</v>
      </c>
      <c r="I1302" s="215" t="s">
        <v>5915</v>
      </c>
      <c r="J1302" s="176" t="s">
        <v>492</v>
      </c>
      <c r="K1302" s="161" t="s">
        <v>938</v>
      </c>
      <c r="L1302" s="168"/>
      <c r="M1302" s="212"/>
      <c r="N1302" s="168"/>
      <c r="O1302" s="168"/>
    </row>
    <row r="1303">
      <c r="A1303" s="213" t="s">
        <v>5910</v>
      </c>
      <c r="B1303" s="214"/>
      <c r="C1303" s="214"/>
      <c r="D1303" s="161" t="s">
        <v>5940</v>
      </c>
      <c r="E1303" s="214"/>
      <c r="F1303" s="214"/>
      <c r="G1303" s="215" t="s">
        <v>5941</v>
      </c>
      <c r="H1303" s="215" t="s">
        <v>5942</v>
      </c>
      <c r="I1303" s="215" t="s">
        <v>5943</v>
      </c>
      <c r="J1303" s="176" t="s">
        <v>492</v>
      </c>
      <c r="K1303" s="161" t="s">
        <v>938</v>
      </c>
      <c r="L1303" s="168"/>
      <c r="M1303" s="212"/>
      <c r="N1303" s="168"/>
      <c r="O1303" s="168"/>
    </row>
    <row r="1304">
      <c r="A1304" s="213" t="s">
        <v>5910</v>
      </c>
      <c r="B1304" s="214"/>
      <c r="C1304" s="214"/>
      <c r="D1304" s="161" t="s">
        <v>5944</v>
      </c>
      <c r="E1304" s="214"/>
      <c r="F1304" s="214"/>
      <c r="G1304" s="215" t="s">
        <v>5945</v>
      </c>
      <c r="H1304" s="215" t="s">
        <v>5946</v>
      </c>
      <c r="I1304" s="215" t="s">
        <v>5947</v>
      </c>
      <c r="J1304" s="176" t="s">
        <v>492</v>
      </c>
      <c r="K1304" s="161" t="s">
        <v>938</v>
      </c>
      <c r="L1304" s="168"/>
      <c r="M1304" s="212"/>
      <c r="N1304" s="168"/>
      <c r="O1304" s="168"/>
    </row>
    <row r="1305">
      <c r="A1305" s="213" t="s">
        <v>5910</v>
      </c>
      <c r="B1305" s="214"/>
      <c r="C1305" s="214"/>
      <c r="D1305" s="161" t="s">
        <v>5948</v>
      </c>
      <c r="E1305" s="214"/>
      <c r="F1305" s="214"/>
      <c r="G1305" s="215" t="s">
        <v>5949</v>
      </c>
      <c r="H1305" s="215" t="s">
        <v>5950</v>
      </c>
      <c r="I1305" s="215" t="s">
        <v>5951</v>
      </c>
      <c r="J1305" s="176" t="s">
        <v>492</v>
      </c>
      <c r="K1305" s="161" t="s">
        <v>938</v>
      </c>
      <c r="L1305" s="168"/>
      <c r="M1305" s="212"/>
      <c r="N1305" s="168"/>
      <c r="O1305" s="168"/>
    </row>
    <row r="1306">
      <c r="A1306" s="213" t="s">
        <v>5910</v>
      </c>
      <c r="B1306" s="214"/>
      <c r="C1306" s="216"/>
      <c r="D1306" s="161" t="s">
        <v>5952</v>
      </c>
      <c r="E1306" s="214"/>
      <c r="F1306" s="216"/>
      <c r="G1306" s="215" t="s">
        <v>5953</v>
      </c>
      <c r="H1306" s="215" t="s">
        <v>5954</v>
      </c>
      <c r="I1306" s="215" t="s">
        <v>5955</v>
      </c>
      <c r="J1306" s="176" t="s">
        <v>492</v>
      </c>
      <c r="K1306" s="161" t="s">
        <v>938</v>
      </c>
      <c r="L1306" s="168"/>
      <c r="M1306" s="212"/>
      <c r="N1306" s="168"/>
      <c r="O1306" s="168"/>
    </row>
    <row r="1307">
      <c r="A1307" s="213" t="s">
        <v>5910</v>
      </c>
      <c r="B1307" s="214"/>
      <c r="C1307" s="216"/>
      <c r="D1307" s="161" t="s">
        <v>5956</v>
      </c>
      <c r="E1307" s="214"/>
      <c r="F1307" s="216"/>
      <c r="G1307" s="215" t="s">
        <v>5957</v>
      </c>
      <c r="H1307" s="215" t="s">
        <v>5958</v>
      </c>
      <c r="I1307" s="215" t="s">
        <v>5959</v>
      </c>
      <c r="J1307" s="176" t="s">
        <v>492</v>
      </c>
      <c r="K1307" s="161" t="s">
        <v>938</v>
      </c>
      <c r="L1307" s="168"/>
      <c r="M1307" s="212"/>
      <c r="N1307" s="168"/>
      <c r="O1307" s="168"/>
    </row>
    <row r="1308">
      <c r="A1308" s="213" t="s">
        <v>5910</v>
      </c>
      <c r="B1308" s="214"/>
      <c r="C1308" s="216"/>
      <c r="D1308" s="161" t="s">
        <v>5960</v>
      </c>
      <c r="E1308" s="214"/>
      <c r="F1308" s="216"/>
      <c r="G1308" s="215" t="s">
        <v>5961</v>
      </c>
      <c r="H1308" s="215" t="s">
        <v>5962</v>
      </c>
      <c r="I1308" s="215" t="s">
        <v>5963</v>
      </c>
      <c r="J1308" s="176" t="s">
        <v>492</v>
      </c>
      <c r="K1308" s="161" t="s">
        <v>938</v>
      </c>
      <c r="L1308" s="168"/>
      <c r="M1308" s="212"/>
      <c r="N1308" s="168"/>
      <c r="O1308" s="168"/>
    </row>
    <row r="1309">
      <c r="A1309" s="213" t="s">
        <v>5910</v>
      </c>
      <c r="B1309" s="214"/>
      <c r="C1309" s="216"/>
      <c r="D1309" s="161" t="s">
        <v>5964</v>
      </c>
      <c r="E1309" s="214"/>
      <c r="F1309" s="216"/>
      <c r="G1309" s="215" t="s">
        <v>5965</v>
      </c>
      <c r="H1309" s="215" t="s">
        <v>5966</v>
      </c>
      <c r="I1309" s="215" t="s">
        <v>5967</v>
      </c>
      <c r="J1309" s="176" t="s">
        <v>492</v>
      </c>
      <c r="K1309" s="161" t="s">
        <v>938</v>
      </c>
      <c r="L1309" s="168"/>
      <c r="M1309" s="212"/>
      <c r="N1309" s="168"/>
      <c r="O1309" s="168"/>
    </row>
    <row r="1310">
      <c r="A1310" s="213" t="s">
        <v>5910</v>
      </c>
      <c r="B1310" s="217"/>
      <c r="C1310" s="218"/>
      <c r="D1310" s="161" t="s">
        <v>5968</v>
      </c>
      <c r="E1310" s="214"/>
      <c r="F1310" s="216"/>
      <c r="G1310" s="215" t="s">
        <v>5969</v>
      </c>
      <c r="H1310" s="215" t="s">
        <v>5970</v>
      </c>
      <c r="I1310" s="215" t="s">
        <v>5971</v>
      </c>
      <c r="J1310" s="176" t="s">
        <v>492</v>
      </c>
      <c r="K1310" s="161" t="s">
        <v>938</v>
      </c>
      <c r="L1310" s="168"/>
      <c r="M1310" s="212"/>
      <c r="N1310" s="168"/>
      <c r="O1310" s="168"/>
    </row>
    <row r="1311">
      <c r="A1311" s="213" t="s">
        <v>5910</v>
      </c>
      <c r="B1311" s="217"/>
      <c r="C1311" s="218"/>
      <c r="D1311" s="161" t="s">
        <v>5972</v>
      </c>
      <c r="E1311" s="214"/>
      <c r="F1311" s="216"/>
      <c r="G1311" s="215" t="s">
        <v>5973</v>
      </c>
      <c r="H1311" s="215" t="s">
        <v>5974</v>
      </c>
      <c r="I1311" s="215" t="s">
        <v>5975</v>
      </c>
      <c r="J1311" s="176" t="s">
        <v>492</v>
      </c>
      <c r="K1311" s="161" t="s">
        <v>938</v>
      </c>
      <c r="L1311" s="168"/>
      <c r="M1311" s="212"/>
      <c r="N1311" s="168"/>
      <c r="O1311" s="168"/>
    </row>
    <row r="1312">
      <c r="A1312" s="213" t="s">
        <v>5910</v>
      </c>
      <c r="B1312" s="217"/>
      <c r="C1312" s="218"/>
      <c r="D1312" s="161" t="s">
        <v>5976</v>
      </c>
      <c r="E1312" s="214"/>
      <c r="F1312" s="216"/>
      <c r="G1312" s="215" t="s">
        <v>5977</v>
      </c>
      <c r="H1312" s="215" t="s">
        <v>5978</v>
      </c>
      <c r="I1312" s="215" t="s">
        <v>5979</v>
      </c>
      <c r="J1312" s="176" t="s">
        <v>492</v>
      </c>
      <c r="K1312" s="161" t="s">
        <v>938</v>
      </c>
      <c r="L1312" s="168"/>
      <c r="M1312" s="212"/>
      <c r="N1312" s="168"/>
      <c r="O1312" s="168"/>
    </row>
    <row r="1313">
      <c r="A1313" s="213" t="s">
        <v>5910</v>
      </c>
      <c r="B1313" s="217"/>
      <c r="C1313" s="218"/>
      <c r="D1313" s="161" t="s">
        <v>5980</v>
      </c>
      <c r="E1313" s="214"/>
      <c r="F1313" s="216"/>
      <c r="G1313" s="215" t="s">
        <v>5981</v>
      </c>
      <c r="H1313" s="215" t="s">
        <v>5982</v>
      </c>
      <c r="I1313" s="215" t="s">
        <v>5983</v>
      </c>
      <c r="J1313" s="176" t="s">
        <v>492</v>
      </c>
      <c r="K1313" s="161" t="s">
        <v>938</v>
      </c>
      <c r="L1313" s="168"/>
      <c r="M1313" s="212"/>
      <c r="N1313" s="168"/>
      <c r="O1313" s="168"/>
    </row>
    <row r="1314">
      <c r="A1314" s="213" t="s">
        <v>5910</v>
      </c>
      <c r="B1314" s="217"/>
      <c r="C1314" s="218"/>
      <c r="D1314" s="161" t="s">
        <v>5984</v>
      </c>
      <c r="E1314" s="214"/>
      <c r="F1314" s="216"/>
      <c r="G1314" s="215" t="s">
        <v>5985</v>
      </c>
      <c r="H1314" s="215" t="s">
        <v>5986</v>
      </c>
      <c r="I1314" s="215" t="s">
        <v>5987</v>
      </c>
      <c r="J1314" s="176" t="s">
        <v>492</v>
      </c>
      <c r="K1314" s="161" t="s">
        <v>938</v>
      </c>
      <c r="L1314" s="168"/>
      <c r="M1314" s="212"/>
      <c r="N1314" s="168"/>
      <c r="O1314" s="168"/>
    </row>
    <row r="1315">
      <c r="A1315" s="213" t="s">
        <v>5910</v>
      </c>
      <c r="B1315" s="217"/>
      <c r="C1315" s="218"/>
      <c r="D1315" s="161" t="s">
        <v>5988</v>
      </c>
      <c r="E1315" s="214"/>
      <c r="F1315" s="216"/>
      <c r="G1315" s="215" t="s">
        <v>5989</v>
      </c>
      <c r="H1315" s="215" t="s">
        <v>5990</v>
      </c>
      <c r="I1315" s="215" t="s">
        <v>5955</v>
      </c>
      <c r="J1315" s="176" t="s">
        <v>492</v>
      </c>
      <c r="K1315" s="161" t="s">
        <v>938</v>
      </c>
      <c r="L1315" s="168"/>
      <c r="M1315" s="212"/>
      <c r="N1315" s="168"/>
      <c r="O1315" s="168"/>
    </row>
    <row r="1316">
      <c r="A1316" s="213" t="s">
        <v>5910</v>
      </c>
      <c r="B1316" s="217"/>
      <c r="C1316" s="218"/>
      <c r="D1316" s="161" t="s">
        <v>5991</v>
      </c>
      <c r="E1316" s="214"/>
      <c r="F1316" s="216"/>
      <c r="G1316" s="215" t="s">
        <v>5992</v>
      </c>
      <c r="H1316" s="215" t="s">
        <v>5993</v>
      </c>
      <c r="I1316" s="215" t="s">
        <v>5994</v>
      </c>
      <c r="J1316" s="176" t="s">
        <v>492</v>
      </c>
      <c r="K1316" s="161" t="s">
        <v>938</v>
      </c>
      <c r="L1316" s="168"/>
      <c r="M1316" s="212"/>
      <c r="N1316" s="168"/>
      <c r="O1316" s="168"/>
    </row>
    <row r="1317">
      <c r="A1317" s="213" t="s">
        <v>5910</v>
      </c>
      <c r="B1317" s="217"/>
      <c r="C1317" s="218"/>
      <c r="D1317" s="161" t="s">
        <v>5995</v>
      </c>
      <c r="E1317" s="214"/>
      <c r="F1317" s="216"/>
      <c r="G1317" s="215" t="s">
        <v>5996</v>
      </c>
      <c r="H1317" s="215" t="s">
        <v>5997</v>
      </c>
      <c r="I1317" s="215" t="s">
        <v>5998</v>
      </c>
      <c r="J1317" s="176" t="s">
        <v>492</v>
      </c>
      <c r="K1317" s="161" t="s">
        <v>938</v>
      </c>
      <c r="L1317" s="168"/>
      <c r="M1317" s="212"/>
      <c r="N1317" s="168"/>
      <c r="O1317" s="168"/>
    </row>
    <row r="1318">
      <c r="A1318" s="213" t="s">
        <v>5910</v>
      </c>
      <c r="B1318" s="217"/>
      <c r="C1318" s="218"/>
      <c r="D1318" s="161" t="s">
        <v>5999</v>
      </c>
      <c r="E1318" s="214"/>
      <c r="F1318" s="216"/>
      <c r="G1318" s="215" t="s">
        <v>6000</v>
      </c>
      <c r="H1318" s="215" t="s">
        <v>6001</v>
      </c>
      <c r="I1318" s="215" t="s">
        <v>6002</v>
      </c>
      <c r="J1318" s="176" t="s">
        <v>492</v>
      </c>
      <c r="K1318" s="161" t="s">
        <v>938</v>
      </c>
      <c r="L1318" s="168"/>
      <c r="M1318" s="212"/>
      <c r="N1318" s="168"/>
      <c r="O1318" s="168"/>
    </row>
    <row r="1319">
      <c r="A1319" s="213" t="s">
        <v>5910</v>
      </c>
      <c r="B1319" s="217"/>
      <c r="C1319" s="218"/>
      <c r="D1319" s="161" t="s">
        <v>6003</v>
      </c>
      <c r="E1319" s="214"/>
      <c r="F1319" s="216"/>
      <c r="G1319" s="215" t="s">
        <v>6004</v>
      </c>
      <c r="H1319" s="215" t="s">
        <v>6005</v>
      </c>
      <c r="I1319" s="215" t="s">
        <v>6006</v>
      </c>
      <c r="J1319" s="176" t="s">
        <v>492</v>
      </c>
      <c r="K1319" s="161" t="s">
        <v>938</v>
      </c>
      <c r="L1319" s="168"/>
      <c r="M1319" s="212"/>
      <c r="N1319" s="168"/>
      <c r="O1319" s="168"/>
    </row>
    <row r="1320">
      <c r="A1320" s="213" t="s">
        <v>5910</v>
      </c>
      <c r="B1320" s="217"/>
      <c r="C1320" s="218"/>
      <c r="D1320" s="161" t="s">
        <v>6007</v>
      </c>
      <c r="E1320" s="214"/>
      <c r="F1320" s="216"/>
      <c r="G1320" s="215" t="s">
        <v>6008</v>
      </c>
      <c r="H1320" s="215" t="s">
        <v>6009</v>
      </c>
      <c r="I1320" s="215" t="s">
        <v>6010</v>
      </c>
      <c r="J1320" s="176" t="s">
        <v>492</v>
      </c>
      <c r="K1320" s="161" t="s">
        <v>938</v>
      </c>
      <c r="L1320" s="168"/>
      <c r="M1320" s="212"/>
      <c r="N1320" s="168"/>
      <c r="O1320" s="168"/>
    </row>
    <row r="1321">
      <c r="A1321" s="213" t="s">
        <v>5910</v>
      </c>
      <c r="B1321" s="217"/>
      <c r="C1321" s="218"/>
      <c r="D1321" s="161" t="s">
        <v>6011</v>
      </c>
      <c r="E1321" s="214"/>
      <c r="F1321" s="216"/>
      <c r="G1321" s="215" t="s">
        <v>6012</v>
      </c>
      <c r="H1321" s="215" t="s">
        <v>6013</v>
      </c>
      <c r="I1321" s="215" t="s">
        <v>6014</v>
      </c>
      <c r="J1321" s="179" t="s">
        <v>706</v>
      </c>
      <c r="K1321" s="161" t="s">
        <v>938</v>
      </c>
      <c r="L1321" s="168"/>
      <c r="M1321" s="201" t="s">
        <v>5888</v>
      </c>
      <c r="N1321" s="168"/>
      <c r="O1321" s="168"/>
    </row>
    <row r="1322">
      <c r="A1322" s="219" t="s">
        <v>6015</v>
      </c>
      <c r="B1322" s="220"/>
      <c r="C1322" s="221" t="s">
        <v>6016</v>
      </c>
      <c r="D1322" s="161" t="s">
        <v>6017</v>
      </c>
      <c r="E1322" s="220"/>
      <c r="F1322" s="222"/>
      <c r="G1322" s="151" t="s">
        <v>6018</v>
      </c>
      <c r="H1322" s="221" t="s">
        <v>6019</v>
      </c>
      <c r="I1322" s="221" t="s">
        <v>6020</v>
      </c>
      <c r="J1322" s="223" t="s">
        <v>492</v>
      </c>
      <c r="K1322" s="150" t="s">
        <v>6021</v>
      </c>
      <c r="L1322" s="224" t="s">
        <v>519</v>
      </c>
      <c r="M1322" s="225"/>
      <c r="N1322" s="225"/>
      <c r="O1322" s="225"/>
      <c r="P1322" s="160"/>
      <c r="Q1322" s="160"/>
      <c r="R1322" s="160"/>
      <c r="S1322" s="160"/>
      <c r="T1322" s="160"/>
      <c r="U1322" s="160"/>
      <c r="V1322" s="160"/>
      <c r="W1322" s="160"/>
      <c r="X1322" s="160"/>
      <c r="Y1322" s="160"/>
      <c r="Z1322" s="160"/>
      <c r="AA1322" s="160"/>
      <c r="AB1322" s="160"/>
      <c r="AC1322" s="160"/>
      <c r="AD1322" s="160"/>
      <c r="AE1322" s="160"/>
      <c r="AF1322" s="160"/>
      <c r="AG1322" s="160"/>
      <c r="AH1322" s="160"/>
      <c r="AI1322" s="160"/>
    </row>
    <row r="1323">
      <c r="A1323" s="219" t="s">
        <v>6015</v>
      </c>
      <c r="B1323" s="220"/>
      <c r="C1323" s="222"/>
      <c r="D1323" s="161" t="s">
        <v>6022</v>
      </c>
      <c r="E1323" s="220"/>
      <c r="F1323" s="222"/>
      <c r="G1323" s="151" t="s">
        <v>6023</v>
      </c>
      <c r="H1323" s="221" t="s">
        <v>6024</v>
      </c>
      <c r="I1323" s="221" t="s">
        <v>6025</v>
      </c>
      <c r="J1323" s="223" t="s">
        <v>492</v>
      </c>
      <c r="K1323" s="150" t="s">
        <v>938</v>
      </c>
      <c r="L1323" s="225"/>
      <c r="M1323" s="225"/>
      <c r="N1323" s="225"/>
      <c r="O1323" s="225"/>
      <c r="P1323" s="160"/>
      <c r="Q1323" s="160"/>
      <c r="R1323" s="160"/>
      <c r="S1323" s="160"/>
      <c r="T1323" s="160"/>
      <c r="U1323" s="160"/>
      <c r="V1323" s="160"/>
      <c r="W1323" s="160"/>
      <c r="X1323" s="160"/>
      <c r="Y1323" s="160"/>
      <c r="Z1323" s="160"/>
      <c r="AA1323" s="160"/>
      <c r="AB1323" s="160"/>
      <c r="AC1323" s="160"/>
      <c r="AD1323" s="160"/>
      <c r="AE1323" s="160"/>
      <c r="AF1323" s="160"/>
      <c r="AG1323" s="160"/>
      <c r="AH1323" s="160"/>
      <c r="AI1323" s="160"/>
    </row>
    <row r="1324">
      <c r="A1324" s="219" t="s">
        <v>6015</v>
      </c>
      <c r="B1324" s="220"/>
      <c r="C1324" s="222"/>
      <c r="D1324" s="161" t="s">
        <v>6026</v>
      </c>
      <c r="E1324" s="220"/>
      <c r="F1324" s="222"/>
      <c r="G1324" s="151" t="s">
        <v>6027</v>
      </c>
      <c r="H1324" s="221" t="s">
        <v>6024</v>
      </c>
      <c r="I1324" s="221" t="s">
        <v>6028</v>
      </c>
      <c r="J1324" s="223" t="s">
        <v>492</v>
      </c>
      <c r="K1324" s="150" t="s">
        <v>938</v>
      </c>
      <c r="L1324" s="225"/>
      <c r="M1324" s="225"/>
      <c r="N1324" s="225"/>
      <c r="O1324" s="225"/>
      <c r="P1324" s="160"/>
      <c r="Q1324" s="160"/>
      <c r="R1324" s="160"/>
      <c r="S1324" s="160"/>
      <c r="T1324" s="160"/>
      <c r="U1324" s="160"/>
      <c r="V1324" s="160"/>
      <c r="W1324" s="160"/>
      <c r="X1324" s="160"/>
      <c r="Y1324" s="160"/>
      <c r="Z1324" s="160"/>
      <c r="AA1324" s="160"/>
      <c r="AB1324" s="160"/>
      <c r="AC1324" s="160"/>
      <c r="AD1324" s="160"/>
      <c r="AE1324" s="160"/>
      <c r="AF1324" s="160"/>
      <c r="AG1324" s="160"/>
      <c r="AH1324" s="160"/>
      <c r="AI1324" s="160"/>
    </row>
    <row r="1325">
      <c r="A1325" s="219" t="s">
        <v>6015</v>
      </c>
      <c r="B1325" s="220"/>
      <c r="C1325" s="222"/>
      <c r="D1325" s="161" t="s">
        <v>6029</v>
      </c>
      <c r="E1325" s="220"/>
      <c r="F1325" s="222"/>
      <c r="G1325" s="151" t="s">
        <v>6018</v>
      </c>
      <c r="H1325" s="221" t="s">
        <v>6019</v>
      </c>
      <c r="I1325" s="221" t="s">
        <v>6020</v>
      </c>
      <c r="J1325" s="223" t="s">
        <v>492</v>
      </c>
      <c r="K1325" s="150" t="s">
        <v>6021</v>
      </c>
      <c r="L1325" s="224" t="s">
        <v>519</v>
      </c>
      <c r="M1325" s="225"/>
      <c r="N1325" s="225"/>
      <c r="O1325" s="225"/>
      <c r="P1325" s="160"/>
      <c r="Q1325" s="160"/>
      <c r="R1325" s="160"/>
      <c r="S1325" s="160"/>
      <c r="T1325" s="160"/>
      <c r="U1325" s="160"/>
      <c r="V1325" s="160"/>
      <c r="W1325" s="160"/>
      <c r="X1325" s="160"/>
      <c r="Y1325" s="160"/>
      <c r="Z1325" s="160"/>
      <c r="AA1325" s="160"/>
      <c r="AB1325" s="160"/>
      <c r="AC1325" s="160"/>
      <c r="AD1325" s="160"/>
      <c r="AE1325" s="160"/>
      <c r="AF1325" s="160"/>
      <c r="AG1325" s="160"/>
      <c r="AH1325" s="160"/>
      <c r="AI1325" s="160"/>
    </row>
    <row r="1326">
      <c r="A1326" s="219" t="s">
        <v>6015</v>
      </c>
      <c r="B1326" s="220"/>
      <c r="C1326" s="222"/>
      <c r="D1326" s="161" t="s">
        <v>6030</v>
      </c>
      <c r="E1326" s="220"/>
      <c r="F1326" s="222"/>
      <c r="G1326" s="151" t="s">
        <v>6031</v>
      </c>
      <c r="H1326" s="221" t="s">
        <v>6032</v>
      </c>
      <c r="I1326" s="221" t="s">
        <v>6033</v>
      </c>
      <c r="J1326" s="223" t="s">
        <v>492</v>
      </c>
      <c r="K1326" s="150" t="s">
        <v>6021</v>
      </c>
      <c r="L1326" s="224" t="s">
        <v>519</v>
      </c>
      <c r="M1326" s="225"/>
      <c r="N1326" s="225"/>
      <c r="O1326" s="225"/>
      <c r="P1326" s="160"/>
      <c r="Q1326" s="160"/>
      <c r="R1326" s="160"/>
      <c r="S1326" s="160"/>
      <c r="T1326" s="160"/>
      <c r="U1326" s="160"/>
      <c r="V1326" s="160"/>
      <c r="W1326" s="160"/>
      <c r="X1326" s="160"/>
      <c r="Y1326" s="160"/>
      <c r="Z1326" s="160"/>
      <c r="AA1326" s="160"/>
      <c r="AB1326" s="160"/>
      <c r="AC1326" s="160"/>
      <c r="AD1326" s="160"/>
      <c r="AE1326" s="160"/>
      <c r="AF1326" s="160"/>
      <c r="AG1326" s="160"/>
      <c r="AH1326" s="160"/>
      <c r="AI1326" s="160"/>
    </row>
    <row r="1327">
      <c r="A1327" s="219" t="s">
        <v>6015</v>
      </c>
      <c r="B1327" s="220"/>
      <c r="C1327" s="226"/>
      <c r="D1327" s="161" t="s">
        <v>6034</v>
      </c>
      <c r="E1327" s="220"/>
      <c r="F1327" s="222"/>
      <c r="G1327" s="221" t="s">
        <v>6035</v>
      </c>
      <c r="H1327" s="221" t="s">
        <v>6036</v>
      </c>
      <c r="I1327" s="221" t="s">
        <v>6037</v>
      </c>
      <c r="J1327" s="223" t="s">
        <v>492</v>
      </c>
      <c r="K1327" s="150" t="s">
        <v>6021</v>
      </c>
      <c r="L1327" s="224" t="s">
        <v>519</v>
      </c>
      <c r="M1327" s="225"/>
      <c r="N1327" s="225"/>
      <c r="O1327" s="225"/>
      <c r="P1327" s="160"/>
      <c r="Q1327" s="160"/>
      <c r="R1327" s="160"/>
      <c r="S1327" s="160"/>
      <c r="T1327" s="160"/>
      <c r="U1327" s="160"/>
      <c r="V1327" s="160"/>
      <c r="W1327" s="160"/>
      <c r="X1327" s="160"/>
      <c r="Y1327" s="160"/>
      <c r="Z1327" s="160"/>
      <c r="AA1327" s="160"/>
      <c r="AB1327" s="160"/>
      <c r="AC1327" s="160"/>
      <c r="AD1327" s="160"/>
      <c r="AE1327" s="160"/>
      <c r="AF1327" s="160"/>
      <c r="AG1327" s="160"/>
      <c r="AH1327" s="160"/>
      <c r="AI1327" s="160"/>
    </row>
    <row r="1328">
      <c r="A1328" s="219" t="s">
        <v>6015</v>
      </c>
      <c r="B1328" s="220"/>
      <c r="C1328" s="226"/>
      <c r="D1328" s="161" t="s">
        <v>6038</v>
      </c>
      <c r="E1328" s="220"/>
      <c r="F1328" s="227"/>
      <c r="G1328" s="221" t="s">
        <v>6039</v>
      </c>
      <c r="H1328" s="221" t="s">
        <v>6040</v>
      </c>
      <c r="I1328" s="221" t="s">
        <v>6041</v>
      </c>
      <c r="J1328" s="223" t="s">
        <v>492</v>
      </c>
      <c r="K1328" s="150" t="s">
        <v>938</v>
      </c>
      <c r="L1328" s="225"/>
      <c r="M1328" s="225"/>
      <c r="N1328" s="225"/>
      <c r="O1328" s="225"/>
      <c r="P1328" s="160"/>
      <c r="Q1328" s="160"/>
      <c r="R1328" s="160"/>
      <c r="S1328" s="160"/>
      <c r="T1328" s="160"/>
      <c r="U1328" s="160"/>
      <c r="V1328" s="160"/>
      <c r="W1328" s="160"/>
      <c r="X1328" s="160"/>
      <c r="Y1328" s="160"/>
      <c r="Z1328" s="160"/>
      <c r="AA1328" s="160"/>
      <c r="AB1328" s="160"/>
      <c r="AC1328" s="160"/>
      <c r="AD1328" s="160"/>
      <c r="AE1328" s="160"/>
      <c r="AF1328" s="160"/>
      <c r="AG1328" s="160"/>
      <c r="AH1328" s="160"/>
      <c r="AI1328" s="160"/>
    </row>
    <row r="1329">
      <c r="A1329" s="219" t="s">
        <v>6015</v>
      </c>
      <c r="B1329" s="220"/>
      <c r="C1329" s="226"/>
      <c r="D1329" s="161" t="s">
        <v>6042</v>
      </c>
      <c r="E1329" s="220"/>
      <c r="F1329" s="227"/>
      <c r="G1329" s="221" t="s">
        <v>6043</v>
      </c>
      <c r="H1329" s="221" t="s">
        <v>6044</v>
      </c>
      <c r="I1329" s="221" t="s">
        <v>6045</v>
      </c>
      <c r="J1329" s="223" t="s">
        <v>492</v>
      </c>
      <c r="K1329" s="150" t="s">
        <v>938</v>
      </c>
      <c r="L1329" s="225"/>
      <c r="M1329" s="225"/>
      <c r="N1329" s="225"/>
      <c r="O1329" s="225"/>
      <c r="P1329" s="160"/>
      <c r="Q1329" s="160"/>
      <c r="R1329" s="160"/>
      <c r="S1329" s="160"/>
      <c r="T1329" s="160"/>
      <c r="U1329" s="160"/>
      <c r="V1329" s="160"/>
      <c r="W1329" s="160"/>
      <c r="X1329" s="160"/>
      <c r="Y1329" s="160"/>
      <c r="Z1329" s="160"/>
      <c r="AA1329" s="160"/>
      <c r="AB1329" s="160"/>
      <c r="AC1329" s="160"/>
      <c r="AD1329" s="160"/>
      <c r="AE1329" s="160"/>
      <c r="AF1329" s="160"/>
      <c r="AG1329" s="160"/>
      <c r="AH1329" s="160"/>
      <c r="AI1329" s="160"/>
    </row>
    <row r="1330">
      <c r="A1330" s="219" t="s">
        <v>6015</v>
      </c>
      <c r="B1330" s="220"/>
      <c r="C1330" s="226"/>
      <c r="D1330" s="161" t="s">
        <v>6046</v>
      </c>
      <c r="E1330" s="220"/>
      <c r="F1330" s="227"/>
      <c r="G1330" s="221" t="s">
        <v>6047</v>
      </c>
      <c r="H1330" s="221" t="s">
        <v>6048</v>
      </c>
      <c r="I1330" s="221" t="s">
        <v>6049</v>
      </c>
      <c r="J1330" s="223" t="s">
        <v>492</v>
      </c>
      <c r="K1330" s="228" t="s">
        <v>493</v>
      </c>
      <c r="L1330" s="225"/>
      <c r="M1330" s="225"/>
      <c r="N1330" s="225"/>
      <c r="O1330" s="225"/>
      <c r="P1330" s="160"/>
      <c r="Q1330" s="160"/>
      <c r="R1330" s="160"/>
      <c r="S1330" s="160"/>
      <c r="T1330" s="160"/>
      <c r="U1330" s="160"/>
      <c r="V1330" s="160"/>
      <c r="W1330" s="160"/>
      <c r="X1330" s="160"/>
      <c r="Y1330" s="160"/>
      <c r="Z1330" s="160"/>
      <c r="AA1330" s="160"/>
      <c r="AB1330" s="160"/>
      <c r="AC1330" s="160"/>
      <c r="AD1330" s="160"/>
      <c r="AE1330" s="160"/>
      <c r="AF1330" s="160"/>
      <c r="AG1330" s="160"/>
      <c r="AH1330" s="160"/>
      <c r="AI1330" s="160"/>
    </row>
    <row r="1331">
      <c r="A1331" s="219" t="s">
        <v>6015</v>
      </c>
      <c r="B1331" s="220"/>
      <c r="C1331" s="226"/>
      <c r="D1331" s="161" t="s">
        <v>6050</v>
      </c>
      <c r="E1331" s="220"/>
      <c r="F1331" s="227"/>
      <c r="G1331" s="221" t="s">
        <v>6051</v>
      </c>
      <c r="H1331" s="221" t="s">
        <v>6052</v>
      </c>
      <c r="I1331" s="221" t="s">
        <v>6053</v>
      </c>
      <c r="J1331" s="223" t="s">
        <v>492</v>
      </c>
      <c r="K1331" s="228" t="s">
        <v>493</v>
      </c>
      <c r="L1331" s="225"/>
      <c r="M1331" s="225"/>
      <c r="N1331" s="225"/>
      <c r="O1331" s="225"/>
      <c r="P1331" s="160"/>
      <c r="Q1331" s="160"/>
      <c r="R1331" s="160"/>
      <c r="S1331" s="160"/>
      <c r="T1331" s="160"/>
      <c r="U1331" s="160"/>
      <c r="V1331" s="160"/>
      <c r="W1331" s="160"/>
      <c r="X1331" s="160"/>
      <c r="Y1331" s="160"/>
      <c r="Z1331" s="160"/>
      <c r="AA1331" s="160"/>
      <c r="AB1331" s="160"/>
      <c r="AC1331" s="160"/>
      <c r="AD1331" s="160"/>
      <c r="AE1331" s="160"/>
      <c r="AF1331" s="160"/>
      <c r="AG1331" s="160"/>
      <c r="AH1331" s="160"/>
      <c r="AI1331" s="160"/>
    </row>
    <row r="1332">
      <c r="A1332" s="219" t="s">
        <v>6015</v>
      </c>
      <c r="B1332" s="220"/>
      <c r="C1332" s="226"/>
      <c r="D1332" s="161" t="s">
        <v>6054</v>
      </c>
      <c r="E1332" s="220"/>
      <c r="F1332" s="227"/>
      <c r="G1332" s="221" t="s">
        <v>6055</v>
      </c>
      <c r="H1332" s="221" t="s">
        <v>6056</v>
      </c>
      <c r="I1332" s="229" t="s">
        <v>6057</v>
      </c>
      <c r="J1332" s="223" t="s">
        <v>492</v>
      </c>
      <c r="K1332" s="228" t="s">
        <v>493</v>
      </c>
      <c r="L1332" s="225"/>
      <c r="M1332" s="225"/>
      <c r="N1332" s="225"/>
      <c r="O1332" s="225"/>
      <c r="P1332" s="160"/>
      <c r="Q1332" s="160"/>
      <c r="R1332" s="160"/>
      <c r="S1332" s="160"/>
      <c r="T1332" s="160"/>
      <c r="U1332" s="160"/>
      <c r="V1332" s="160"/>
      <c r="W1332" s="160"/>
      <c r="X1332" s="160"/>
      <c r="Y1332" s="160"/>
      <c r="Z1332" s="160"/>
      <c r="AA1332" s="160"/>
      <c r="AB1332" s="160"/>
      <c r="AC1332" s="160"/>
      <c r="AD1332" s="160"/>
      <c r="AE1332" s="160"/>
      <c r="AF1332" s="160"/>
      <c r="AG1332" s="160"/>
      <c r="AH1332" s="160"/>
      <c r="AI1332" s="160"/>
    </row>
    <row r="1333">
      <c r="A1333" s="219" t="s">
        <v>6015</v>
      </c>
      <c r="B1333" s="220"/>
      <c r="C1333" s="226"/>
      <c r="D1333" s="161" t="s">
        <v>6058</v>
      </c>
      <c r="E1333" s="220"/>
      <c r="F1333" s="222"/>
      <c r="G1333" s="221" t="s">
        <v>6059</v>
      </c>
      <c r="H1333" s="221" t="s">
        <v>6060</v>
      </c>
      <c r="I1333" s="229" t="s">
        <v>6061</v>
      </c>
      <c r="J1333" s="223" t="s">
        <v>492</v>
      </c>
      <c r="K1333" s="228" t="s">
        <v>493</v>
      </c>
      <c r="L1333" s="225"/>
      <c r="M1333" s="225"/>
      <c r="N1333" s="225"/>
      <c r="O1333" s="225"/>
      <c r="P1333" s="160"/>
      <c r="Q1333" s="160"/>
      <c r="R1333" s="160"/>
      <c r="S1333" s="160"/>
      <c r="T1333" s="160"/>
      <c r="U1333" s="160"/>
      <c r="V1333" s="160"/>
      <c r="W1333" s="160"/>
      <c r="X1333" s="160"/>
      <c r="Y1333" s="160"/>
      <c r="Z1333" s="160"/>
      <c r="AA1333" s="160"/>
      <c r="AB1333" s="160"/>
      <c r="AC1333" s="160"/>
      <c r="AD1333" s="160"/>
      <c r="AE1333" s="160"/>
      <c r="AF1333" s="160"/>
      <c r="AG1333" s="160"/>
      <c r="AH1333" s="160"/>
      <c r="AI1333" s="160"/>
    </row>
    <row r="1334">
      <c r="A1334" s="219" t="s">
        <v>6015</v>
      </c>
      <c r="B1334" s="220"/>
      <c r="C1334" s="226"/>
      <c r="D1334" s="161" t="s">
        <v>6062</v>
      </c>
      <c r="E1334" s="220"/>
      <c r="F1334" s="226"/>
      <c r="G1334" s="221" t="s">
        <v>6063</v>
      </c>
      <c r="H1334" s="221" t="s">
        <v>6064</v>
      </c>
      <c r="I1334" s="221" t="s">
        <v>6065</v>
      </c>
      <c r="J1334" s="223" t="s">
        <v>492</v>
      </c>
      <c r="K1334" s="150" t="s">
        <v>938</v>
      </c>
      <c r="L1334" s="225"/>
      <c r="M1334" s="225"/>
      <c r="N1334" s="225"/>
      <c r="O1334" s="225"/>
      <c r="P1334" s="160"/>
      <c r="Q1334" s="160"/>
      <c r="R1334" s="160"/>
      <c r="S1334" s="160"/>
      <c r="T1334" s="160"/>
      <c r="U1334" s="160"/>
      <c r="V1334" s="160"/>
      <c r="W1334" s="160"/>
      <c r="X1334" s="160"/>
      <c r="Y1334" s="160"/>
      <c r="Z1334" s="160"/>
      <c r="AA1334" s="160"/>
      <c r="AB1334" s="160"/>
      <c r="AC1334" s="160"/>
      <c r="AD1334" s="160"/>
      <c r="AE1334" s="160"/>
      <c r="AF1334" s="160"/>
      <c r="AG1334" s="160"/>
      <c r="AH1334" s="160"/>
      <c r="AI1334" s="160"/>
    </row>
    <row r="1335">
      <c r="A1335" s="219" t="s">
        <v>6015</v>
      </c>
      <c r="B1335" s="220"/>
      <c r="C1335" s="226"/>
      <c r="D1335" s="161" t="s">
        <v>6066</v>
      </c>
      <c r="E1335" s="220"/>
      <c r="F1335" s="226"/>
      <c r="G1335" s="221" t="s">
        <v>6067</v>
      </c>
      <c r="H1335" s="221" t="s">
        <v>6068</v>
      </c>
      <c r="I1335" s="221" t="s">
        <v>6069</v>
      </c>
      <c r="J1335" s="223" t="s">
        <v>492</v>
      </c>
      <c r="K1335" s="228" t="s">
        <v>493</v>
      </c>
      <c r="L1335" s="225"/>
      <c r="M1335" s="225"/>
      <c r="N1335" s="225"/>
      <c r="O1335" s="225"/>
      <c r="P1335" s="160"/>
      <c r="Q1335" s="160"/>
      <c r="R1335" s="160"/>
      <c r="S1335" s="160"/>
      <c r="T1335" s="160"/>
      <c r="U1335" s="160"/>
      <c r="V1335" s="160"/>
      <c r="W1335" s="160"/>
      <c r="X1335" s="160"/>
      <c r="Y1335" s="160"/>
      <c r="Z1335" s="160"/>
      <c r="AA1335" s="160"/>
      <c r="AB1335" s="160"/>
      <c r="AC1335" s="160"/>
      <c r="AD1335" s="160"/>
      <c r="AE1335" s="160"/>
      <c r="AF1335" s="160"/>
      <c r="AG1335" s="160"/>
      <c r="AH1335" s="160"/>
      <c r="AI1335" s="160"/>
    </row>
    <row r="1336">
      <c r="A1336" s="219" t="s">
        <v>6070</v>
      </c>
      <c r="B1336" s="230"/>
      <c r="C1336" s="219" t="s">
        <v>6071</v>
      </c>
      <c r="D1336" s="161" t="s">
        <v>6072</v>
      </c>
      <c r="E1336" s="231"/>
      <c r="F1336" s="232"/>
      <c r="G1336" s="221" t="s">
        <v>6073</v>
      </c>
      <c r="H1336" s="221" t="s">
        <v>6074</v>
      </c>
      <c r="I1336" s="221" t="s">
        <v>6075</v>
      </c>
      <c r="J1336" s="223" t="s">
        <v>492</v>
      </c>
      <c r="K1336" s="150" t="s">
        <v>6021</v>
      </c>
      <c r="L1336" s="224" t="s">
        <v>519</v>
      </c>
      <c r="M1336" s="225"/>
      <c r="N1336" s="225"/>
      <c r="O1336" s="225"/>
      <c r="P1336" s="160"/>
      <c r="Q1336" s="160"/>
      <c r="R1336" s="160"/>
      <c r="S1336" s="160"/>
      <c r="T1336" s="160"/>
      <c r="U1336" s="160"/>
      <c r="V1336" s="160"/>
      <c r="W1336" s="160"/>
      <c r="X1336" s="160"/>
      <c r="Y1336" s="160"/>
      <c r="Z1336" s="160"/>
      <c r="AA1336" s="160"/>
      <c r="AB1336" s="160"/>
      <c r="AC1336" s="160"/>
      <c r="AD1336" s="160"/>
      <c r="AE1336" s="160"/>
      <c r="AF1336" s="160"/>
      <c r="AG1336" s="160"/>
      <c r="AH1336" s="160"/>
      <c r="AI1336" s="160"/>
    </row>
    <row r="1337">
      <c r="A1337" s="219" t="s">
        <v>6070</v>
      </c>
      <c r="B1337" s="230"/>
      <c r="C1337" s="233"/>
      <c r="D1337" s="161" t="s">
        <v>6076</v>
      </c>
      <c r="E1337" s="231"/>
      <c r="F1337" s="232"/>
      <c r="G1337" s="221" t="s">
        <v>6077</v>
      </c>
      <c r="H1337" s="221" t="s">
        <v>6078</v>
      </c>
      <c r="I1337" s="221" t="s">
        <v>6079</v>
      </c>
      <c r="J1337" s="223" t="s">
        <v>492</v>
      </c>
      <c r="K1337" s="150" t="s">
        <v>6021</v>
      </c>
      <c r="L1337" s="224" t="s">
        <v>519</v>
      </c>
      <c r="M1337" s="225"/>
      <c r="N1337" s="225"/>
      <c r="O1337" s="225"/>
      <c r="P1337" s="160"/>
      <c r="Q1337" s="160"/>
      <c r="R1337" s="160"/>
      <c r="S1337" s="160"/>
      <c r="T1337" s="160"/>
      <c r="U1337" s="160"/>
      <c r="V1337" s="160"/>
      <c r="W1337" s="160"/>
      <c r="X1337" s="160"/>
      <c r="Y1337" s="160"/>
      <c r="Z1337" s="160"/>
      <c r="AA1337" s="160"/>
      <c r="AB1337" s="160"/>
      <c r="AC1337" s="160"/>
      <c r="AD1337" s="160"/>
      <c r="AE1337" s="160"/>
      <c r="AF1337" s="160"/>
      <c r="AG1337" s="160"/>
      <c r="AH1337" s="160"/>
      <c r="AI1337" s="160"/>
    </row>
    <row r="1338">
      <c r="A1338" s="219" t="s">
        <v>6070</v>
      </c>
      <c r="B1338" s="230"/>
      <c r="C1338" s="233"/>
      <c r="D1338" s="161" t="s">
        <v>6080</v>
      </c>
      <c r="E1338" s="231"/>
      <c r="F1338" s="232"/>
      <c r="G1338" s="221" t="s">
        <v>6081</v>
      </c>
      <c r="H1338" s="221" t="s">
        <v>6082</v>
      </c>
      <c r="I1338" s="221" t="s">
        <v>6083</v>
      </c>
      <c r="J1338" s="223" t="s">
        <v>492</v>
      </c>
      <c r="K1338" s="150" t="s">
        <v>6021</v>
      </c>
      <c r="L1338" s="224" t="s">
        <v>519</v>
      </c>
      <c r="M1338" s="225"/>
      <c r="N1338" s="225"/>
      <c r="O1338" s="225"/>
      <c r="P1338" s="160"/>
      <c r="Q1338" s="160"/>
      <c r="R1338" s="160"/>
      <c r="S1338" s="160"/>
      <c r="T1338" s="160"/>
      <c r="U1338" s="160"/>
      <c r="V1338" s="160"/>
      <c r="W1338" s="160"/>
      <c r="X1338" s="160"/>
      <c r="Y1338" s="160"/>
      <c r="Z1338" s="160"/>
      <c r="AA1338" s="160"/>
      <c r="AB1338" s="160"/>
      <c r="AC1338" s="160"/>
      <c r="AD1338" s="160"/>
      <c r="AE1338" s="160"/>
      <c r="AF1338" s="160"/>
      <c r="AG1338" s="160"/>
      <c r="AH1338" s="160"/>
      <c r="AI1338" s="160"/>
    </row>
    <row r="1339">
      <c r="A1339" s="219" t="s">
        <v>6070</v>
      </c>
      <c r="B1339" s="230"/>
      <c r="C1339" s="233"/>
      <c r="D1339" s="161" t="s">
        <v>6084</v>
      </c>
      <c r="E1339" s="231"/>
      <c r="F1339" s="234"/>
      <c r="G1339" s="221" t="s">
        <v>6085</v>
      </c>
      <c r="H1339" s="221" t="s">
        <v>6086</v>
      </c>
      <c r="I1339" s="221" t="s">
        <v>6087</v>
      </c>
      <c r="J1339" s="223" t="s">
        <v>492</v>
      </c>
      <c r="K1339" s="150" t="s">
        <v>6021</v>
      </c>
      <c r="L1339" s="224" t="s">
        <v>519</v>
      </c>
      <c r="M1339" s="225"/>
      <c r="N1339" s="225"/>
      <c r="O1339" s="225"/>
      <c r="P1339" s="160"/>
      <c r="Q1339" s="160"/>
      <c r="R1339" s="160"/>
      <c r="S1339" s="160"/>
      <c r="T1339" s="160"/>
      <c r="U1339" s="160"/>
      <c r="V1339" s="160"/>
      <c r="W1339" s="160"/>
      <c r="X1339" s="160"/>
      <c r="Y1339" s="160"/>
      <c r="Z1339" s="160"/>
      <c r="AA1339" s="160"/>
      <c r="AB1339" s="160"/>
      <c r="AC1339" s="160"/>
      <c r="AD1339" s="160"/>
      <c r="AE1339" s="160"/>
      <c r="AF1339" s="160"/>
      <c r="AG1339" s="160"/>
      <c r="AH1339" s="160"/>
      <c r="AI1339" s="160"/>
    </row>
    <row r="1340">
      <c r="A1340" s="219" t="s">
        <v>6070</v>
      </c>
      <c r="B1340" s="230"/>
      <c r="C1340" s="233"/>
      <c r="D1340" s="161" t="s">
        <v>6088</v>
      </c>
      <c r="E1340" s="231"/>
      <c r="F1340" s="234"/>
      <c r="G1340" s="221" t="s">
        <v>6089</v>
      </c>
      <c r="H1340" s="221" t="s">
        <v>6090</v>
      </c>
      <c r="I1340" s="221" t="s">
        <v>6087</v>
      </c>
      <c r="J1340" s="223" t="s">
        <v>492</v>
      </c>
      <c r="K1340" s="150" t="s">
        <v>6021</v>
      </c>
      <c r="L1340" s="224" t="s">
        <v>519</v>
      </c>
      <c r="M1340" s="225"/>
      <c r="N1340" s="225"/>
      <c r="O1340" s="225"/>
      <c r="P1340" s="160"/>
      <c r="Q1340" s="160"/>
      <c r="R1340" s="160"/>
      <c r="S1340" s="160"/>
      <c r="T1340" s="160"/>
      <c r="U1340" s="160"/>
      <c r="V1340" s="160"/>
      <c r="W1340" s="160"/>
      <c r="X1340" s="160"/>
      <c r="Y1340" s="160"/>
      <c r="Z1340" s="160"/>
      <c r="AA1340" s="160"/>
      <c r="AB1340" s="160"/>
      <c r="AC1340" s="160"/>
      <c r="AD1340" s="160"/>
      <c r="AE1340" s="160"/>
      <c r="AF1340" s="160"/>
      <c r="AG1340" s="160"/>
      <c r="AH1340" s="160"/>
      <c r="AI1340" s="160"/>
    </row>
    <row r="1341">
      <c r="A1341" s="219" t="s">
        <v>6070</v>
      </c>
      <c r="B1341" s="230"/>
      <c r="C1341" s="233"/>
      <c r="D1341" s="161" t="s">
        <v>6091</v>
      </c>
      <c r="E1341" s="231"/>
      <c r="F1341" s="234"/>
      <c r="G1341" s="221" t="s">
        <v>6092</v>
      </c>
      <c r="H1341" s="221" t="s">
        <v>6093</v>
      </c>
      <c r="I1341" s="221" t="s">
        <v>6087</v>
      </c>
      <c r="J1341" s="223" t="s">
        <v>492</v>
      </c>
      <c r="K1341" s="150" t="s">
        <v>6021</v>
      </c>
      <c r="L1341" s="224" t="s">
        <v>519</v>
      </c>
      <c r="M1341" s="225"/>
      <c r="N1341" s="225"/>
      <c r="O1341" s="225"/>
      <c r="P1341" s="160"/>
      <c r="Q1341" s="160"/>
      <c r="R1341" s="160"/>
      <c r="S1341" s="160"/>
      <c r="T1341" s="160"/>
      <c r="U1341" s="160"/>
      <c r="V1341" s="160"/>
      <c r="W1341" s="160"/>
      <c r="X1341" s="160"/>
      <c r="Y1341" s="160"/>
      <c r="Z1341" s="160"/>
      <c r="AA1341" s="160"/>
      <c r="AB1341" s="160"/>
      <c r="AC1341" s="160"/>
      <c r="AD1341" s="160"/>
      <c r="AE1341" s="160"/>
      <c r="AF1341" s="160"/>
      <c r="AG1341" s="160"/>
      <c r="AH1341" s="160"/>
      <c r="AI1341" s="160"/>
    </row>
    <row r="1342">
      <c r="A1342" s="219" t="s">
        <v>6070</v>
      </c>
      <c r="B1342" s="230"/>
      <c r="C1342" s="233"/>
      <c r="D1342" s="161" t="s">
        <v>6094</v>
      </c>
      <c r="E1342" s="231"/>
      <c r="F1342" s="234"/>
      <c r="G1342" s="221" t="s">
        <v>6095</v>
      </c>
      <c r="H1342" s="221" t="s">
        <v>6096</v>
      </c>
      <c r="I1342" s="221" t="s">
        <v>6087</v>
      </c>
      <c r="J1342" s="223" t="s">
        <v>492</v>
      </c>
      <c r="K1342" s="150" t="s">
        <v>6021</v>
      </c>
      <c r="L1342" s="224" t="s">
        <v>519</v>
      </c>
      <c r="M1342" s="225"/>
      <c r="N1342" s="225"/>
      <c r="O1342" s="225"/>
      <c r="P1342" s="160"/>
      <c r="Q1342" s="160"/>
      <c r="R1342" s="160"/>
      <c r="S1342" s="160"/>
      <c r="T1342" s="160"/>
      <c r="U1342" s="160"/>
      <c r="V1342" s="160"/>
      <c r="W1342" s="160"/>
      <c r="X1342" s="160"/>
      <c r="Y1342" s="160"/>
      <c r="Z1342" s="160"/>
      <c r="AA1342" s="160"/>
      <c r="AB1342" s="160"/>
      <c r="AC1342" s="160"/>
      <c r="AD1342" s="160"/>
      <c r="AE1342" s="160"/>
      <c r="AF1342" s="160"/>
      <c r="AG1342" s="160"/>
      <c r="AH1342" s="160"/>
      <c r="AI1342" s="160"/>
    </row>
    <row r="1343">
      <c r="A1343" s="219" t="s">
        <v>6070</v>
      </c>
      <c r="B1343" s="230"/>
      <c r="C1343" s="233"/>
      <c r="D1343" s="161" t="s">
        <v>6097</v>
      </c>
      <c r="E1343" s="231"/>
      <c r="F1343" s="232"/>
      <c r="G1343" s="221" t="s">
        <v>6098</v>
      </c>
      <c r="H1343" s="221" t="s">
        <v>6099</v>
      </c>
      <c r="I1343" s="221" t="s">
        <v>6100</v>
      </c>
      <c r="J1343" s="223" t="s">
        <v>492</v>
      </c>
      <c r="K1343" s="228" t="s">
        <v>493</v>
      </c>
      <c r="L1343" s="225"/>
      <c r="M1343" s="225"/>
      <c r="N1343" s="225"/>
      <c r="O1343" s="225"/>
      <c r="P1343" s="160"/>
      <c r="Q1343" s="160"/>
      <c r="R1343" s="160"/>
      <c r="S1343" s="160"/>
      <c r="T1343" s="160"/>
      <c r="U1343" s="160"/>
      <c r="V1343" s="160"/>
      <c r="W1343" s="160"/>
      <c r="X1343" s="160"/>
      <c r="Y1343" s="160"/>
      <c r="Z1343" s="160"/>
      <c r="AA1343" s="160"/>
      <c r="AB1343" s="160"/>
      <c r="AC1343" s="160"/>
      <c r="AD1343" s="160"/>
      <c r="AE1343" s="160"/>
      <c r="AF1343" s="160"/>
      <c r="AG1343" s="160"/>
      <c r="AH1343" s="160"/>
      <c r="AI1343" s="160"/>
    </row>
    <row r="1344">
      <c r="A1344" s="219" t="s">
        <v>6070</v>
      </c>
      <c r="B1344" s="230"/>
      <c r="C1344" s="233"/>
      <c r="D1344" s="161" t="s">
        <v>6101</v>
      </c>
      <c r="E1344" s="231"/>
      <c r="F1344" s="232"/>
      <c r="G1344" s="221" t="s">
        <v>6102</v>
      </c>
      <c r="H1344" s="221" t="s">
        <v>6103</v>
      </c>
      <c r="I1344" s="221" t="s">
        <v>6100</v>
      </c>
      <c r="J1344" s="223" t="s">
        <v>492</v>
      </c>
      <c r="K1344" s="228" t="s">
        <v>493</v>
      </c>
      <c r="L1344" s="225"/>
      <c r="M1344" s="225"/>
      <c r="N1344" s="225"/>
      <c r="O1344" s="225"/>
      <c r="P1344" s="160"/>
      <c r="Q1344" s="160"/>
      <c r="R1344" s="160"/>
      <c r="S1344" s="160"/>
      <c r="T1344" s="160"/>
      <c r="U1344" s="160"/>
      <c r="V1344" s="160"/>
      <c r="W1344" s="160"/>
      <c r="X1344" s="160"/>
      <c r="Y1344" s="160"/>
      <c r="Z1344" s="160"/>
      <c r="AA1344" s="160"/>
      <c r="AB1344" s="160"/>
      <c r="AC1344" s="160"/>
      <c r="AD1344" s="160"/>
      <c r="AE1344" s="160"/>
      <c r="AF1344" s="160"/>
      <c r="AG1344" s="160"/>
      <c r="AH1344" s="160"/>
      <c r="AI1344" s="160"/>
    </row>
    <row r="1345">
      <c r="A1345" s="219" t="s">
        <v>6070</v>
      </c>
      <c r="B1345" s="230"/>
      <c r="C1345" s="233"/>
      <c r="D1345" s="161" t="s">
        <v>6104</v>
      </c>
      <c r="E1345" s="231"/>
      <c r="F1345" s="232"/>
      <c r="G1345" s="221" t="s">
        <v>6105</v>
      </c>
      <c r="H1345" s="221" t="s">
        <v>6106</v>
      </c>
      <c r="I1345" s="221" t="s">
        <v>6107</v>
      </c>
      <c r="J1345" s="223" t="s">
        <v>492</v>
      </c>
      <c r="K1345" s="228" t="s">
        <v>493</v>
      </c>
      <c r="L1345" s="225"/>
      <c r="M1345" s="225"/>
      <c r="N1345" s="225"/>
      <c r="O1345" s="225"/>
      <c r="P1345" s="160"/>
      <c r="Q1345" s="160"/>
      <c r="R1345" s="160"/>
      <c r="S1345" s="160"/>
      <c r="T1345" s="160"/>
      <c r="U1345" s="160"/>
      <c r="V1345" s="160"/>
      <c r="W1345" s="160"/>
      <c r="X1345" s="160"/>
      <c r="Y1345" s="160"/>
      <c r="Z1345" s="160"/>
      <c r="AA1345" s="160"/>
      <c r="AB1345" s="160"/>
      <c r="AC1345" s="160"/>
      <c r="AD1345" s="160"/>
      <c r="AE1345" s="160"/>
      <c r="AF1345" s="160"/>
      <c r="AG1345" s="160"/>
      <c r="AH1345" s="160"/>
      <c r="AI1345" s="160"/>
    </row>
    <row r="1346">
      <c r="A1346" s="219" t="s">
        <v>6070</v>
      </c>
      <c r="B1346" s="230"/>
      <c r="C1346" s="233"/>
      <c r="D1346" s="161" t="s">
        <v>6108</v>
      </c>
      <c r="E1346" s="231"/>
      <c r="F1346" s="232"/>
      <c r="G1346" s="221" t="s">
        <v>6109</v>
      </c>
      <c r="H1346" s="221" t="s">
        <v>6110</v>
      </c>
      <c r="I1346" s="221" t="s">
        <v>6107</v>
      </c>
      <c r="J1346" s="223" t="s">
        <v>492</v>
      </c>
      <c r="K1346" s="228" t="s">
        <v>493</v>
      </c>
      <c r="L1346" s="225"/>
      <c r="M1346" s="225"/>
      <c r="N1346" s="225"/>
      <c r="O1346" s="225"/>
      <c r="P1346" s="160"/>
      <c r="Q1346" s="160"/>
      <c r="R1346" s="160"/>
      <c r="S1346" s="160"/>
      <c r="T1346" s="160"/>
      <c r="U1346" s="160"/>
      <c r="V1346" s="160"/>
      <c r="W1346" s="160"/>
      <c r="X1346" s="160"/>
      <c r="Y1346" s="160"/>
      <c r="Z1346" s="160"/>
      <c r="AA1346" s="160"/>
      <c r="AB1346" s="160"/>
      <c r="AC1346" s="160"/>
      <c r="AD1346" s="160"/>
      <c r="AE1346" s="160"/>
      <c r="AF1346" s="160"/>
      <c r="AG1346" s="160"/>
      <c r="AH1346" s="160"/>
      <c r="AI1346" s="160"/>
    </row>
    <row r="1347">
      <c r="A1347" s="219" t="s">
        <v>6070</v>
      </c>
      <c r="B1347" s="230"/>
      <c r="C1347" s="233"/>
      <c r="D1347" s="161" t="s">
        <v>6111</v>
      </c>
      <c r="E1347" s="231"/>
      <c r="F1347" s="232"/>
      <c r="G1347" s="221" t="s">
        <v>6112</v>
      </c>
      <c r="H1347" s="221" t="s">
        <v>6106</v>
      </c>
      <c r="I1347" s="221" t="s">
        <v>6107</v>
      </c>
      <c r="J1347" s="223" t="s">
        <v>492</v>
      </c>
      <c r="K1347" s="228" t="s">
        <v>493</v>
      </c>
      <c r="L1347" s="225"/>
      <c r="M1347" s="225"/>
      <c r="N1347" s="225"/>
      <c r="O1347" s="225"/>
      <c r="P1347" s="160"/>
      <c r="Q1347" s="160"/>
      <c r="R1347" s="160"/>
      <c r="S1347" s="160"/>
      <c r="T1347" s="160"/>
      <c r="U1347" s="160"/>
      <c r="V1347" s="160"/>
      <c r="W1347" s="160"/>
      <c r="X1347" s="160"/>
      <c r="Y1347" s="160"/>
      <c r="Z1347" s="160"/>
      <c r="AA1347" s="160"/>
      <c r="AB1347" s="160"/>
      <c r="AC1347" s="160"/>
      <c r="AD1347" s="160"/>
      <c r="AE1347" s="160"/>
      <c r="AF1347" s="160"/>
      <c r="AG1347" s="160"/>
      <c r="AH1347" s="160"/>
      <c r="AI1347" s="160"/>
    </row>
    <row r="1348">
      <c r="A1348" s="235" t="s">
        <v>6113</v>
      </c>
      <c r="B1348" s="236"/>
      <c r="C1348" s="237" t="s">
        <v>6114</v>
      </c>
      <c r="D1348" s="161" t="s">
        <v>6115</v>
      </c>
      <c r="E1348" s="236"/>
      <c r="F1348" s="238"/>
      <c r="G1348" s="239" t="s">
        <v>6116</v>
      </c>
      <c r="H1348" s="239" t="s">
        <v>6117</v>
      </c>
      <c r="I1348" s="239" t="s">
        <v>6118</v>
      </c>
      <c r="J1348" s="223" t="s">
        <v>492</v>
      </c>
      <c r="K1348" s="228" t="s">
        <v>493</v>
      </c>
      <c r="L1348" s="225"/>
      <c r="M1348" s="225"/>
      <c r="N1348" s="225"/>
      <c r="O1348" s="225"/>
      <c r="P1348" s="160"/>
      <c r="Q1348" s="160"/>
      <c r="R1348" s="160"/>
      <c r="S1348" s="160"/>
      <c r="T1348" s="160"/>
      <c r="U1348" s="160"/>
      <c r="V1348" s="160"/>
      <c r="W1348" s="160"/>
      <c r="X1348" s="160"/>
      <c r="Y1348" s="160"/>
      <c r="Z1348" s="160"/>
      <c r="AA1348" s="160"/>
      <c r="AB1348" s="160"/>
      <c r="AC1348" s="160"/>
      <c r="AD1348" s="160"/>
      <c r="AE1348" s="160"/>
      <c r="AF1348" s="160"/>
      <c r="AG1348" s="160"/>
      <c r="AH1348" s="160"/>
      <c r="AI1348" s="160"/>
    </row>
    <row r="1349">
      <c r="A1349" s="235" t="s">
        <v>6113</v>
      </c>
      <c r="B1349" s="236"/>
      <c r="C1349" s="238"/>
      <c r="D1349" s="161" t="s">
        <v>6119</v>
      </c>
      <c r="E1349" s="236"/>
      <c r="F1349" s="238"/>
      <c r="G1349" s="239" t="s">
        <v>6120</v>
      </c>
      <c r="H1349" s="239" t="s">
        <v>6121</v>
      </c>
      <c r="I1349" s="239" t="s">
        <v>6122</v>
      </c>
      <c r="J1349" s="223" t="s">
        <v>492</v>
      </c>
      <c r="K1349" s="228" t="s">
        <v>493</v>
      </c>
      <c r="L1349" s="225"/>
      <c r="M1349" s="225"/>
      <c r="N1349" s="225"/>
      <c r="O1349" s="225"/>
      <c r="P1349" s="160"/>
      <c r="Q1349" s="160"/>
      <c r="R1349" s="160"/>
      <c r="S1349" s="160"/>
      <c r="T1349" s="160"/>
      <c r="U1349" s="160"/>
      <c r="V1349" s="160"/>
      <c r="W1349" s="160"/>
      <c r="X1349" s="160"/>
      <c r="Y1349" s="160"/>
      <c r="Z1349" s="160"/>
      <c r="AA1349" s="160"/>
      <c r="AB1349" s="160"/>
      <c r="AC1349" s="160"/>
      <c r="AD1349" s="160"/>
      <c r="AE1349" s="160"/>
      <c r="AF1349" s="160"/>
      <c r="AG1349" s="160"/>
      <c r="AH1349" s="160"/>
      <c r="AI1349" s="160"/>
    </row>
    <row r="1350">
      <c r="A1350" s="235" t="s">
        <v>6113</v>
      </c>
      <c r="B1350" s="236"/>
      <c r="C1350" s="238"/>
      <c r="D1350" s="161" t="s">
        <v>6123</v>
      </c>
      <c r="E1350" s="236"/>
      <c r="F1350" s="238"/>
      <c r="G1350" s="239" t="s">
        <v>6124</v>
      </c>
      <c r="H1350" s="239" t="s">
        <v>6125</v>
      </c>
      <c r="I1350" s="239" t="s">
        <v>6126</v>
      </c>
      <c r="J1350" s="223" t="s">
        <v>492</v>
      </c>
      <c r="K1350" s="228" t="s">
        <v>493</v>
      </c>
      <c r="L1350" s="225"/>
      <c r="M1350" s="225"/>
      <c r="N1350" s="225"/>
      <c r="O1350" s="225"/>
      <c r="P1350" s="160"/>
      <c r="Q1350" s="160"/>
      <c r="R1350" s="160"/>
      <c r="S1350" s="160"/>
      <c r="T1350" s="160"/>
      <c r="U1350" s="160"/>
      <c r="V1350" s="160"/>
      <c r="W1350" s="160"/>
      <c r="X1350" s="160"/>
      <c r="Y1350" s="160"/>
      <c r="Z1350" s="160"/>
      <c r="AA1350" s="160"/>
      <c r="AB1350" s="160"/>
      <c r="AC1350" s="160"/>
      <c r="AD1350" s="160"/>
      <c r="AE1350" s="160"/>
      <c r="AF1350" s="160"/>
      <c r="AG1350" s="160"/>
      <c r="AH1350" s="160"/>
      <c r="AI1350" s="160"/>
    </row>
    <row r="1351">
      <c r="A1351" s="235" t="s">
        <v>6113</v>
      </c>
      <c r="B1351" s="236"/>
      <c r="C1351" s="238"/>
      <c r="D1351" s="161" t="s">
        <v>6127</v>
      </c>
      <c r="E1351" s="236"/>
      <c r="F1351" s="238"/>
      <c r="G1351" s="239" t="s">
        <v>6128</v>
      </c>
      <c r="H1351" s="239" t="s">
        <v>6129</v>
      </c>
      <c r="I1351" s="239" t="s">
        <v>6130</v>
      </c>
      <c r="J1351" s="223" t="s">
        <v>492</v>
      </c>
      <c r="K1351" s="228" t="s">
        <v>493</v>
      </c>
      <c r="L1351" s="225"/>
      <c r="M1351" s="225"/>
      <c r="N1351" s="225"/>
      <c r="O1351" s="225"/>
      <c r="P1351" s="160"/>
      <c r="Q1351" s="160"/>
      <c r="R1351" s="160"/>
      <c r="S1351" s="160"/>
      <c r="T1351" s="160"/>
      <c r="U1351" s="160"/>
      <c r="V1351" s="160"/>
      <c r="W1351" s="160"/>
      <c r="X1351" s="160"/>
      <c r="Y1351" s="160"/>
      <c r="Z1351" s="160"/>
      <c r="AA1351" s="160"/>
      <c r="AB1351" s="160"/>
      <c r="AC1351" s="160"/>
      <c r="AD1351" s="160"/>
      <c r="AE1351" s="160"/>
      <c r="AF1351" s="160"/>
      <c r="AG1351" s="160"/>
      <c r="AH1351" s="160"/>
      <c r="AI1351" s="160"/>
    </row>
    <row r="1352">
      <c r="A1352" s="235" t="s">
        <v>6113</v>
      </c>
      <c r="B1352" s="236"/>
      <c r="C1352" s="238"/>
      <c r="D1352" s="161" t="s">
        <v>6131</v>
      </c>
      <c r="E1352" s="236"/>
      <c r="F1352" s="240"/>
      <c r="G1352" s="241" t="s">
        <v>6132</v>
      </c>
      <c r="H1352" s="239" t="s">
        <v>6133</v>
      </c>
      <c r="I1352" s="239" t="s">
        <v>6134</v>
      </c>
      <c r="J1352" s="223" t="s">
        <v>492</v>
      </c>
      <c r="K1352" s="228" t="s">
        <v>493</v>
      </c>
      <c r="L1352" s="225"/>
      <c r="M1352" s="225"/>
      <c r="N1352" s="225"/>
      <c r="O1352" s="225"/>
      <c r="P1352" s="160"/>
      <c r="Q1352" s="160"/>
      <c r="R1352" s="160"/>
      <c r="S1352" s="160"/>
      <c r="T1352" s="160"/>
      <c r="U1352" s="160"/>
      <c r="V1352" s="160"/>
      <c r="W1352" s="160"/>
      <c r="X1352" s="160"/>
      <c r="Y1352" s="160"/>
      <c r="Z1352" s="160"/>
      <c r="AA1352" s="160"/>
      <c r="AB1352" s="160"/>
      <c r="AC1352" s="160"/>
      <c r="AD1352" s="160"/>
      <c r="AE1352" s="160"/>
      <c r="AF1352" s="160"/>
      <c r="AG1352" s="160"/>
      <c r="AH1352" s="160"/>
      <c r="AI1352" s="160"/>
    </row>
    <row r="1353">
      <c r="A1353" s="235" t="s">
        <v>6113</v>
      </c>
      <c r="B1353" s="236"/>
      <c r="C1353" s="238"/>
      <c r="D1353" s="161" t="s">
        <v>6135</v>
      </c>
      <c r="E1353" s="236"/>
      <c r="F1353" s="240"/>
      <c r="G1353" s="239" t="s">
        <v>6136</v>
      </c>
      <c r="H1353" s="239" t="s">
        <v>6137</v>
      </c>
      <c r="I1353" s="239" t="s">
        <v>6126</v>
      </c>
      <c r="J1353" s="223" t="s">
        <v>492</v>
      </c>
      <c r="K1353" s="228" t="s">
        <v>493</v>
      </c>
      <c r="L1353" s="225"/>
      <c r="M1353" s="225"/>
      <c r="N1353" s="225"/>
      <c r="O1353" s="225"/>
      <c r="P1353" s="160"/>
      <c r="Q1353" s="160"/>
      <c r="R1353" s="160"/>
      <c r="S1353" s="160"/>
      <c r="T1353" s="160"/>
      <c r="U1353" s="160"/>
      <c r="V1353" s="160"/>
      <c r="W1353" s="160"/>
      <c r="X1353" s="160"/>
      <c r="Y1353" s="160"/>
      <c r="Z1353" s="160"/>
      <c r="AA1353" s="160"/>
      <c r="AB1353" s="160"/>
      <c r="AC1353" s="160"/>
      <c r="AD1353" s="160"/>
      <c r="AE1353" s="160"/>
      <c r="AF1353" s="160"/>
      <c r="AG1353" s="160"/>
      <c r="AH1353" s="160"/>
      <c r="AI1353" s="160"/>
    </row>
    <row r="1354">
      <c r="A1354" s="235" t="s">
        <v>6113</v>
      </c>
      <c r="B1354" s="236"/>
      <c r="C1354" s="238"/>
      <c r="D1354" s="161" t="s">
        <v>6138</v>
      </c>
      <c r="E1354" s="236"/>
      <c r="F1354" s="240"/>
      <c r="G1354" s="239" t="s">
        <v>6139</v>
      </c>
      <c r="H1354" s="239" t="s">
        <v>6140</v>
      </c>
      <c r="I1354" s="239" t="s">
        <v>6141</v>
      </c>
      <c r="J1354" s="223" t="s">
        <v>492</v>
      </c>
      <c r="K1354" s="228" t="s">
        <v>493</v>
      </c>
      <c r="L1354" s="225"/>
      <c r="M1354" s="225"/>
      <c r="N1354" s="225"/>
      <c r="O1354" s="225"/>
      <c r="P1354" s="160"/>
      <c r="Q1354" s="160"/>
      <c r="R1354" s="160"/>
      <c r="S1354" s="160"/>
      <c r="T1354" s="160"/>
      <c r="U1354" s="160"/>
      <c r="V1354" s="160"/>
      <c r="W1354" s="160"/>
      <c r="X1354" s="160"/>
      <c r="Y1354" s="160"/>
      <c r="Z1354" s="160"/>
      <c r="AA1354" s="160"/>
      <c r="AB1354" s="160"/>
      <c r="AC1354" s="160"/>
      <c r="AD1354" s="160"/>
      <c r="AE1354" s="160"/>
      <c r="AF1354" s="160"/>
      <c r="AG1354" s="160"/>
      <c r="AH1354" s="160"/>
      <c r="AI1354" s="160"/>
    </row>
    <row r="1355">
      <c r="A1355" s="235" t="s">
        <v>6113</v>
      </c>
      <c r="B1355" s="236"/>
      <c r="C1355" s="238"/>
      <c r="D1355" s="161" t="s">
        <v>6142</v>
      </c>
      <c r="E1355" s="236"/>
      <c r="F1355" s="238"/>
      <c r="G1355" s="239" t="s">
        <v>6143</v>
      </c>
      <c r="H1355" s="239" t="s">
        <v>6144</v>
      </c>
      <c r="I1355" s="239" t="s">
        <v>6145</v>
      </c>
      <c r="J1355" s="242" t="s">
        <v>706</v>
      </c>
      <c r="K1355" s="228" t="s">
        <v>493</v>
      </c>
      <c r="L1355" s="66"/>
      <c r="M1355" s="243" t="s">
        <v>6146</v>
      </c>
      <c r="N1355" s="225"/>
      <c r="O1355" s="225"/>
      <c r="P1355" s="160"/>
      <c r="Q1355" s="160"/>
      <c r="R1355" s="160"/>
      <c r="S1355" s="160"/>
      <c r="T1355" s="160"/>
      <c r="U1355" s="160"/>
      <c r="V1355" s="160"/>
      <c r="W1355" s="160"/>
      <c r="X1355" s="160"/>
      <c r="Y1355" s="160"/>
      <c r="Z1355" s="160"/>
      <c r="AA1355" s="160"/>
      <c r="AB1355" s="160"/>
      <c r="AC1355" s="160"/>
      <c r="AD1355" s="160"/>
      <c r="AE1355" s="160"/>
      <c r="AF1355" s="160"/>
      <c r="AG1355" s="160"/>
      <c r="AH1355" s="160"/>
      <c r="AI1355" s="160"/>
    </row>
    <row r="1356">
      <c r="A1356" s="235" t="s">
        <v>6113</v>
      </c>
      <c r="B1356" s="236"/>
      <c r="C1356" s="238"/>
      <c r="D1356" s="161" t="s">
        <v>6147</v>
      </c>
      <c r="E1356" s="236"/>
      <c r="F1356" s="238"/>
      <c r="G1356" s="239" t="s">
        <v>6148</v>
      </c>
      <c r="H1356" s="239" t="s">
        <v>6149</v>
      </c>
      <c r="I1356" s="239" t="s">
        <v>6150</v>
      </c>
      <c r="J1356" s="242" t="s">
        <v>706</v>
      </c>
      <c r="K1356" s="228" t="s">
        <v>493</v>
      </c>
      <c r="L1356" s="66"/>
      <c r="M1356" s="243" t="s">
        <v>6151</v>
      </c>
      <c r="N1356" s="225"/>
      <c r="O1356" s="225"/>
      <c r="P1356" s="160"/>
      <c r="Q1356" s="160"/>
      <c r="R1356" s="160"/>
      <c r="S1356" s="160"/>
      <c r="T1356" s="160"/>
      <c r="U1356" s="160"/>
      <c r="V1356" s="160"/>
      <c r="W1356" s="160"/>
      <c r="X1356" s="160"/>
      <c r="Y1356" s="160"/>
      <c r="Z1356" s="160"/>
      <c r="AA1356" s="160"/>
      <c r="AB1356" s="160"/>
      <c r="AC1356" s="160"/>
      <c r="AD1356" s="160"/>
      <c r="AE1356" s="160"/>
      <c r="AF1356" s="160"/>
      <c r="AG1356" s="160"/>
      <c r="AH1356" s="160"/>
      <c r="AI1356" s="160"/>
    </row>
    <row r="1357">
      <c r="A1357" s="235" t="s">
        <v>6113</v>
      </c>
      <c r="B1357" s="236"/>
      <c r="C1357" s="238"/>
      <c r="D1357" s="161" t="s">
        <v>6152</v>
      </c>
      <c r="E1357" s="236"/>
      <c r="F1357" s="238"/>
      <c r="G1357" s="239" t="s">
        <v>6153</v>
      </c>
      <c r="H1357" s="239" t="s">
        <v>6154</v>
      </c>
      <c r="I1357" s="239" t="s">
        <v>6155</v>
      </c>
      <c r="J1357" s="223" t="s">
        <v>492</v>
      </c>
      <c r="K1357" s="228" t="s">
        <v>493</v>
      </c>
      <c r="L1357" s="66"/>
      <c r="M1357" s="225"/>
      <c r="N1357" s="225"/>
      <c r="O1357" s="225"/>
      <c r="P1357" s="160"/>
      <c r="Q1357" s="160"/>
      <c r="R1357" s="160"/>
      <c r="S1357" s="160"/>
      <c r="T1357" s="160"/>
      <c r="U1357" s="160"/>
      <c r="V1357" s="160"/>
      <c r="W1357" s="160"/>
      <c r="X1357" s="160"/>
      <c r="Y1357" s="160"/>
      <c r="Z1357" s="160"/>
      <c r="AA1357" s="160"/>
      <c r="AB1357" s="160"/>
      <c r="AC1357" s="160"/>
      <c r="AD1357" s="160"/>
      <c r="AE1357" s="160"/>
      <c r="AF1357" s="160"/>
      <c r="AG1357" s="160"/>
      <c r="AH1357" s="160"/>
      <c r="AI1357" s="160"/>
    </row>
    <row r="1358">
      <c r="A1358" s="235" t="s">
        <v>6113</v>
      </c>
      <c r="B1358" s="236"/>
      <c r="C1358" s="238"/>
      <c r="D1358" s="161" t="s">
        <v>6156</v>
      </c>
      <c r="E1358" s="236"/>
      <c r="F1358" s="238"/>
      <c r="G1358" s="239" t="s">
        <v>6157</v>
      </c>
      <c r="H1358" s="239" t="s">
        <v>6158</v>
      </c>
      <c r="I1358" s="239" t="s">
        <v>6159</v>
      </c>
      <c r="J1358" s="223" t="s">
        <v>492</v>
      </c>
      <c r="K1358" s="228" t="s">
        <v>493</v>
      </c>
      <c r="L1358" s="66"/>
      <c r="M1358" s="225"/>
      <c r="N1358" s="225"/>
      <c r="O1358" s="225"/>
      <c r="P1358" s="160"/>
      <c r="Q1358" s="160"/>
      <c r="R1358" s="160"/>
      <c r="S1358" s="160"/>
      <c r="T1358" s="160"/>
      <c r="U1358" s="160"/>
      <c r="V1358" s="160"/>
      <c r="W1358" s="160"/>
      <c r="X1358" s="160"/>
      <c r="Y1358" s="160"/>
      <c r="Z1358" s="160"/>
      <c r="AA1358" s="160"/>
      <c r="AB1358" s="160"/>
      <c r="AC1358" s="160"/>
      <c r="AD1358" s="160"/>
      <c r="AE1358" s="160"/>
      <c r="AF1358" s="160"/>
      <c r="AG1358" s="160"/>
      <c r="AH1358" s="160"/>
      <c r="AI1358" s="160"/>
    </row>
    <row r="1359">
      <c r="A1359" s="133" t="s">
        <v>6160</v>
      </c>
      <c r="B1359" s="244"/>
      <c r="C1359" s="21" t="s">
        <v>6161</v>
      </c>
      <c r="D1359" s="161" t="s">
        <v>6162</v>
      </c>
      <c r="E1359" s="245"/>
      <c r="F1359" s="246"/>
      <c r="G1359" s="135" t="s">
        <v>6163</v>
      </c>
      <c r="H1359" s="135" t="s">
        <v>6164</v>
      </c>
      <c r="I1359" s="135" t="s">
        <v>6165</v>
      </c>
      <c r="J1359" s="223" t="s">
        <v>492</v>
      </c>
      <c r="K1359" s="135" t="s">
        <v>938</v>
      </c>
      <c r="L1359" s="66"/>
      <c r="M1359" s="245"/>
      <c r="N1359" s="245"/>
      <c r="O1359" s="245"/>
      <c r="P1359" s="247"/>
      <c r="Q1359" s="160"/>
      <c r="R1359" s="160"/>
      <c r="S1359" s="160"/>
      <c r="T1359" s="160"/>
      <c r="U1359" s="160"/>
      <c r="V1359" s="160"/>
      <c r="W1359" s="160"/>
      <c r="X1359" s="160"/>
      <c r="Y1359" s="160"/>
      <c r="Z1359" s="160"/>
      <c r="AA1359" s="160"/>
      <c r="AB1359" s="160"/>
      <c r="AC1359" s="160"/>
      <c r="AD1359" s="160"/>
      <c r="AE1359" s="160"/>
      <c r="AF1359" s="160"/>
      <c r="AG1359" s="160"/>
      <c r="AH1359" s="160"/>
      <c r="AI1359" s="160"/>
    </row>
    <row r="1360">
      <c r="A1360" s="133" t="s">
        <v>6160</v>
      </c>
      <c r="B1360" s="244"/>
      <c r="C1360" s="248"/>
      <c r="D1360" s="161" t="s">
        <v>6166</v>
      </c>
      <c r="E1360" s="245"/>
      <c r="F1360" s="246"/>
      <c r="G1360" s="135" t="s">
        <v>6167</v>
      </c>
      <c r="H1360" s="135" t="s">
        <v>6168</v>
      </c>
      <c r="I1360" s="135" t="s">
        <v>6169</v>
      </c>
      <c r="J1360" s="223" t="s">
        <v>492</v>
      </c>
      <c r="K1360" s="135" t="s">
        <v>938</v>
      </c>
      <c r="L1360" s="66"/>
      <c r="M1360" s="245"/>
      <c r="N1360" s="245"/>
      <c r="O1360" s="245"/>
      <c r="P1360" s="249"/>
      <c r="Q1360" s="160"/>
      <c r="R1360" s="160"/>
      <c r="S1360" s="160"/>
      <c r="T1360" s="160"/>
      <c r="U1360" s="160"/>
      <c r="V1360" s="160"/>
      <c r="W1360" s="160"/>
      <c r="X1360" s="160"/>
      <c r="Y1360" s="160"/>
      <c r="Z1360" s="160"/>
      <c r="AA1360" s="160"/>
      <c r="AB1360" s="160"/>
      <c r="AC1360" s="160"/>
      <c r="AD1360" s="160"/>
      <c r="AE1360" s="160"/>
      <c r="AF1360" s="160"/>
      <c r="AG1360" s="160"/>
      <c r="AH1360" s="160"/>
      <c r="AI1360" s="160"/>
    </row>
    <row r="1361">
      <c r="A1361" s="133" t="s">
        <v>6160</v>
      </c>
      <c r="B1361" s="244"/>
      <c r="C1361" s="248"/>
      <c r="D1361" s="161" t="s">
        <v>6170</v>
      </c>
      <c r="E1361" s="245"/>
      <c r="F1361" s="246"/>
      <c r="G1361" s="135" t="s">
        <v>6171</v>
      </c>
      <c r="H1361" s="135" t="s">
        <v>6172</v>
      </c>
      <c r="I1361" s="135" t="s">
        <v>6169</v>
      </c>
      <c r="J1361" s="223" t="s">
        <v>492</v>
      </c>
      <c r="K1361" s="135" t="s">
        <v>938</v>
      </c>
      <c r="L1361" s="66"/>
      <c r="M1361" s="245"/>
      <c r="N1361" s="245"/>
      <c r="O1361" s="245"/>
      <c r="P1361" s="249"/>
      <c r="Q1361" s="160"/>
      <c r="R1361" s="160"/>
      <c r="S1361" s="160"/>
      <c r="T1361" s="160"/>
      <c r="U1361" s="160"/>
      <c r="V1361" s="160"/>
      <c r="W1361" s="160"/>
      <c r="X1361" s="160"/>
      <c r="Y1361" s="160"/>
      <c r="Z1361" s="160"/>
      <c r="AA1361" s="160"/>
      <c r="AB1361" s="160"/>
      <c r="AC1361" s="160"/>
      <c r="AD1361" s="160"/>
      <c r="AE1361" s="160"/>
      <c r="AF1361" s="160"/>
      <c r="AG1361" s="160"/>
      <c r="AH1361" s="160"/>
      <c r="AI1361" s="160"/>
    </row>
    <row r="1362">
      <c r="A1362" s="133" t="s">
        <v>6160</v>
      </c>
      <c r="B1362" s="244"/>
      <c r="C1362" s="248"/>
      <c r="D1362" s="161" t="s">
        <v>6173</v>
      </c>
      <c r="E1362" s="245"/>
      <c r="F1362" s="246"/>
      <c r="G1362" s="135" t="s">
        <v>6174</v>
      </c>
      <c r="H1362" s="135" t="s">
        <v>6175</v>
      </c>
      <c r="I1362" s="135" t="s">
        <v>6169</v>
      </c>
      <c r="J1362" s="223" t="s">
        <v>492</v>
      </c>
      <c r="K1362" s="135" t="s">
        <v>938</v>
      </c>
      <c r="L1362" s="66"/>
      <c r="M1362" s="245"/>
      <c r="N1362" s="245"/>
      <c r="O1362" s="245"/>
      <c r="P1362" s="249"/>
      <c r="Q1362" s="160"/>
      <c r="R1362" s="160"/>
      <c r="S1362" s="160"/>
      <c r="T1362" s="160"/>
      <c r="U1362" s="160"/>
      <c r="V1362" s="160"/>
      <c r="W1362" s="160"/>
      <c r="X1362" s="160"/>
      <c r="Y1362" s="160"/>
      <c r="Z1362" s="160"/>
      <c r="AA1362" s="160"/>
      <c r="AB1362" s="160"/>
      <c r="AC1362" s="160"/>
      <c r="AD1362" s="160"/>
      <c r="AE1362" s="160"/>
      <c r="AF1362" s="160"/>
      <c r="AG1362" s="160"/>
      <c r="AH1362" s="160"/>
      <c r="AI1362" s="160"/>
    </row>
    <row r="1363">
      <c r="A1363" s="250" t="s">
        <v>6176</v>
      </c>
      <c r="B1363" s="217"/>
      <c r="C1363" s="251" t="s">
        <v>6177</v>
      </c>
      <c r="D1363" s="161" t="s">
        <v>6178</v>
      </c>
      <c r="E1363" s="217"/>
      <c r="F1363" s="218"/>
      <c r="G1363" s="213" t="s">
        <v>6179</v>
      </c>
      <c r="H1363" s="250" t="s">
        <v>6180</v>
      </c>
      <c r="I1363" s="250" t="s">
        <v>6181</v>
      </c>
      <c r="J1363" s="252" t="s">
        <v>12</v>
      </c>
      <c r="K1363" s="253" t="s">
        <v>493</v>
      </c>
      <c r="L1363" s="66"/>
      <c r="M1363" s="254" t="s">
        <v>6182</v>
      </c>
      <c r="N1363" s="225"/>
      <c r="O1363" s="225"/>
      <c r="P1363" s="160"/>
      <c r="Q1363" s="160"/>
      <c r="R1363" s="160"/>
      <c r="S1363" s="160"/>
      <c r="T1363" s="160"/>
      <c r="U1363" s="160"/>
      <c r="V1363" s="160"/>
      <c r="W1363" s="160"/>
      <c r="X1363" s="160"/>
      <c r="Y1363" s="160"/>
      <c r="Z1363" s="160"/>
      <c r="AA1363" s="160"/>
      <c r="AB1363" s="160"/>
      <c r="AC1363" s="160"/>
      <c r="AD1363" s="160"/>
      <c r="AE1363" s="160"/>
      <c r="AF1363" s="160"/>
      <c r="AG1363" s="160"/>
      <c r="AH1363" s="160"/>
      <c r="AI1363" s="160"/>
    </row>
    <row r="1364">
      <c r="A1364" s="250" t="s">
        <v>6176</v>
      </c>
      <c r="B1364" s="217"/>
      <c r="C1364" s="218"/>
      <c r="D1364" s="161" t="s">
        <v>6183</v>
      </c>
      <c r="E1364" s="217"/>
      <c r="F1364" s="218"/>
      <c r="G1364" s="250" t="s">
        <v>6184</v>
      </c>
      <c r="H1364" s="250" t="s">
        <v>6185</v>
      </c>
      <c r="I1364" s="250" t="s">
        <v>6186</v>
      </c>
      <c r="J1364" s="223" t="s">
        <v>492</v>
      </c>
      <c r="K1364" s="253" t="s">
        <v>493</v>
      </c>
      <c r="L1364" s="66"/>
      <c r="M1364" s="225"/>
      <c r="N1364" s="225"/>
      <c r="O1364" s="225"/>
      <c r="P1364" s="160"/>
      <c r="Q1364" s="160"/>
      <c r="R1364" s="160"/>
      <c r="S1364" s="160"/>
      <c r="T1364" s="160"/>
      <c r="U1364" s="160"/>
      <c r="V1364" s="160"/>
      <c r="W1364" s="160"/>
      <c r="X1364" s="160"/>
      <c r="Y1364" s="160"/>
      <c r="Z1364" s="160"/>
      <c r="AA1364" s="160"/>
      <c r="AB1364" s="160"/>
      <c r="AC1364" s="160"/>
      <c r="AD1364" s="160"/>
      <c r="AE1364" s="160"/>
      <c r="AF1364" s="160"/>
      <c r="AG1364" s="160"/>
      <c r="AH1364" s="160"/>
      <c r="AI1364" s="160"/>
    </row>
    <row r="1365">
      <c r="A1365" s="250" t="s">
        <v>6176</v>
      </c>
      <c r="B1365" s="217"/>
      <c r="C1365" s="218"/>
      <c r="D1365" s="161" t="s">
        <v>6187</v>
      </c>
      <c r="E1365" s="217"/>
      <c r="F1365" s="218"/>
      <c r="G1365" s="250" t="s">
        <v>6188</v>
      </c>
      <c r="H1365" s="250" t="s">
        <v>6189</v>
      </c>
      <c r="I1365" s="250" t="s">
        <v>6190</v>
      </c>
      <c r="J1365" s="223" t="s">
        <v>492</v>
      </c>
      <c r="K1365" s="253" t="s">
        <v>493</v>
      </c>
      <c r="L1365" s="66"/>
      <c r="M1365" s="225"/>
      <c r="N1365" s="225"/>
      <c r="O1365" s="225"/>
      <c r="P1365" s="160"/>
      <c r="Q1365" s="160"/>
      <c r="R1365" s="160"/>
      <c r="S1365" s="160"/>
      <c r="T1365" s="160"/>
      <c r="U1365" s="160"/>
      <c r="V1365" s="160"/>
      <c r="W1365" s="160"/>
      <c r="X1365" s="160"/>
      <c r="Y1365" s="160"/>
      <c r="Z1365" s="160"/>
      <c r="AA1365" s="160"/>
      <c r="AB1365" s="160"/>
      <c r="AC1365" s="160"/>
      <c r="AD1365" s="160"/>
      <c r="AE1365" s="160"/>
      <c r="AF1365" s="160"/>
      <c r="AG1365" s="160"/>
      <c r="AH1365" s="160"/>
      <c r="AI1365" s="160"/>
    </row>
    <row r="1366">
      <c r="A1366" s="250" t="s">
        <v>6176</v>
      </c>
      <c r="B1366" s="217"/>
      <c r="C1366" s="218"/>
      <c r="D1366" s="161" t="s">
        <v>6191</v>
      </c>
      <c r="E1366" s="255"/>
      <c r="F1366" s="218"/>
      <c r="G1366" s="250" t="s">
        <v>6192</v>
      </c>
      <c r="H1366" s="250" t="s">
        <v>6193</v>
      </c>
      <c r="I1366" s="250" t="s">
        <v>6194</v>
      </c>
      <c r="J1366" s="223" t="s">
        <v>492</v>
      </c>
      <c r="K1366" s="253" t="s">
        <v>493</v>
      </c>
      <c r="L1366" s="66"/>
      <c r="M1366" s="225"/>
      <c r="N1366" s="225"/>
      <c r="O1366" s="225"/>
      <c r="P1366" s="160"/>
      <c r="Q1366" s="160"/>
      <c r="R1366" s="160"/>
      <c r="S1366" s="160"/>
      <c r="T1366" s="160"/>
      <c r="U1366" s="160"/>
      <c r="V1366" s="160"/>
      <c r="W1366" s="160"/>
      <c r="X1366" s="160"/>
      <c r="Y1366" s="160"/>
      <c r="Z1366" s="160"/>
      <c r="AA1366" s="160"/>
      <c r="AB1366" s="160"/>
      <c r="AC1366" s="160"/>
      <c r="AD1366" s="160"/>
      <c r="AE1366" s="160"/>
      <c r="AF1366" s="160"/>
      <c r="AG1366" s="160"/>
      <c r="AH1366" s="160"/>
      <c r="AI1366" s="160"/>
    </row>
    <row r="1367">
      <c r="A1367" s="250" t="s">
        <v>6176</v>
      </c>
      <c r="B1367" s="217"/>
      <c r="C1367" s="218"/>
      <c r="D1367" s="161" t="s">
        <v>6195</v>
      </c>
      <c r="E1367" s="217"/>
      <c r="F1367" s="218"/>
      <c r="G1367" s="250" t="s">
        <v>6196</v>
      </c>
      <c r="H1367" s="250" t="s">
        <v>6197</v>
      </c>
      <c r="I1367" s="250" t="s">
        <v>6198</v>
      </c>
      <c r="J1367" s="223" t="s">
        <v>492</v>
      </c>
      <c r="K1367" s="253" t="s">
        <v>493</v>
      </c>
      <c r="L1367" s="66"/>
      <c r="M1367" s="225"/>
      <c r="N1367" s="225"/>
      <c r="O1367" s="225"/>
      <c r="P1367" s="160"/>
      <c r="Q1367" s="160"/>
      <c r="R1367" s="160"/>
      <c r="S1367" s="160"/>
      <c r="T1367" s="160"/>
      <c r="U1367" s="160"/>
      <c r="V1367" s="160"/>
      <c r="W1367" s="160"/>
      <c r="X1367" s="160"/>
      <c r="Y1367" s="160"/>
      <c r="Z1367" s="160"/>
      <c r="AA1367" s="160"/>
      <c r="AB1367" s="160"/>
      <c r="AC1367" s="160"/>
      <c r="AD1367" s="160"/>
      <c r="AE1367" s="160"/>
      <c r="AF1367" s="160"/>
      <c r="AG1367" s="160"/>
      <c r="AH1367" s="160"/>
      <c r="AI1367" s="160"/>
    </row>
    <row r="1368">
      <c r="A1368" s="250" t="s">
        <v>6176</v>
      </c>
      <c r="B1368" s="217"/>
      <c r="C1368" s="218"/>
      <c r="D1368" s="161" t="s">
        <v>6199</v>
      </c>
      <c r="E1368" s="217"/>
      <c r="F1368" s="218"/>
      <c r="G1368" s="250" t="s">
        <v>6200</v>
      </c>
      <c r="H1368" s="250" t="s">
        <v>6201</v>
      </c>
      <c r="I1368" s="250" t="s">
        <v>6202</v>
      </c>
      <c r="J1368" s="223" t="s">
        <v>492</v>
      </c>
      <c r="K1368" s="253" t="s">
        <v>493</v>
      </c>
      <c r="L1368" s="66"/>
      <c r="M1368" s="225"/>
      <c r="N1368" s="225"/>
      <c r="O1368" s="225"/>
      <c r="P1368" s="160"/>
      <c r="Q1368" s="160"/>
      <c r="R1368" s="160"/>
      <c r="S1368" s="160"/>
      <c r="T1368" s="160"/>
      <c r="U1368" s="160"/>
      <c r="V1368" s="160"/>
      <c r="W1368" s="160"/>
      <c r="X1368" s="160"/>
      <c r="Y1368" s="160"/>
      <c r="Z1368" s="160"/>
      <c r="AA1368" s="160"/>
      <c r="AB1368" s="160"/>
      <c r="AC1368" s="160"/>
      <c r="AD1368" s="160"/>
      <c r="AE1368" s="160"/>
      <c r="AF1368" s="160"/>
      <c r="AG1368" s="160"/>
      <c r="AH1368" s="160"/>
      <c r="AI1368" s="160"/>
    </row>
    <row r="1369">
      <c r="A1369" s="250" t="s">
        <v>6176</v>
      </c>
      <c r="B1369" s="217"/>
      <c r="C1369" s="218"/>
      <c r="D1369" s="161" t="s">
        <v>6203</v>
      </c>
      <c r="E1369" s="217"/>
      <c r="F1369" s="218"/>
      <c r="G1369" s="250" t="s">
        <v>6204</v>
      </c>
      <c r="H1369" s="250" t="s">
        <v>6180</v>
      </c>
      <c r="I1369" s="250" t="s">
        <v>6205</v>
      </c>
      <c r="J1369" s="223" t="s">
        <v>492</v>
      </c>
      <c r="K1369" s="253" t="s">
        <v>493</v>
      </c>
      <c r="L1369" s="66"/>
      <c r="M1369" s="225"/>
      <c r="N1369" s="225"/>
      <c r="O1369" s="225"/>
      <c r="P1369" s="160"/>
      <c r="Q1369" s="160"/>
      <c r="R1369" s="160"/>
      <c r="S1369" s="160"/>
      <c r="T1369" s="160"/>
      <c r="U1369" s="160"/>
      <c r="V1369" s="160"/>
      <c r="W1369" s="160"/>
      <c r="X1369" s="160"/>
      <c r="Y1369" s="160"/>
      <c r="Z1369" s="160"/>
      <c r="AA1369" s="160"/>
      <c r="AB1369" s="160"/>
      <c r="AC1369" s="160"/>
      <c r="AD1369" s="160"/>
      <c r="AE1369" s="160"/>
      <c r="AF1369" s="160"/>
      <c r="AG1369" s="160"/>
      <c r="AH1369" s="160"/>
      <c r="AI1369" s="160"/>
    </row>
    <row r="1370">
      <c r="A1370" s="250" t="s">
        <v>6176</v>
      </c>
      <c r="B1370" s="217"/>
      <c r="C1370" s="218"/>
      <c r="D1370" s="161" t="s">
        <v>6206</v>
      </c>
      <c r="E1370" s="255"/>
      <c r="F1370" s="218"/>
      <c r="G1370" s="250" t="s">
        <v>6207</v>
      </c>
      <c r="H1370" s="250" t="s">
        <v>6180</v>
      </c>
      <c r="I1370" s="250" t="s">
        <v>6208</v>
      </c>
      <c r="J1370" s="223" t="s">
        <v>492</v>
      </c>
      <c r="K1370" s="253" t="s">
        <v>493</v>
      </c>
      <c r="L1370" s="66"/>
      <c r="M1370" s="225"/>
      <c r="N1370" s="225"/>
      <c r="O1370" s="225"/>
      <c r="P1370" s="160"/>
      <c r="Q1370" s="160"/>
      <c r="R1370" s="160"/>
      <c r="S1370" s="160"/>
      <c r="T1370" s="160"/>
      <c r="U1370" s="160"/>
      <c r="V1370" s="160"/>
      <c r="W1370" s="160"/>
      <c r="X1370" s="160"/>
      <c r="Y1370" s="160"/>
      <c r="Z1370" s="160"/>
      <c r="AA1370" s="160"/>
      <c r="AB1370" s="160"/>
      <c r="AC1370" s="160"/>
      <c r="AD1370" s="160"/>
      <c r="AE1370" s="160"/>
      <c r="AF1370" s="160"/>
      <c r="AG1370" s="160"/>
      <c r="AH1370" s="160"/>
      <c r="AI1370" s="160"/>
    </row>
    <row r="1371">
      <c r="A1371" s="250" t="s">
        <v>6176</v>
      </c>
      <c r="B1371" s="217"/>
      <c r="C1371" s="218"/>
      <c r="D1371" s="161" t="s">
        <v>6209</v>
      </c>
      <c r="E1371" s="255"/>
      <c r="F1371" s="218"/>
      <c r="G1371" s="250" t="s">
        <v>6210</v>
      </c>
      <c r="H1371" s="250" t="s">
        <v>6211</v>
      </c>
      <c r="I1371" s="250" t="s">
        <v>6212</v>
      </c>
      <c r="J1371" s="223" t="s">
        <v>492</v>
      </c>
      <c r="K1371" s="253" t="s">
        <v>493</v>
      </c>
      <c r="L1371" s="66"/>
      <c r="M1371" s="225"/>
      <c r="N1371" s="225"/>
      <c r="O1371" s="225"/>
      <c r="P1371" s="160"/>
      <c r="Q1371" s="160"/>
      <c r="R1371" s="160"/>
      <c r="S1371" s="160"/>
      <c r="T1371" s="160"/>
      <c r="U1371" s="160"/>
      <c r="V1371" s="160"/>
      <c r="W1371" s="160"/>
      <c r="X1371" s="160"/>
      <c r="Y1371" s="160"/>
      <c r="Z1371" s="160"/>
      <c r="AA1371" s="160"/>
      <c r="AB1371" s="160"/>
      <c r="AC1371" s="160"/>
      <c r="AD1371" s="160"/>
      <c r="AE1371" s="160"/>
      <c r="AF1371" s="160"/>
      <c r="AG1371" s="160"/>
      <c r="AH1371" s="160"/>
      <c r="AI1371" s="160"/>
    </row>
    <row r="1372">
      <c r="A1372" s="250" t="s">
        <v>6176</v>
      </c>
      <c r="B1372" s="217"/>
      <c r="C1372" s="218"/>
      <c r="D1372" s="161" t="s">
        <v>6213</v>
      </c>
      <c r="E1372" s="217"/>
      <c r="F1372" s="218"/>
      <c r="G1372" s="213" t="s">
        <v>6214</v>
      </c>
      <c r="H1372" s="250" t="s">
        <v>6211</v>
      </c>
      <c r="I1372" s="250" t="s">
        <v>6215</v>
      </c>
      <c r="J1372" s="223" t="s">
        <v>492</v>
      </c>
      <c r="K1372" s="253" t="s">
        <v>493</v>
      </c>
      <c r="L1372" s="66"/>
      <c r="M1372" s="225"/>
      <c r="N1372" s="225"/>
      <c r="O1372" s="225"/>
      <c r="P1372" s="160"/>
      <c r="Q1372" s="160"/>
      <c r="R1372" s="160"/>
      <c r="S1372" s="160"/>
      <c r="T1372" s="160"/>
      <c r="U1372" s="160"/>
      <c r="V1372" s="160"/>
      <c r="W1372" s="160"/>
      <c r="X1372" s="160"/>
      <c r="Y1372" s="160"/>
      <c r="Z1372" s="160"/>
      <c r="AA1372" s="160"/>
      <c r="AB1372" s="160"/>
      <c r="AC1372" s="160"/>
      <c r="AD1372" s="160"/>
      <c r="AE1372" s="160"/>
      <c r="AF1372" s="160"/>
      <c r="AG1372" s="160"/>
      <c r="AH1372" s="160"/>
      <c r="AI1372" s="160"/>
    </row>
    <row r="1373">
      <c r="A1373" s="250" t="s">
        <v>6176</v>
      </c>
      <c r="B1373" s="217"/>
      <c r="C1373" s="218"/>
      <c r="D1373" s="161" t="s">
        <v>6216</v>
      </c>
      <c r="E1373" s="217"/>
      <c r="F1373" s="218"/>
      <c r="G1373" s="213" t="s">
        <v>6217</v>
      </c>
      <c r="H1373" s="250" t="s">
        <v>6211</v>
      </c>
      <c r="I1373" s="250" t="s">
        <v>6218</v>
      </c>
      <c r="J1373" s="223" t="s">
        <v>492</v>
      </c>
      <c r="K1373" s="253" t="s">
        <v>493</v>
      </c>
      <c r="L1373" s="66"/>
      <c r="M1373" s="225"/>
      <c r="N1373" s="225"/>
      <c r="O1373" s="225"/>
      <c r="P1373" s="160"/>
      <c r="Q1373" s="160"/>
      <c r="R1373" s="160"/>
      <c r="S1373" s="160"/>
      <c r="T1373" s="160"/>
      <c r="U1373" s="160"/>
      <c r="V1373" s="160"/>
      <c r="W1373" s="160"/>
      <c r="X1373" s="160"/>
      <c r="Y1373" s="160"/>
      <c r="Z1373" s="160"/>
      <c r="AA1373" s="160"/>
      <c r="AB1373" s="160"/>
      <c r="AC1373" s="160"/>
      <c r="AD1373" s="160"/>
      <c r="AE1373" s="160"/>
      <c r="AF1373" s="160"/>
      <c r="AG1373" s="160"/>
      <c r="AH1373" s="160"/>
      <c r="AI1373" s="160"/>
    </row>
    <row r="1374">
      <c r="A1374" s="250" t="s">
        <v>6176</v>
      </c>
      <c r="B1374" s="217"/>
      <c r="C1374" s="218"/>
      <c r="D1374" s="161" t="s">
        <v>6219</v>
      </c>
      <c r="E1374" s="217"/>
      <c r="F1374" s="218"/>
      <c r="G1374" s="250" t="s">
        <v>6220</v>
      </c>
      <c r="H1374" s="250" t="s">
        <v>6180</v>
      </c>
      <c r="I1374" s="250" t="s">
        <v>6221</v>
      </c>
      <c r="J1374" s="223" t="s">
        <v>492</v>
      </c>
      <c r="K1374" s="253" t="s">
        <v>493</v>
      </c>
      <c r="L1374" s="66"/>
      <c r="M1374" s="225"/>
      <c r="N1374" s="225"/>
      <c r="O1374" s="225"/>
      <c r="P1374" s="160"/>
      <c r="Q1374" s="160"/>
      <c r="R1374" s="160"/>
      <c r="S1374" s="160"/>
      <c r="T1374" s="160"/>
      <c r="U1374" s="160"/>
      <c r="V1374" s="160"/>
      <c r="W1374" s="160"/>
      <c r="X1374" s="160"/>
      <c r="Y1374" s="160"/>
      <c r="Z1374" s="160"/>
      <c r="AA1374" s="160"/>
      <c r="AB1374" s="160"/>
      <c r="AC1374" s="160"/>
      <c r="AD1374" s="160"/>
      <c r="AE1374" s="160"/>
      <c r="AF1374" s="160"/>
      <c r="AG1374" s="160"/>
      <c r="AH1374" s="160"/>
      <c r="AI1374" s="160"/>
    </row>
    <row r="1375">
      <c r="A1375" s="21" t="s">
        <v>6222</v>
      </c>
      <c r="B1375" s="244"/>
      <c r="C1375" s="21" t="s">
        <v>6223</v>
      </c>
      <c r="D1375" s="161" t="s">
        <v>6224</v>
      </c>
      <c r="E1375" s="244"/>
      <c r="F1375" s="256"/>
      <c r="G1375" s="135" t="s">
        <v>6225</v>
      </c>
      <c r="H1375" s="135" t="s">
        <v>6226</v>
      </c>
      <c r="I1375" s="250" t="s">
        <v>6227</v>
      </c>
      <c r="J1375" s="223" t="s">
        <v>492</v>
      </c>
      <c r="K1375" s="228" t="s">
        <v>493</v>
      </c>
      <c r="L1375" s="66"/>
      <c r="M1375" s="225"/>
      <c r="N1375" s="225"/>
      <c r="O1375" s="225"/>
      <c r="P1375" s="160"/>
      <c r="Q1375" s="160"/>
      <c r="R1375" s="160"/>
      <c r="S1375" s="160"/>
      <c r="T1375" s="160"/>
      <c r="U1375" s="160"/>
      <c r="V1375" s="160"/>
      <c r="W1375" s="160"/>
      <c r="X1375" s="160"/>
      <c r="Y1375" s="160"/>
      <c r="Z1375" s="160"/>
      <c r="AA1375" s="160"/>
      <c r="AB1375" s="160"/>
      <c r="AC1375" s="160"/>
      <c r="AD1375" s="160"/>
      <c r="AE1375" s="160"/>
      <c r="AF1375" s="160"/>
      <c r="AG1375" s="160"/>
      <c r="AH1375" s="160"/>
      <c r="AI1375" s="160"/>
    </row>
    <row r="1376">
      <c r="A1376" s="21" t="s">
        <v>6222</v>
      </c>
      <c r="B1376" s="244"/>
      <c r="C1376" s="248"/>
      <c r="D1376" s="161" t="s">
        <v>6228</v>
      </c>
      <c r="E1376" s="244"/>
      <c r="F1376" s="256"/>
      <c r="G1376" s="135" t="s">
        <v>6229</v>
      </c>
      <c r="H1376" s="135" t="s">
        <v>6226</v>
      </c>
      <c r="I1376" s="250" t="s">
        <v>6230</v>
      </c>
      <c r="J1376" s="223" t="s">
        <v>492</v>
      </c>
      <c r="K1376" s="228" t="s">
        <v>493</v>
      </c>
      <c r="L1376" s="66"/>
      <c r="M1376" s="225"/>
      <c r="N1376" s="225"/>
      <c r="O1376" s="225"/>
      <c r="P1376" s="160"/>
      <c r="Q1376" s="160"/>
      <c r="R1376" s="160"/>
      <c r="S1376" s="160"/>
      <c r="T1376" s="160"/>
      <c r="U1376" s="160"/>
      <c r="V1376" s="160"/>
      <c r="W1376" s="160"/>
      <c r="X1376" s="160"/>
      <c r="Y1376" s="160"/>
      <c r="Z1376" s="160"/>
      <c r="AA1376" s="160"/>
      <c r="AB1376" s="160"/>
      <c r="AC1376" s="160"/>
      <c r="AD1376" s="160"/>
      <c r="AE1376" s="160"/>
      <c r="AF1376" s="160"/>
      <c r="AG1376" s="160"/>
      <c r="AH1376" s="160"/>
      <c r="AI1376" s="160"/>
    </row>
    <row r="1377">
      <c r="A1377" s="21" t="s">
        <v>6222</v>
      </c>
      <c r="B1377" s="244"/>
      <c r="C1377" s="248"/>
      <c r="D1377" s="161" t="s">
        <v>6231</v>
      </c>
      <c r="E1377" s="244"/>
      <c r="F1377" s="248"/>
      <c r="G1377" s="135" t="s">
        <v>6232</v>
      </c>
      <c r="H1377" s="135" t="s">
        <v>6226</v>
      </c>
      <c r="I1377" s="250" t="s">
        <v>6233</v>
      </c>
      <c r="J1377" s="223" t="s">
        <v>492</v>
      </c>
      <c r="K1377" s="228" t="s">
        <v>493</v>
      </c>
      <c r="L1377" s="66"/>
      <c r="M1377" s="225"/>
      <c r="N1377" s="225"/>
      <c r="O1377" s="225"/>
      <c r="P1377" s="160"/>
      <c r="Q1377" s="160"/>
      <c r="R1377" s="160"/>
      <c r="S1377" s="160"/>
      <c r="T1377" s="160"/>
      <c r="U1377" s="160"/>
      <c r="V1377" s="160"/>
      <c r="W1377" s="160"/>
      <c r="X1377" s="160"/>
      <c r="Y1377" s="160"/>
      <c r="Z1377" s="160"/>
      <c r="AA1377" s="160"/>
      <c r="AB1377" s="160"/>
      <c r="AC1377" s="160"/>
      <c r="AD1377" s="160"/>
      <c r="AE1377" s="160"/>
      <c r="AF1377" s="160"/>
      <c r="AG1377" s="160"/>
      <c r="AH1377" s="160"/>
      <c r="AI1377" s="160"/>
    </row>
    <row r="1378">
      <c r="A1378" s="21" t="s">
        <v>6222</v>
      </c>
      <c r="B1378" s="244"/>
      <c r="C1378" s="248"/>
      <c r="D1378" s="161" t="s">
        <v>6234</v>
      </c>
      <c r="E1378" s="244"/>
      <c r="F1378" s="248"/>
      <c r="G1378" s="135" t="s">
        <v>6235</v>
      </c>
      <c r="H1378" s="135" t="s">
        <v>6236</v>
      </c>
      <c r="I1378" s="250" t="s">
        <v>6237</v>
      </c>
      <c r="J1378" s="223" t="s">
        <v>492</v>
      </c>
      <c r="K1378" s="228" t="s">
        <v>493</v>
      </c>
      <c r="L1378" s="66"/>
      <c r="M1378" s="225"/>
      <c r="N1378" s="225"/>
      <c r="O1378" s="225"/>
      <c r="P1378" s="160"/>
      <c r="Q1378" s="160"/>
      <c r="R1378" s="160"/>
      <c r="S1378" s="160"/>
      <c r="T1378" s="160"/>
      <c r="U1378" s="160"/>
      <c r="V1378" s="160"/>
      <c r="W1378" s="160"/>
      <c r="X1378" s="160"/>
      <c r="Y1378" s="160"/>
      <c r="Z1378" s="160"/>
      <c r="AA1378" s="160"/>
      <c r="AB1378" s="160"/>
      <c r="AC1378" s="160"/>
      <c r="AD1378" s="160"/>
      <c r="AE1378" s="160"/>
      <c r="AF1378" s="160"/>
      <c r="AG1378" s="160"/>
      <c r="AH1378" s="160"/>
      <c r="AI1378" s="160"/>
    </row>
    <row r="1379">
      <c r="A1379" s="21" t="s">
        <v>6222</v>
      </c>
      <c r="B1379" s="244"/>
      <c r="C1379" s="248"/>
      <c r="D1379" s="161" t="s">
        <v>6238</v>
      </c>
      <c r="E1379" s="244"/>
      <c r="F1379" s="256"/>
      <c r="G1379" s="135" t="s">
        <v>6239</v>
      </c>
      <c r="H1379" s="135" t="s">
        <v>6240</v>
      </c>
      <c r="I1379" s="250" t="s">
        <v>6241</v>
      </c>
      <c r="J1379" s="223" t="s">
        <v>492</v>
      </c>
      <c r="K1379" s="228" t="s">
        <v>493</v>
      </c>
      <c r="L1379" s="66"/>
      <c r="M1379" s="225"/>
      <c r="N1379" s="225"/>
      <c r="O1379" s="225"/>
      <c r="P1379" s="160"/>
      <c r="Q1379" s="160"/>
      <c r="R1379" s="160"/>
      <c r="S1379" s="160"/>
      <c r="T1379" s="160"/>
      <c r="U1379" s="160"/>
      <c r="V1379" s="160"/>
      <c r="W1379" s="160"/>
      <c r="X1379" s="160"/>
      <c r="Y1379" s="160"/>
      <c r="Z1379" s="160"/>
      <c r="AA1379" s="160"/>
      <c r="AB1379" s="160"/>
      <c r="AC1379" s="160"/>
      <c r="AD1379" s="160"/>
      <c r="AE1379" s="160"/>
      <c r="AF1379" s="160"/>
      <c r="AG1379" s="160"/>
      <c r="AH1379" s="160"/>
      <c r="AI1379" s="160"/>
    </row>
    <row r="1380">
      <c r="A1380" s="21" t="s">
        <v>6222</v>
      </c>
      <c r="B1380" s="244"/>
      <c r="C1380" s="248"/>
      <c r="D1380" s="161" t="s">
        <v>6242</v>
      </c>
      <c r="E1380" s="244"/>
      <c r="F1380" s="248"/>
      <c r="G1380" s="135" t="s">
        <v>6243</v>
      </c>
      <c r="H1380" s="135" t="s">
        <v>6244</v>
      </c>
      <c r="I1380" s="250" t="s">
        <v>6245</v>
      </c>
      <c r="J1380" s="223" t="s">
        <v>492</v>
      </c>
      <c r="K1380" s="228" t="s">
        <v>493</v>
      </c>
      <c r="L1380" s="66"/>
      <c r="M1380" s="225"/>
      <c r="N1380" s="225"/>
      <c r="O1380" s="225"/>
      <c r="P1380" s="160"/>
      <c r="Q1380" s="160"/>
      <c r="R1380" s="160"/>
      <c r="S1380" s="160"/>
      <c r="T1380" s="160"/>
      <c r="U1380" s="160"/>
      <c r="V1380" s="160"/>
      <c r="W1380" s="160"/>
      <c r="X1380" s="160"/>
      <c r="Y1380" s="160"/>
      <c r="Z1380" s="160"/>
      <c r="AA1380" s="160"/>
      <c r="AB1380" s="160"/>
      <c r="AC1380" s="160"/>
      <c r="AD1380" s="160"/>
      <c r="AE1380" s="160"/>
      <c r="AF1380" s="160"/>
      <c r="AG1380" s="160"/>
      <c r="AH1380" s="160"/>
      <c r="AI1380" s="160"/>
    </row>
    <row r="1381">
      <c r="A1381" s="21" t="s">
        <v>6222</v>
      </c>
      <c r="B1381" s="244"/>
      <c r="C1381" s="248"/>
      <c r="D1381" s="161" t="s">
        <v>6246</v>
      </c>
      <c r="E1381" s="244"/>
      <c r="F1381" s="248"/>
      <c r="G1381" s="135" t="s">
        <v>6247</v>
      </c>
      <c r="H1381" s="135" t="s">
        <v>6248</v>
      </c>
      <c r="I1381" s="250" t="s">
        <v>6249</v>
      </c>
      <c r="J1381" s="223" t="s">
        <v>492</v>
      </c>
      <c r="K1381" s="228" t="s">
        <v>493</v>
      </c>
      <c r="L1381" s="66"/>
      <c r="M1381" s="225"/>
      <c r="N1381" s="225"/>
      <c r="O1381" s="225"/>
      <c r="P1381" s="160"/>
      <c r="Q1381" s="160"/>
      <c r="R1381" s="160"/>
      <c r="S1381" s="160"/>
      <c r="T1381" s="160"/>
      <c r="U1381" s="160"/>
      <c r="V1381" s="160"/>
      <c r="W1381" s="160"/>
      <c r="X1381" s="160"/>
      <c r="Y1381" s="160"/>
      <c r="Z1381" s="160"/>
      <c r="AA1381" s="160"/>
      <c r="AB1381" s="160"/>
      <c r="AC1381" s="160"/>
      <c r="AD1381" s="160"/>
      <c r="AE1381" s="160"/>
      <c r="AF1381" s="160"/>
      <c r="AG1381" s="160"/>
      <c r="AH1381" s="160"/>
      <c r="AI1381" s="160"/>
    </row>
    <row r="1382">
      <c r="A1382" s="21" t="s">
        <v>6222</v>
      </c>
      <c r="B1382" s="244"/>
      <c r="C1382" s="248"/>
      <c r="D1382" s="161" t="s">
        <v>6250</v>
      </c>
      <c r="E1382" s="244"/>
      <c r="F1382" s="248"/>
      <c r="G1382" s="135" t="s">
        <v>6251</v>
      </c>
      <c r="H1382" s="135" t="s">
        <v>6252</v>
      </c>
      <c r="I1382" s="250" t="s">
        <v>6253</v>
      </c>
      <c r="J1382" s="223" t="s">
        <v>492</v>
      </c>
      <c r="K1382" s="228" t="s">
        <v>493</v>
      </c>
      <c r="L1382" s="66"/>
      <c r="M1382" s="225"/>
      <c r="N1382" s="225"/>
      <c r="O1382" s="225"/>
      <c r="P1382" s="160"/>
      <c r="Q1382" s="160"/>
      <c r="R1382" s="160"/>
      <c r="S1382" s="160"/>
      <c r="T1382" s="160"/>
      <c r="U1382" s="160"/>
      <c r="V1382" s="160"/>
      <c r="W1382" s="160"/>
      <c r="X1382" s="160"/>
      <c r="Y1382" s="160"/>
      <c r="Z1382" s="160"/>
      <c r="AA1382" s="160"/>
      <c r="AB1382" s="160"/>
      <c r="AC1382" s="160"/>
      <c r="AD1382" s="160"/>
      <c r="AE1382" s="160"/>
      <c r="AF1382" s="160"/>
      <c r="AG1382" s="160"/>
      <c r="AH1382" s="160"/>
      <c r="AI1382" s="160"/>
    </row>
    <row r="1383">
      <c r="A1383" s="21" t="s">
        <v>6222</v>
      </c>
      <c r="B1383" s="244"/>
      <c r="C1383" s="248"/>
      <c r="D1383" s="161" t="s">
        <v>6254</v>
      </c>
      <c r="E1383" s="244"/>
      <c r="F1383" s="256"/>
      <c r="G1383" s="135" t="s">
        <v>6255</v>
      </c>
      <c r="H1383" s="135" t="s">
        <v>6256</v>
      </c>
      <c r="I1383" s="250" t="s">
        <v>6257</v>
      </c>
      <c r="J1383" s="223" t="s">
        <v>492</v>
      </c>
      <c r="K1383" s="228" t="s">
        <v>493</v>
      </c>
      <c r="L1383" s="66"/>
      <c r="M1383" s="225"/>
      <c r="N1383" s="225"/>
      <c r="O1383" s="225"/>
      <c r="P1383" s="160"/>
      <c r="Q1383" s="160"/>
      <c r="R1383" s="160"/>
      <c r="S1383" s="160"/>
      <c r="T1383" s="160"/>
      <c r="U1383" s="160"/>
      <c r="V1383" s="160"/>
      <c r="W1383" s="160"/>
      <c r="X1383" s="160"/>
      <c r="Y1383" s="160"/>
      <c r="Z1383" s="160"/>
      <c r="AA1383" s="160"/>
      <c r="AB1383" s="160"/>
      <c r="AC1383" s="160"/>
      <c r="AD1383" s="160"/>
      <c r="AE1383" s="160"/>
      <c r="AF1383" s="160"/>
      <c r="AG1383" s="160"/>
      <c r="AH1383" s="160"/>
      <c r="AI1383" s="160"/>
    </row>
    <row r="1384">
      <c r="A1384" s="21" t="s">
        <v>6222</v>
      </c>
      <c r="B1384" s="244"/>
      <c r="C1384" s="248"/>
      <c r="D1384" s="161" t="s">
        <v>6258</v>
      </c>
      <c r="E1384" s="244"/>
      <c r="F1384" s="256"/>
      <c r="G1384" s="135" t="s">
        <v>6259</v>
      </c>
      <c r="H1384" s="135" t="s">
        <v>6260</v>
      </c>
      <c r="I1384" s="257" t="s">
        <v>6261</v>
      </c>
      <c r="J1384" s="223" t="s">
        <v>492</v>
      </c>
      <c r="K1384" s="228" t="s">
        <v>493</v>
      </c>
      <c r="L1384" s="66"/>
      <c r="M1384" s="225"/>
      <c r="N1384" s="225"/>
      <c r="O1384" s="225"/>
      <c r="P1384" s="160"/>
      <c r="Q1384" s="160"/>
      <c r="R1384" s="160"/>
      <c r="S1384" s="160"/>
      <c r="T1384" s="160"/>
      <c r="U1384" s="160"/>
      <c r="V1384" s="160"/>
      <c r="W1384" s="160"/>
      <c r="X1384" s="160"/>
      <c r="Y1384" s="160"/>
      <c r="Z1384" s="160"/>
      <c r="AA1384" s="160"/>
      <c r="AB1384" s="160"/>
      <c r="AC1384" s="160"/>
      <c r="AD1384" s="160"/>
      <c r="AE1384" s="160"/>
      <c r="AF1384" s="160"/>
      <c r="AG1384" s="160"/>
      <c r="AH1384" s="160"/>
      <c r="AI1384" s="160"/>
    </row>
    <row r="1385">
      <c r="A1385" s="21" t="s">
        <v>6222</v>
      </c>
      <c r="B1385" s="244"/>
      <c r="C1385" s="248"/>
      <c r="D1385" s="161" t="s">
        <v>6262</v>
      </c>
      <c r="E1385" s="244"/>
      <c r="F1385" s="258"/>
      <c r="G1385" s="135" t="s">
        <v>6263</v>
      </c>
      <c r="H1385" s="135" t="s">
        <v>6264</v>
      </c>
      <c r="I1385" s="250" t="s">
        <v>6265</v>
      </c>
      <c r="J1385" s="223" t="s">
        <v>492</v>
      </c>
      <c r="K1385" s="228" t="s">
        <v>493</v>
      </c>
      <c r="L1385" s="66"/>
      <c r="M1385" s="225"/>
      <c r="N1385" s="225"/>
      <c r="O1385" s="225"/>
      <c r="P1385" s="160"/>
      <c r="Q1385" s="160"/>
      <c r="R1385" s="160"/>
      <c r="S1385" s="160"/>
      <c r="T1385" s="160"/>
      <c r="U1385" s="160"/>
      <c r="V1385" s="160"/>
      <c r="W1385" s="160"/>
      <c r="X1385" s="160"/>
      <c r="Y1385" s="160"/>
      <c r="Z1385" s="160"/>
      <c r="AA1385" s="160"/>
      <c r="AB1385" s="160"/>
      <c r="AC1385" s="160"/>
      <c r="AD1385" s="160"/>
      <c r="AE1385" s="160"/>
      <c r="AF1385" s="160"/>
      <c r="AG1385" s="160"/>
      <c r="AH1385" s="160"/>
      <c r="AI1385" s="160"/>
    </row>
    <row r="1386">
      <c r="A1386" s="21" t="s">
        <v>6222</v>
      </c>
      <c r="B1386" s="244"/>
      <c r="C1386" s="248"/>
      <c r="D1386" s="161" t="s">
        <v>6266</v>
      </c>
      <c r="E1386" s="244"/>
      <c r="F1386" s="256"/>
      <c r="G1386" s="135" t="s">
        <v>6267</v>
      </c>
      <c r="H1386" s="135" t="s">
        <v>6268</v>
      </c>
      <c r="I1386" s="250" t="s">
        <v>6269</v>
      </c>
      <c r="J1386" s="223" t="s">
        <v>492</v>
      </c>
      <c r="K1386" s="228" t="s">
        <v>493</v>
      </c>
      <c r="L1386" s="66"/>
      <c r="M1386" s="225"/>
      <c r="N1386" s="225"/>
      <c r="O1386" s="225"/>
      <c r="P1386" s="160"/>
      <c r="Q1386" s="160"/>
      <c r="R1386" s="160"/>
      <c r="S1386" s="160"/>
      <c r="T1386" s="160"/>
      <c r="U1386" s="160"/>
      <c r="V1386" s="160"/>
      <c r="W1386" s="160"/>
      <c r="X1386" s="160"/>
      <c r="Y1386" s="160"/>
      <c r="Z1386" s="160"/>
      <c r="AA1386" s="160"/>
      <c r="AB1386" s="160"/>
      <c r="AC1386" s="160"/>
      <c r="AD1386" s="160"/>
      <c r="AE1386" s="160"/>
      <c r="AF1386" s="160"/>
      <c r="AG1386" s="160"/>
      <c r="AH1386" s="160"/>
      <c r="AI1386" s="160"/>
    </row>
    <row r="1387">
      <c r="A1387" s="21" t="s">
        <v>6222</v>
      </c>
      <c r="B1387" s="244"/>
      <c r="C1387" s="248"/>
      <c r="D1387" s="161" t="s">
        <v>6270</v>
      </c>
      <c r="E1387" s="244"/>
      <c r="F1387" s="256"/>
      <c r="G1387" s="135" t="s">
        <v>6271</v>
      </c>
      <c r="H1387" s="135" t="s">
        <v>6272</v>
      </c>
      <c r="I1387" s="250" t="s">
        <v>6273</v>
      </c>
      <c r="J1387" s="223" t="s">
        <v>492</v>
      </c>
      <c r="K1387" s="228" t="s">
        <v>493</v>
      </c>
      <c r="L1387" s="66"/>
      <c r="M1387" s="225"/>
      <c r="N1387" s="225"/>
      <c r="O1387" s="225"/>
      <c r="P1387" s="160"/>
      <c r="Q1387" s="160"/>
      <c r="R1387" s="160"/>
      <c r="S1387" s="160"/>
      <c r="T1387" s="160"/>
      <c r="U1387" s="160"/>
      <c r="V1387" s="160"/>
      <c r="W1387" s="160"/>
      <c r="X1387" s="160"/>
      <c r="Y1387" s="160"/>
      <c r="Z1387" s="160"/>
      <c r="AA1387" s="160"/>
      <c r="AB1387" s="160"/>
      <c r="AC1387" s="160"/>
      <c r="AD1387" s="160"/>
      <c r="AE1387" s="160"/>
      <c r="AF1387" s="160"/>
      <c r="AG1387" s="160"/>
      <c r="AH1387" s="160"/>
      <c r="AI1387" s="160"/>
    </row>
    <row r="1388">
      <c r="A1388" s="21" t="s">
        <v>6222</v>
      </c>
      <c r="B1388" s="244"/>
      <c r="C1388" s="248"/>
      <c r="D1388" s="161" t="s">
        <v>6274</v>
      </c>
      <c r="E1388" s="244"/>
      <c r="F1388" s="258"/>
      <c r="G1388" s="135" t="s">
        <v>6275</v>
      </c>
      <c r="H1388" s="135" t="s">
        <v>6268</v>
      </c>
      <c r="I1388" s="250" t="s">
        <v>6276</v>
      </c>
      <c r="J1388" s="223" t="s">
        <v>492</v>
      </c>
      <c r="K1388" s="228" t="s">
        <v>493</v>
      </c>
      <c r="L1388" s="66"/>
      <c r="M1388" s="225"/>
      <c r="N1388" s="225"/>
      <c r="O1388" s="225"/>
      <c r="P1388" s="160"/>
      <c r="Q1388" s="160"/>
      <c r="R1388" s="160"/>
      <c r="S1388" s="160"/>
      <c r="T1388" s="160"/>
      <c r="U1388" s="160"/>
      <c r="V1388" s="160"/>
      <c r="W1388" s="160"/>
      <c r="X1388" s="160"/>
      <c r="Y1388" s="160"/>
      <c r="Z1388" s="160"/>
      <c r="AA1388" s="160"/>
      <c r="AB1388" s="160"/>
      <c r="AC1388" s="160"/>
      <c r="AD1388" s="160"/>
      <c r="AE1388" s="160"/>
      <c r="AF1388" s="160"/>
      <c r="AG1388" s="160"/>
      <c r="AH1388" s="160"/>
      <c r="AI1388" s="160"/>
    </row>
    <row r="1389">
      <c r="A1389" s="21" t="s">
        <v>6222</v>
      </c>
      <c r="B1389" s="244"/>
      <c r="C1389" s="248"/>
      <c r="D1389" s="161" t="s">
        <v>6277</v>
      </c>
      <c r="E1389" s="244"/>
      <c r="F1389" s="256"/>
      <c r="G1389" s="135" t="s">
        <v>6278</v>
      </c>
      <c r="H1389" s="135" t="s">
        <v>6279</v>
      </c>
      <c r="I1389" s="250" t="s">
        <v>6280</v>
      </c>
      <c r="J1389" s="223" t="s">
        <v>492</v>
      </c>
      <c r="K1389" s="228" t="s">
        <v>493</v>
      </c>
      <c r="L1389" s="66"/>
      <c r="M1389" s="225"/>
      <c r="N1389" s="225"/>
      <c r="O1389" s="225"/>
      <c r="P1389" s="160"/>
      <c r="Q1389" s="160"/>
      <c r="R1389" s="160"/>
      <c r="S1389" s="160"/>
      <c r="T1389" s="160"/>
      <c r="U1389" s="160"/>
      <c r="V1389" s="160"/>
      <c r="W1389" s="160"/>
      <c r="X1389" s="160"/>
      <c r="Y1389" s="160"/>
      <c r="Z1389" s="160"/>
      <c r="AA1389" s="160"/>
      <c r="AB1389" s="160"/>
      <c r="AC1389" s="160"/>
      <c r="AD1389" s="160"/>
      <c r="AE1389" s="160"/>
      <c r="AF1389" s="160"/>
      <c r="AG1389" s="160"/>
      <c r="AH1389" s="160"/>
      <c r="AI1389" s="160"/>
    </row>
    <row r="1390">
      <c r="A1390" s="21" t="s">
        <v>6222</v>
      </c>
      <c r="B1390" s="244"/>
      <c r="C1390" s="248"/>
      <c r="D1390" s="161" t="s">
        <v>6281</v>
      </c>
      <c r="E1390" s="244"/>
      <c r="F1390" s="256"/>
      <c r="G1390" s="135" t="s">
        <v>6282</v>
      </c>
      <c r="H1390" s="135" t="s">
        <v>6283</v>
      </c>
      <c r="I1390" s="250" t="s">
        <v>6284</v>
      </c>
      <c r="J1390" s="223" t="s">
        <v>492</v>
      </c>
      <c r="K1390" s="228" t="s">
        <v>493</v>
      </c>
      <c r="L1390" s="66"/>
      <c r="M1390" s="225"/>
      <c r="N1390" s="225"/>
      <c r="O1390" s="225"/>
      <c r="P1390" s="160"/>
      <c r="Q1390" s="160"/>
      <c r="R1390" s="160"/>
      <c r="S1390" s="160"/>
      <c r="T1390" s="160"/>
      <c r="U1390" s="160"/>
      <c r="V1390" s="160"/>
      <c r="W1390" s="160"/>
      <c r="X1390" s="160"/>
      <c r="Y1390" s="160"/>
      <c r="Z1390" s="160"/>
      <c r="AA1390" s="160"/>
      <c r="AB1390" s="160"/>
      <c r="AC1390" s="160"/>
      <c r="AD1390" s="160"/>
      <c r="AE1390" s="160"/>
      <c r="AF1390" s="160"/>
      <c r="AG1390" s="160"/>
      <c r="AH1390" s="160"/>
      <c r="AI1390" s="160"/>
    </row>
    <row r="1391">
      <c r="A1391" s="21" t="s">
        <v>6222</v>
      </c>
      <c r="B1391" s="244"/>
      <c r="C1391" s="248"/>
      <c r="D1391" s="161" t="s">
        <v>6285</v>
      </c>
      <c r="E1391" s="244"/>
      <c r="F1391" s="256"/>
      <c r="G1391" s="135" t="s">
        <v>6286</v>
      </c>
      <c r="H1391" s="135" t="s">
        <v>6283</v>
      </c>
      <c r="I1391" s="250" t="s">
        <v>6287</v>
      </c>
      <c r="J1391" s="223" t="s">
        <v>492</v>
      </c>
      <c r="K1391" s="228" t="s">
        <v>493</v>
      </c>
      <c r="L1391" s="66"/>
      <c r="M1391" s="225"/>
      <c r="N1391" s="225"/>
      <c r="O1391" s="225"/>
      <c r="P1391" s="160"/>
      <c r="Q1391" s="160"/>
      <c r="R1391" s="160"/>
      <c r="S1391" s="160"/>
      <c r="T1391" s="160"/>
      <c r="U1391" s="160"/>
      <c r="V1391" s="160"/>
      <c r="W1391" s="160"/>
      <c r="X1391" s="160"/>
      <c r="Y1391" s="160"/>
      <c r="Z1391" s="160"/>
      <c r="AA1391" s="160"/>
      <c r="AB1391" s="160"/>
      <c r="AC1391" s="160"/>
      <c r="AD1391" s="160"/>
      <c r="AE1391" s="160"/>
      <c r="AF1391" s="160"/>
      <c r="AG1391" s="160"/>
      <c r="AH1391" s="160"/>
      <c r="AI1391" s="160"/>
    </row>
    <row r="1392">
      <c r="A1392" s="21" t="s">
        <v>6222</v>
      </c>
      <c r="B1392" s="244"/>
      <c r="C1392" s="248"/>
      <c r="D1392" s="161" t="s">
        <v>6288</v>
      </c>
      <c r="E1392" s="244"/>
      <c r="F1392" s="256"/>
      <c r="G1392" s="135" t="s">
        <v>6289</v>
      </c>
      <c r="H1392" s="135" t="s">
        <v>6283</v>
      </c>
      <c r="I1392" s="250" t="s">
        <v>6290</v>
      </c>
      <c r="J1392" s="223" t="s">
        <v>492</v>
      </c>
      <c r="K1392" s="228" t="s">
        <v>493</v>
      </c>
      <c r="L1392" s="66"/>
      <c r="M1392" s="225"/>
      <c r="N1392" s="225"/>
      <c r="O1392" s="225"/>
      <c r="P1392" s="160"/>
      <c r="Q1392" s="160"/>
      <c r="R1392" s="160"/>
      <c r="S1392" s="160"/>
      <c r="T1392" s="160"/>
      <c r="U1392" s="160"/>
      <c r="V1392" s="160"/>
      <c r="W1392" s="160"/>
      <c r="X1392" s="160"/>
      <c r="Y1392" s="160"/>
      <c r="Z1392" s="160"/>
      <c r="AA1392" s="160"/>
      <c r="AB1392" s="160"/>
      <c r="AC1392" s="160"/>
      <c r="AD1392" s="160"/>
      <c r="AE1392" s="160"/>
      <c r="AF1392" s="160"/>
      <c r="AG1392" s="160"/>
      <c r="AH1392" s="160"/>
      <c r="AI1392" s="160"/>
    </row>
    <row r="1393">
      <c r="A1393" s="21" t="s">
        <v>6222</v>
      </c>
      <c r="B1393" s="244"/>
      <c r="C1393" s="248"/>
      <c r="D1393" s="161" t="s">
        <v>6291</v>
      </c>
      <c r="E1393" s="244"/>
      <c r="F1393" s="256"/>
      <c r="G1393" s="135" t="s">
        <v>6292</v>
      </c>
      <c r="H1393" s="135" t="s">
        <v>6283</v>
      </c>
      <c r="I1393" s="250" t="s">
        <v>6293</v>
      </c>
      <c r="J1393" s="223" t="s">
        <v>492</v>
      </c>
      <c r="K1393" s="228" t="s">
        <v>493</v>
      </c>
      <c r="L1393" s="66"/>
      <c r="M1393" s="225"/>
      <c r="N1393" s="225"/>
      <c r="O1393" s="225"/>
      <c r="P1393" s="160"/>
      <c r="Q1393" s="160"/>
      <c r="R1393" s="160"/>
      <c r="S1393" s="160"/>
      <c r="T1393" s="160"/>
      <c r="U1393" s="160"/>
      <c r="V1393" s="160"/>
      <c r="W1393" s="160"/>
      <c r="X1393" s="160"/>
      <c r="Y1393" s="160"/>
      <c r="Z1393" s="160"/>
      <c r="AA1393" s="160"/>
      <c r="AB1393" s="160"/>
      <c r="AC1393" s="160"/>
      <c r="AD1393" s="160"/>
      <c r="AE1393" s="160"/>
      <c r="AF1393" s="160"/>
      <c r="AG1393" s="160"/>
      <c r="AH1393" s="160"/>
      <c r="AI1393" s="160"/>
    </row>
    <row r="1394">
      <c r="A1394" s="21" t="s">
        <v>6222</v>
      </c>
      <c r="B1394" s="244"/>
      <c r="C1394" s="248"/>
      <c r="D1394" s="161" t="s">
        <v>6294</v>
      </c>
      <c r="E1394" s="244"/>
      <c r="F1394" s="256"/>
      <c r="G1394" s="135" t="s">
        <v>6295</v>
      </c>
      <c r="H1394" s="135" t="s">
        <v>6283</v>
      </c>
      <c r="I1394" s="250" t="s">
        <v>6296</v>
      </c>
      <c r="J1394" s="223" t="s">
        <v>492</v>
      </c>
      <c r="K1394" s="228" t="s">
        <v>493</v>
      </c>
      <c r="L1394" s="66"/>
      <c r="M1394" s="225"/>
      <c r="N1394" s="225"/>
      <c r="O1394" s="225"/>
      <c r="P1394" s="160"/>
      <c r="Q1394" s="160"/>
      <c r="R1394" s="160"/>
      <c r="S1394" s="160"/>
      <c r="T1394" s="160"/>
      <c r="U1394" s="160"/>
      <c r="V1394" s="160"/>
      <c r="W1394" s="160"/>
      <c r="X1394" s="160"/>
      <c r="Y1394" s="160"/>
      <c r="Z1394" s="160"/>
      <c r="AA1394" s="160"/>
      <c r="AB1394" s="160"/>
      <c r="AC1394" s="160"/>
      <c r="AD1394" s="160"/>
      <c r="AE1394" s="160"/>
      <c r="AF1394" s="160"/>
      <c r="AG1394" s="160"/>
      <c r="AH1394" s="160"/>
      <c r="AI1394" s="160"/>
    </row>
    <row r="1395">
      <c r="A1395" s="150" t="s">
        <v>6297</v>
      </c>
      <c r="B1395" s="225"/>
      <c r="C1395" s="259"/>
      <c r="D1395" s="161" t="s">
        <v>6298</v>
      </c>
      <c r="E1395" s="225"/>
      <c r="F1395" s="259"/>
      <c r="G1395" s="260" t="s">
        <v>6299</v>
      </c>
      <c r="H1395" s="260" t="s">
        <v>6300</v>
      </c>
      <c r="I1395" s="257" t="s">
        <v>6301</v>
      </c>
      <c r="J1395" s="223" t="s">
        <v>492</v>
      </c>
      <c r="K1395" s="228" t="s">
        <v>493</v>
      </c>
      <c r="L1395" s="66"/>
      <c r="M1395" s="225"/>
      <c r="N1395" s="225"/>
      <c r="O1395" s="225"/>
      <c r="P1395" s="160"/>
      <c r="Q1395" s="160"/>
      <c r="R1395" s="160"/>
      <c r="S1395" s="160"/>
      <c r="T1395" s="160"/>
      <c r="U1395" s="160"/>
      <c r="V1395" s="160"/>
      <c r="W1395" s="160"/>
      <c r="X1395" s="160"/>
      <c r="Y1395" s="160"/>
      <c r="Z1395" s="160"/>
      <c r="AA1395" s="160"/>
      <c r="AB1395" s="160"/>
      <c r="AC1395" s="160"/>
      <c r="AD1395" s="160"/>
      <c r="AE1395" s="160"/>
      <c r="AF1395" s="160"/>
      <c r="AG1395" s="160"/>
      <c r="AH1395" s="160"/>
      <c r="AI1395" s="160"/>
    </row>
    <row r="1396">
      <c r="A1396" s="150" t="s">
        <v>6297</v>
      </c>
      <c r="B1396" s="225"/>
      <c r="C1396" s="259"/>
      <c r="D1396" s="161" t="s">
        <v>6302</v>
      </c>
      <c r="E1396" s="225"/>
      <c r="F1396" s="259"/>
      <c r="G1396" s="260" t="s">
        <v>6303</v>
      </c>
      <c r="H1396" s="260" t="s">
        <v>6304</v>
      </c>
      <c r="I1396" s="257" t="s">
        <v>6305</v>
      </c>
      <c r="J1396" s="223" t="s">
        <v>492</v>
      </c>
      <c r="K1396" s="228" t="s">
        <v>493</v>
      </c>
      <c r="L1396" s="66"/>
      <c r="M1396" s="225"/>
      <c r="N1396" s="225"/>
      <c r="O1396" s="225"/>
      <c r="P1396" s="160"/>
      <c r="Q1396" s="160"/>
      <c r="R1396" s="160"/>
      <c r="S1396" s="160"/>
      <c r="T1396" s="160"/>
      <c r="U1396" s="160"/>
      <c r="V1396" s="160"/>
      <c r="W1396" s="160"/>
      <c r="X1396" s="160"/>
      <c r="Y1396" s="160"/>
      <c r="Z1396" s="160"/>
      <c r="AA1396" s="160"/>
      <c r="AB1396" s="160"/>
      <c r="AC1396" s="160"/>
      <c r="AD1396" s="160"/>
      <c r="AE1396" s="160"/>
      <c r="AF1396" s="160"/>
      <c r="AG1396" s="160"/>
      <c r="AH1396" s="160"/>
      <c r="AI1396" s="160"/>
    </row>
    <row r="1397">
      <c r="A1397" s="150" t="s">
        <v>6297</v>
      </c>
      <c r="B1397" s="225"/>
      <c r="C1397" s="259"/>
      <c r="D1397" s="161" t="s">
        <v>6306</v>
      </c>
      <c r="E1397" s="225"/>
      <c r="F1397" s="259"/>
      <c r="G1397" s="260" t="s">
        <v>6307</v>
      </c>
      <c r="H1397" s="260" t="s">
        <v>6308</v>
      </c>
      <c r="I1397" s="257" t="s">
        <v>6309</v>
      </c>
      <c r="J1397" s="223" t="s">
        <v>492</v>
      </c>
      <c r="K1397" s="228" t="s">
        <v>493</v>
      </c>
      <c r="L1397" s="66"/>
      <c r="M1397" s="225"/>
      <c r="N1397" s="225"/>
      <c r="O1397" s="225"/>
      <c r="P1397" s="160"/>
      <c r="Q1397" s="160"/>
      <c r="R1397" s="160"/>
      <c r="S1397" s="160"/>
      <c r="T1397" s="160"/>
      <c r="U1397" s="160"/>
      <c r="V1397" s="160"/>
      <c r="W1397" s="160"/>
      <c r="X1397" s="160"/>
      <c r="Y1397" s="160"/>
      <c r="Z1397" s="160"/>
      <c r="AA1397" s="160"/>
      <c r="AB1397" s="160"/>
      <c r="AC1397" s="160"/>
      <c r="AD1397" s="160"/>
      <c r="AE1397" s="160"/>
      <c r="AF1397" s="160"/>
      <c r="AG1397" s="160"/>
      <c r="AH1397" s="160"/>
      <c r="AI1397" s="160"/>
    </row>
    <row r="1398">
      <c r="A1398" s="150" t="s">
        <v>6297</v>
      </c>
      <c r="B1398" s="225"/>
      <c r="C1398" s="259"/>
      <c r="D1398" s="161" t="s">
        <v>6310</v>
      </c>
      <c r="E1398" s="225"/>
      <c r="F1398" s="259"/>
      <c r="G1398" s="260" t="s">
        <v>6311</v>
      </c>
      <c r="H1398" s="260" t="s">
        <v>6312</v>
      </c>
      <c r="I1398" s="257" t="s">
        <v>6313</v>
      </c>
      <c r="J1398" s="223" t="s">
        <v>492</v>
      </c>
      <c r="K1398" s="228" t="s">
        <v>493</v>
      </c>
      <c r="L1398" s="66"/>
      <c r="M1398" s="225"/>
      <c r="N1398" s="225"/>
      <c r="O1398" s="225"/>
      <c r="P1398" s="160"/>
      <c r="Q1398" s="160"/>
      <c r="R1398" s="160"/>
      <c r="S1398" s="160"/>
      <c r="T1398" s="160"/>
      <c r="U1398" s="160"/>
      <c r="V1398" s="160"/>
      <c r="W1398" s="160"/>
      <c r="X1398" s="160"/>
      <c r="Y1398" s="160"/>
      <c r="Z1398" s="160"/>
      <c r="AA1398" s="160"/>
      <c r="AB1398" s="160"/>
      <c r="AC1398" s="160"/>
      <c r="AD1398" s="160"/>
      <c r="AE1398" s="160"/>
      <c r="AF1398" s="160"/>
      <c r="AG1398" s="160"/>
      <c r="AH1398" s="160"/>
      <c r="AI1398" s="160"/>
    </row>
    <row r="1399">
      <c r="A1399" s="150" t="s">
        <v>6297</v>
      </c>
      <c r="B1399" s="225"/>
      <c r="C1399" s="259"/>
      <c r="D1399" s="161" t="s">
        <v>6314</v>
      </c>
      <c r="E1399" s="225"/>
      <c r="F1399" s="259"/>
      <c r="G1399" s="260" t="s">
        <v>6315</v>
      </c>
      <c r="H1399" s="260" t="s">
        <v>6300</v>
      </c>
      <c r="I1399" s="257" t="s">
        <v>6316</v>
      </c>
      <c r="J1399" s="223" t="s">
        <v>492</v>
      </c>
      <c r="K1399" s="228" t="s">
        <v>493</v>
      </c>
      <c r="L1399" s="66"/>
      <c r="M1399" s="225"/>
      <c r="N1399" s="225"/>
      <c r="O1399" s="225"/>
      <c r="P1399" s="160"/>
      <c r="Q1399" s="160"/>
      <c r="R1399" s="160"/>
      <c r="S1399" s="160"/>
      <c r="T1399" s="160"/>
      <c r="U1399" s="160"/>
      <c r="V1399" s="160"/>
      <c r="W1399" s="160"/>
      <c r="X1399" s="160"/>
      <c r="Y1399" s="160"/>
      <c r="Z1399" s="160"/>
      <c r="AA1399" s="160"/>
      <c r="AB1399" s="160"/>
      <c r="AC1399" s="160"/>
      <c r="AD1399" s="160"/>
      <c r="AE1399" s="160"/>
      <c r="AF1399" s="160"/>
      <c r="AG1399" s="160"/>
      <c r="AH1399" s="160"/>
      <c r="AI1399" s="160"/>
    </row>
    <row r="1400">
      <c r="A1400" s="150" t="s">
        <v>6297</v>
      </c>
      <c r="B1400" s="225"/>
      <c r="C1400" s="259"/>
      <c r="D1400" s="161" t="s">
        <v>6317</v>
      </c>
      <c r="E1400" s="225"/>
      <c r="F1400" s="259"/>
      <c r="G1400" s="260" t="s">
        <v>6318</v>
      </c>
      <c r="H1400" s="260" t="s">
        <v>6319</v>
      </c>
      <c r="I1400" s="257" t="s">
        <v>6320</v>
      </c>
      <c r="J1400" s="261" t="s">
        <v>706</v>
      </c>
      <c r="K1400" s="228" t="s">
        <v>493</v>
      </c>
      <c r="L1400" s="66"/>
      <c r="M1400" s="243" t="s">
        <v>6321</v>
      </c>
      <c r="N1400" s="225"/>
      <c r="O1400" s="225"/>
      <c r="P1400" s="160"/>
      <c r="Q1400" s="160"/>
      <c r="R1400" s="160"/>
      <c r="S1400" s="160"/>
      <c r="T1400" s="160"/>
      <c r="U1400" s="160"/>
      <c r="V1400" s="160"/>
      <c r="W1400" s="160"/>
      <c r="X1400" s="160"/>
      <c r="Y1400" s="160"/>
      <c r="Z1400" s="160"/>
      <c r="AA1400" s="160"/>
      <c r="AB1400" s="160"/>
      <c r="AC1400" s="160"/>
      <c r="AD1400" s="160"/>
      <c r="AE1400" s="160"/>
      <c r="AF1400" s="160"/>
      <c r="AG1400" s="160"/>
      <c r="AH1400" s="160"/>
      <c r="AI1400" s="160"/>
    </row>
    <row r="1401">
      <c r="A1401" s="150" t="s">
        <v>6297</v>
      </c>
      <c r="B1401" s="225"/>
      <c r="C1401" s="259"/>
      <c r="D1401" s="161" t="s">
        <v>6322</v>
      </c>
      <c r="E1401" s="225"/>
      <c r="F1401" s="259"/>
      <c r="G1401" s="260" t="s">
        <v>6323</v>
      </c>
      <c r="H1401" s="260" t="s">
        <v>6324</v>
      </c>
      <c r="I1401" s="257" t="s">
        <v>6325</v>
      </c>
      <c r="J1401" s="223" t="s">
        <v>492</v>
      </c>
      <c r="K1401" s="228" t="s">
        <v>493</v>
      </c>
      <c r="L1401" s="66"/>
      <c r="M1401" s="225"/>
      <c r="N1401" s="225"/>
      <c r="O1401" s="225"/>
      <c r="P1401" s="160"/>
      <c r="Q1401" s="160"/>
      <c r="R1401" s="160"/>
      <c r="S1401" s="160"/>
      <c r="T1401" s="160"/>
      <c r="U1401" s="160"/>
      <c r="V1401" s="160"/>
      <c r="W1401" s="160"/>
      <c r="X1401" s="160"/>
      <c r="Y1401" s="160"/>
      <c r="Z1401" s="160"/>
      <c r="AA1401" s="160"/>
      <c r="AB1401" s="160"/>
      <c r="AC1401" s="160"/>
      <c r="AD1401" s="160"/>
      <c r="AE1401" s="160"/>
      <c r="AF1401" s="160"/>
      <c r="AG1401" s="160"/>
      <c r="AH1401" s="160"/>
      <c r="AI1401" s="160"/>
    </row>
    <row r="1402">
      <c r="A1402" s="150" t="s">
        <v>6297</v>
      </c>
      <c r="B1402" s="225"/>
      <c r="C1402" s="259"/>
      <c r="D1402" s="161" t="s">
        <v>6326</v>
      </c>
      <c r="E1402" s="225"/>
      <c r="F1402" s="259"/>
      <c r="G1402" s="260" t="s">
        <v>6327</v>
      </c>
      <c r="H1402" s="260" t="s">
        <v>6328</v>
      </c>
      <c r="I1402" s="257" t="s">
        <v>6329</v>
      </c>
      <c r="J1402" s="223" t="s">
        <v>492</v>
      </c>
      <c r="K1402" s="228" t="s">
        <v>493</v>
      </c>
      <c r="L1402" s="66"/>
      <c r="M1402" s="225"/>
      <c r="N1402" s="225"/>
      <c r="O1402" s="225"/>
      <c r="P1402" s="160"/>
      <c r="Q1402" s="160"/>
      <c r="R1402" s="160"/>
      <c r="S1402" s="160"/>
      <c r="T1402" s="160"/>
      <c r="U1402" s="160"/>
      <c r="V1402" s="160"/>
      <c r="W1402" s="160"/>
      <c r="X1402" s="160"/>
      <c r="Y1402" s="160"/>
      <c r="Z1402" s="160"/>
      <c r="AA1402" s="160"/>
      <c r="AB1402" s="160"/>
      <c r="AC1402" s="160"/>
      <c r="AD1402" s="160"/>
      <c r="AE1402" s="160"/>
      <c r="AF1402" s="160"/>
      <c r="AG1402" s="160"/>
      <c r="AH1402" s="160"/>
      <c r="AI1402" s="160"/>
    </row>
    <row r="1403">
      <c r="A1403" s="150" t="s">
        <v>6297</v>
      </c>
      <c r="B1403" s="225"/>
      <c r="C1403" s="259"/>
      <c r="D1403" s="161" t="s">
        <v>6330</v>
      </c>
      <c r="E1403" s="225"/>
      <c r="F1403" s="259"/>
      <c r="G1403" s="260" t="s">
        <v>6331</v>
      </c>
      <c r="H1403" s="260" t="s">
        <v>6332</v>
      </c>
      <c r="I1403" s="257" t="s">
        <v>6333</v>
      </c>
      <c r="J1403" s="261" t="s">
        <v>6334</v>
      </c>
      <c r="K1403" s="228" t="s">
        <v>493</v>
      </c>
      <c r="L1403" s="66"/>
      <c r="M1403" s="243" t="s">
        <v>6335</v>
      </c>
      <c r="N1403" s="225"/>
      <c r="O1403" s="225"/>
      <c r="P1403" s="160"/>
      <c r="Q1403" s="160"/>
      <c r="R1403" s="160"/>
      <c r="S1403" s="160"/>
      <c r="T1403" s="160"/>
      <c r="U1403" s="160"/>
      <c r="V1403" s="160"/>
      <c r="W1403" s="160"/>
      <c r="X1403" s="160"/>
      <c r="Y1403" s="160"/>
      <c r="Z1403" s="160"/>
      <c r="AA1403" s="160"/>
      <c r="AB1403" s="160"/>
      <c r="AC1403" s="160"/>
      <c r="AD1403" s="160"/>
      <c r="AE1403" s="160"/>
      <c r="AF1403" s="160"/>
      <c r="AG1403" s="160"/>
      <c r="AH1403" s="160"/>
      <c r="AI1403" s="160"/>
    </row>
    <row r="1404">
      <c r="A1404" s="150" t="s">
        <v>6297</v>
      </c>
      <c r="B1404" s="225"/>
      <c r="C1404" s="259"/>
      <c r="D1404" s="161" t="s">
        <v>6336</v>
      </c>
      <c r="E1404" s="225"/>
      <c r="F1404" s="259"/>
      <c r="G1404" s="260" t="s">
        <v>6337</v>
      </c>
      <c r="H1404" s="260" t="s">
        <v>6338</v>
      </c>
      <c r="I1404" s="257" t="s">
        <v>6339</v>
      </c>
      <c r="J1404" s="223" t="s">
        <v>492</v>
      </c>
      <c r="K1404" s="228" t="s">
        <v>493</v>
      </c>
      <c r="L1404" s="225"/>
      <c r="M1404" s="225"/>
      <c r="N1404" s="225"/>
      <c r="O1404" s="225"/>
      <c r="P1404" s="160"/>
      <c r="Q1404" s="160"/>
      <c r="R1404" s="160"/>
      <c r="S1404" s="160"/>
      <c r="T1404" s="160"/>
      <c r="U1404" s="160"/>
      <c r="V1404" s="160"/>
      <c r="W1404" s="160"/>
      <c r="X1404" s="160"/>
      <c r="Y1404" s="160"/>
      <c r="Z1404" s="160"/>
      <c r="AA1404" s="160"/>
      <c r="AB1404" s="160"/>
      <c r="AC1404" s="160"/>
      <c r="AD1404" s="160"/>
      <c r="AE1404" s="160"/>
      <c r="AF1404" s="160"/>
      <c r="AG1404" s="160"/>
      <c r="AH1404" s="160"/>
      <c r="AI1404" s="160"/>
    </row>
    <row r="1405">
      <c r="A1405" s="21" t="s">
        <v>6340</v>
      </c>
      <c r="B1405" s="244"/>
      <c r="C1405" s="135" t="s">
        <v>6341</v>
      </c>
      <c r="D1405" s="161" t="s">
        <v>6342</v>
      </c>
      <c r="E1405" s="244"/>
      <c r="F1405" s="248"/>
      <c r="G1405" s="135" t="s">
        <v>6343</v>
      </c>
      <c r="H1405" s="135" t="s">
        <v>6344</v>
      </c>
      <c r="I1405" s="250" t="s">
        <v>6345</v>
      </c>
      <c r="J1405" s="223" t="s">
        <v>492</v>
      </c>
      <c r="K1405" s="228" t="s">
        <v>493</v>
      </c>
      <c r="L1405" s="225"/>
      <c r="M1405" s="225"/>
      <c r="N1405" s="225"/>
      <c r="O1405" s="225"/>
      <c r="P1405" s="160"/>
      <c r="Q1405" s="160"/>
      <c r="R1405" s="160"/>
      <c r="S1405" s="160"/>
      <c r="T1405" s="160"/>
      <c r="U1405" s="160"/>
      <c r="V1405" s="160"/>
      <c r="W1405" s="160"/>
      <c r="X1405" s="160"/>
      <c r="Y1405" s="160"/>
      <c r="Z1405" s="160"/>
      <c r="AA1405" s="160"/>
      <c r="AB1405" s="160"/>
      <c r="AC1405" s="160"/>
      <c r="AD1405" s="160"/>
      <c r="AE1405" s="160"/>
      <c r="AF1405" s="160"/>
      <c r="AG1405" s="160"/>
      <c r="AH1405" s="160"/>
      <c r="AI1405" s="160"/>
    </row>
    <row r="1406">
      <c r="A1406" s="21" t="s">
        <v>6340</v>
      </c>
      <c r="B1406" s="244"/>
      <c r="C1406" s="246"/>
      <c r="D1406" s="161" t="s">
        <v>6346</v>
      </c>
      <c r="E1406" s="244"/>
      <c r="F1406" s="248"/>
      <c r="G1406" s="135" t="s">
        <v>6347</v>
      </c>
      <c r="H1406" s="135" t="s">
        <v>6348</v>
      </c>
      <c r="I1406" s="250" t="s">
        <v>6345</v>
      </c>
      <c r="J1406" s="223" t="s">
        <v>492</v>
      </c>
      <c r="K1406" s="228" t="s">
        <v>493</v>
      </c>
      <c r="L1406" s="225"/>
      <c r="M1406" s="225"/>
      <c r="N1406" s="225"/>
      <c r="O1406" s="225"/>
      <c r="P1406" s="160"/>
      <c r="Q1406" s="160"/>
      <c r="R1406" s="160"/>
      <c r="S1406" s="160"/>
      <c r="T1406" s="160"/>
      <c r="U1406" s="160"/>
      <c r="V1406" s="160"/>
      <c r="W1406" s="160"/>
      <c r="X1406" s="160"/>
      <c r="Y1406" s="160"/>
      <c r="Z1406" s="160"/>
      <c r="AA1406" s="160"/>
      <c r="AB1406" s="160"/>
      <c r="AC1406" s="160"/>
      <c r="AD1406" s="160"/>
      <c r="AE1406" s="160"/>
      <c r="AF1406" s="160"/>
      <c r="AG1406" s="160"/>
      <c r="AH1406" s="160"/>
      <c r="AI1406" s="160"/>
    </row>
    <row r="1407">
      <c r="A1407" s="21" t="s">
        <v>6340</v>
      </c>
      <c r="B1407" s="244"/>
      <c r="C1407" s="246"/>
      <c r="D1407" s="161" t="s">
        <v>6349</v>
      </c>
      <c r="E1407" s="244"/>
      <c r="F1407" s="248"/>
      <c r="G1407" s="260" t="s">
        <v>6350</v>
      </c>
      <c r="H1407" s="135" t="s">
        <v>6351</v>
      </c>
      <c r="I1407" s="250" t="s">
        <v>6345</v>
      </c>
      <c r="J1407" s="223" t="s">
        <v>492</v>
      </c>
      <c r="K1407" s="228" t="s">
        <v>493</v>
      </c>
      <c r="L1407" s="225"/>
      <c r="M1407" s="225"/>
      <c r="N1407" s="225"/>
      <c r="O1407" s="225"/>
      <c r="P1407" s="160"/>
      <c r="Q1407" s="160"/>
      <c r="R1407" s="160"/>
      <c r="S1407" s="160"/>
      <c r="T1407" s="160"/>
      <c r="U1407" s="160"/>
      <c r="V1407" s="160"/>
      <c r="W1407" s="160"/>
      <c r="X1407" s="160"/>
      <c r="Y1407" s="160"/>
      <c r="Z1407" s="160"/>
      <c r="AA1407" s="160"/>
      <c r="AB1407" s="160"/>
      <c r="AC1407" s="160"/>
      <c r="AD1407" s="160"/>
      <c r="AE1407" s="160"/>
      <c r="AF1407" s="160"/>
      <c r="AG1407" s="160"/>
      <c r="AH1407" s="160"/>
      <c r="AI1407" s="160"/>
    </row>
    <row r="1408">
      <c r="A1408" s="21" t="s">
        <v>6340</v>
      </c>
      <c r="B1408" s="244"/>
      <c r="C1408" s="246"/>
      <c r="D1408" s="161" t="s">
        <v>6352</v>
      </c>
      <c r="E1408" s="244"/>
      <c r="F1408" s="256"/>
      <c r="G1408" s="135" t="s">
        <v>6353</v>
      </c>
      <c r="H1408" s="135" t="s">
        <v>6354</v>
      </c>
      <c r="I1408" s="213" t="s">
        <v>6355</v>
      </c>
      <c r="J1408" s="223" t="s">
        <v>492</v>
      </c>
      <c r="K1408" s="228" t="s">
        <v>493</v>
      </c>
      <c r="L1408" s="225"/>
      <c r="M1408" s="225"/>
      <c r="N1408" s="225"/>
      <c r="O1408" s="225"/>
      <c r="P1408" s="160"/>
      <c r="Q1408" s="160"/>
      <c r="R1408" s="160"/>
      <c r="S1408" s="160"/>
      <c r="T1408" s="160"/>
      <c r="U1408" s="160"/>
      <c r="V1408" s="160"/>
      <c r="W1408" s="160"/>
      <c r="X1408" s="160"/>
      <c r="Y1408" s="160"/>
      <c r="Z1408" s="160"/>
      <c r="AA1408" s="160"/>
      <c r="AB1408" s="160"/>
      <c r="AC1408" s="160"/>
      <c r="AD1408" s="160"/>
      <c r="AE1408" s="160"/>
      <c r="AF1408" s="160"/>
      <c r="AG1408" s="160"/>
      <c r="AH1408" s="160"/>
      <c r="AI1408" s="160"/>
    </row>
    <row r="1409">
      <c r="A1409" s="21" t="s">
        <v>6340</v>
      </c>
      <c r="B1409" s="244"/>
      <c r="C1409" s="246"/>
      <c r="D1409" s="161" t="s">
        <v>6356</v>
      </c>
      <c r="E1409" s="244"/>
      <c r="F1409" s="248"/>
      <c r="G1409" s="135" t="s">
        <v>6357</v>
      </c>
      <c r="H1409" s="135" t="s">
        <v>6358</v>
      </c>
      <c r="I1409" s="250" t="s">
        <v>6345</v>
      </c>
      <c r="J1409" s="223" t="s">
        <v>492</v>
      </c>
      <c r="K1409" s="228" t="s">
        <v>493</v>
      </c>
      <c r="L1409" s="225"/>
      <c r="M1409" s="225"/>
      <c r="N1409" s="225"/>
      <c r="O1409" s="225"/>
      <c r="P1409" s="160"/>
      <c r="Q1409" s="160"/>
      <c r="R1409" s="160"/>
      <c r="S1409" s="160"/>
      <c r="T1409" s="160"/>
      <c r="U1409" s="160"/>
      <c r="V1409" s="160"/>
      <c r="W1409" s="160"/>
      <c r="X1409" s="160"/>
      <c r="Y1409" s="160"/>
      <c r="Z1409" s="160"/>
      <c r="AA1409" s="160"/>
      <c r="AB1409" s="160"/>
      <c r="AC1409" s="160"/>
      <c r="AD1409" s="160"/>
      <c r="AE1409" s="160"/>
      <c r="AF1409" s="160"/>
      <c r="AG1409" s="160"/>
      <c r="AH1409" s="160"/>
      <c r="AI1409" s="160"/>
    </row>
    <row r="1410">
      <c r="A1410" s="21" t="s">
        <v>6340</v>
      </c>
      <c r="B1410" s="244"/>
      <c r="C1410" s="246"/>
      <c r="D1410" s="161" t="s">
        <v>6359</v>
      </c>
      <c r="E1410" s="244"/>
      <c r="F1410" s="248"/>
      <c r="G1410" s="135" t="s">
        <v>6360</v>
      </c>
      <c r="H1410" s="135" t="s">
        <v>6361</v>
      </c>
      <c r="I1410" s="250" t="s">
        <v>6362</v>
      </c>
      <c r="J1410" s="223" t="s">
        <v>492</v>
      </c>
      <c r="K1410" s="228" t="s">
        <v>493</v>
      </c>
      <c r="L1410" s="225"/>
      <c r="M1410" s="225"/>
      <c r="N1410" s="225"/>
      <c r="O1410" s="225"/>
      <c r="P1410" s="160"/>
      <c r="Q1410" s="160"/>
      <c r="R1410" s="160"/>
      <c r="S1410" s="160"/>
      <c r="T1410" s="160"/>
      <c r="U1410" s="160"/>
      <c r="V1410" s="160"/>
      <c r="W1410" s="160"/>
      <c r="X1410" s="160"/>
      <c r="Y1410" s="160"/>
      <c r="Z1410" s="160"/>
      <c r="AA1410" s="160"/>
      <c r="AB1410" s="160"/>
      <c r="AC1410" s="160"/>
      <c r="AD1410" s="160"/>
      <c r="AE1410" s="160"/>
      <c r="AF1410" s="160"/>
      <c r="AG1410" s="160"/>
      <c r="AH1410" s="160"/>
      <c r="AI1410" s="160"/>
    </row>
    <row r="1411">
      <c r="A1411" s="21" t="s">
        <v>6340</v>
      </c>
      <c r="B1411" s="244"/>
      <c r="C1411" s="246"/>
      <c r="D1411" s="161" t="s">
        <v>6363</v>
      </c>
      <c r="E1411" s="244"/>
      <c r="F1411" s="248"/>
      <c r="G1411" s="135" t="s">
        <v>6364</v>
      </c>
      <c r="H1411" s="135" t="s">
        <v>6365</v>
      </c>
      <c r="I1411" s="250" t="s">
        <v>6345</v>
      </c>
      <c r="J1411" s="223" t="s">
        <v>492</v>
      </c>
      <c r="K1411" s="228" t="s">
        <v>493</v>
      </c>
      <c r="L1411" s="225"/>
      <c r="M1411" s="225"/>
      <c r="N1411" s="225"/>
      <c r="O1411" s="225"/>
      <c r="P1411" s="160"/>
      <c r="Q1411" s="160"/>
      <c r="R1411" s="160"/>
      <c r="S1411" s="160"/>
      <c r="T1411" s="160"/>
      <c r="U1411" s="160"/>
      <c r="V1411" s="160"/>
      <c r="W1411" s="160"/>
      <c r="X1411" s="160"/>
      <c r="Y1411" s="160"/>
      <c r="Z1411" s="160"/>
      <c r="AA1411" s="160"/>
      <c r="AB1411" s="160"/>
      <c r="AC1411" s="160"/>
      <c r="AD1411" s="160"/>
      <c r="AE1411" s="160"/>
      <c r="AF1411" s="160"/>
      <c r="AG1411" s="160"/>
      <c r="AH1411" s="160"/>
      <c r="AI1411" s="160"/>
    </row>
    <row r="1412">
      <c r="A1412" s="21" t="s">
        <v>6340</v>
      </c>
      <c r="B1412" s="244"/>
      <c r="C1412" s="246"/>
      <c r="D1412" s="161" t="s">
        <v>6366</v>
      </c>
      <c r="E1412" s="244"/>
      <c r="F1412" s="248"/>
      <c r="G1412" s="135" t="s">
        <v>6367</v>
      </c>
      <c r="H1412" s="135" t="s">
        <v>6368</v>
      </c>
      <c r="I1412" s="250" t="s">
        <v>6362</v>
      </c>
      <c r="J1412" s="223" t="s">
        <v>492</v>
      </c>
      <c r="K1412" s="228" t="s">
        <v>493</v>
      </c>
      <c r="L1412" s="225"/>
      <c r="M1412" s="225"/>
      <c r="N1412" s="225"/>
      <c r="O1412" s="225"/>
      <c r="P1412" s="160"/>
      <c r="Q1412" s="160"/>
      <c r="R1412" s="160"/>
      <c r="S1412" s="160"/>
      <c r="T1412" s="160"/>
      <c r="U1412" s="160"/>
      <c r="V1412" s="160"/>
      <c r="W1412" s="160"/>
      <c r="X1412" s="160"/>
      <c r="Y1412" s="160"/>
      <c r="Z1412" s="160"/>
      <c r="AA1412" s="160"/>
      <c r="AB1412" s="160"/>
      <c r="AC1412" s="160"/>
      <c r="AD1412" s="160"/>
      <c r="AE1412" s="160"/>
      <c r="AF1412" s="160"/>
      <c r="AG1412" s="160"/>
      <c r="AH1412" s="160"/>
      <c r="AI1412" s="160"/>
    </row>
    <row r="1413">
      <c r="A1413" s="133" t="s">
        <v>6369</v>
      </c>
      <c r="B1413" s="244"/>
      <c r="C1413" s="135" t="s">
        <v>6370</v>
      </c>
      <c r="D1413" s="161" t="s">
        <v>6371</v>
      </c>
      <c r="E1413" s="244"/>
      <c r="F1413" s="246"/>
      <c r="G1413" s="135" t="s">
        <v>5913</v>
      </c>
      <c r="H1413" s="135" t="s">
        <v>5914</v>
      </c>
      <c r="I1413" s="250" t="s">
        <v>5915</v>
      </c>
      <c r="J1413" s="262" t="s">
        <v>11</v>
      </c>
      <c r="K1413" s="228" t="s">
        <v>493</v>
      </c>
      <c r="L1413" s="225"/>
      <c r="M1413" s="225"/>
      <c r="N1413" s="225"/>
      <c r="O1413" s="225"/>
      <c r="P1413" s="160"/>
      <c r="Q1413" s="160"/>
      <c r="R1413" s="160"/>
      <c r="S1413" s="160"/>
      <c r="T1413" s="160"/>
      <c r="U1413" s="160"/>
      <c r="V1413" s="160"/>
      <c r="W1413" s="160"/>
      <c r="X1413" s="160"/>
      <c r="Y1413" s="160"/>
      <c r="Z1413" s="160"/>
      <c r="AA1413" s="160"/>
      <c r="AB1413" s="160"/>
      <c r="AC1413" s="160"/>
      <c r="AD1413" s="160"/>
      <c r="AE1413" s="160"/>
      <c r="AF1413" s="160"/>
      <c r="AG1413" s="160"/>
      <c r="AH1413" s="160"/>
      <c r="AI1413" s="160"/>
    </row>
    <row r="1414">
      <c r="A1414" s="133" t="s">
        <v>6369</v>
      </c>
      <c r="B1414" s="244"/>
      <c r="C1414" s="246"/>
      <c r="D1414" s="161" t="s">
        <v>6372</v>
      </c>
      <c r="E1414" s="244"/>
      <c r="F1414" s="246"/>
      <c r="G1414" s="135" t="s">
        <v>5917</v>
      </c>
      <c r="H1414" s="135" t="s">
        <v>5918</v>
      </c>
      <c r="I1414" s="250" t="s">
        <v>5915</v>
      </c>
      <c r="J1414" s="262" t="s">
        <v>6373</v>
      </c>
      <c r="K1414" s="228" t="s">
        <v>493</v>
      </c>
      <c r="L1414" s="225"/>
      <c r="M1414" s="225"/>
      <c r="N1414" s="225"/>
      <c r="O1414" s="225"/>
      <c r="P1414" s="160"/>
      <c r="Q1414" s="160"/>
      <c r="R1414" s="160"/>
      <c r="S1414" s="160"/>
      <c r="T1414" s="160"/>
      <c r="U1414" s="160"/>
      <c r="V1414" s="160"/>
      <c r="W1414" s="160"/>
      <c r="X1414" s="160"/>
      <c r="Y1414" s="160"/>
      <c r="Z1414" s="160"/>
      <c r="AA1414" s="160"/>
      <c r="AB1414" s="160"/>
      <c r="AC1414" s="160"/>
      <c r="AD1414" s="160"/>
      <c r="AE1414" s="160"/>
      <c r="AF1414" s="160"/>
      <c r="AG1414" s="160"/>
      <c r="AH1414" s="160"/>
      <c r="AI1414" s="160"/>
    </row>
    <row r="1415">
      <c r="A1415" s="133" t="s">
        <v>6369</v>
      </c>
      <c r="B1415" s="244"/>
      <c r="C1415" s="246"/>
      <c r="D1415" s="161" t="s">
        <v>6374</v>
      </c>
      <c r="E1415" s="244"/>
      <c r="F1415" s="246"/>
      <c r="G1415" s="135" t="s">
        <v>5920</v>
      </c>
      <c r="H1415" s="135" t="s">
        <v>5921</v>
      </c>
      <c r="I1415" s="250" t="s">
        <v>5915</v>
      </c>
      <c r="J1415" s="261" t="s">
        <v>6375</v>
      </c>
      <c r="K1415" s="228" t="s">
        <v>493</v>
      </c>
      <c r="L1415" s="66"/>
      <c r="M1415" s="263" t="s">
        <v>5888</v>
      </c>
      <c r="N1415" s="225"/>
      <c r="O1415" s="225"/>
      <c r="P1415" s="160"/>
      <c r="Q1415" s="160"/>
      <c r="R1415" s="160"/>
      <c r="S1415" s="160"/>
      <c r="T1415" s="160"/>
      <c r="U1415" s="160"/>
      <c r="V1415" s="160"/>
      <c r="W1415" s="160"/>
      <c r="X1415" s="160"/>
      <c r="Y1415" s="160"/>
      <c r="Z1415" s="160"/>
      <c r="AA1415" s="160"/>
      <c r="AB1415" s="160"/>
      <c r="AC1415" s="160"/>
      <c r="AD1415" s="160"/>
      <c r="AE1415" s="160"/>
      <c r="AF1415" s="160"/>
      <c r="AG1415" s="160"/>
      <c r="AH1415" s="160"/>
      <c r="AI1415" s="160"/>
    </row>
    <row r="1416">
      <c r="A1416" s="133" t="s">
        <v>6369</v>
      </c>
      <c r="B1416" s="244"/>
      <c r="C1416" s="246"/>
      <c r="D1416" s="161" t="s">
        <v>6376</v>
      </c>
      <c r="E1416" s="244"/>
      <c r="F1416" s="246"/>
      <c r="G1416" s="135" t="s">
        <v>5923</v>
      </c>
      <c r="H1416" s="135" t="s">
        <v>5924</v>
      </c>
      <c r="I1416" s="250" t="s">
        <v>5915</v>
      </c>
      <c r="J1416" s="262" t="s">
        <v>6373</v>
      </c>
      <c r="K1416" s="228" t="s">
        <v>493</v>
      </c>
      <c r="L1416" s="66"/>
      <c r="M1416" s="225"/>
      <c r="N1416" s="225"/>
      <c r="O1416" s="225"/>
      <c r="P1416" s="160"/>
      <c r="Q1416" s="160"/>
      <c r="R1416" s="160"/>
      <c r="S1416" s="160"/>
      <c r="T1416" s="160"/>
      <c r="U1416" s="160"/>
      <c r="V1416" s="160"/>
      <c r="W1416" s="160"/>
      <c r="X1416" s="160"/>
      <c r="Y1416" s="160"/>
      <c r="Z1416" s="160"/>
      <c r="AA1416" s="160"/>
      <c r="AB1416" s="160"/>
      <c r="AC1416" s="160"/>
      <c r="AD1416" s="160"/>
      <c r="AE1416" s="160"/>
      <c r="AF1416" s="160"/>
      <c r="AG1416" s="160"/>
      <c r="AH1416" s="160"/>
      <c r="AI1416" s="160"/>
    </row>
    <row r="1417">
      <c r="A1417" s="133" t="s">
        <v>6369</v>
      </c>
      <c r="B1417" s="244"/>
      <c r="C1417" s="246"/>
      <c r="D1417" s="161" t="s">
        <v>6377</v>
      </c>
      <c r="E1417" s="244"/>
      <c r="F1417" s="246"/>
      <c r="G1417" s="135" t="s">
        <v>5926</v>
      </c>
      <c r="H1417" s="135" t="s">
        <v>5927</v>
      </c>
      <c r="I1417" s="250" t="s">
        <v>5915</v>
      </c>
      <c r="J1417" s="262" t="s">
        <v>6373</v>
      </c>
      <c r="K1417" s="228" t="s">
        <v>493</v>
      </c>
      <c r="L1417" s="66"/>
      <c r="M1417" s="225"/>
      <c r="N1417" s="225"/>
      <c r="O1417" s="225"/>
      <c r="P1417" s="160"/>
      <c r="Q1417" s="160"/>
      <c r="R1417" s="160"/>
      <c r="S1417" s="160"/>
      <c r="T1417" s="160"/>
      <c r="U1417" s="160"/>
      <c r="V1417" s="160"/>
      <c r="W1417" s="160"/>
      <c r="X1417" s="160"/>
      <c r="Y1417" s="160"/>
      <c r="Z1417" s="160"/>
      <c r="AA1417" s="160"/>
      <c r="AB1417" s="160"/>
      <c r="AC1417" s="160"/>
      <c r="AD1417" s="160"/>
      <c r="AE1417" s="160"/>
      <c r="AF1417" s="160"/>
      <c r="AG1417" s="160"/>
      <c r="AH1417" s="160"/>
      <c r="AI1417" s="160"/>
    </row>
    <row r="1418">
      <c r="A1418" s="133" t="s">
        <v>6369</v>
      </c>
      <c r="B1418" s="244"/>
      <c r="C1418" s="246"/>
      <c r="D1418" s="161" t="s">
        <v>6378</v>
      </c>
      <c r="E1418" s="244"/>
      <c r="F1418" s="246"/>
      <c r="G1418" s="135" t="s">
        <v>5929</v>
      </c>
      <c r="H1418" s="135" t="s">
        <v>5930</v>
      </c>
      <c r="I1418" s="250" t="s">
        <v>5915</v>
      </c>
      <c r="J1418" s="262" t="s">
        <v>6373</v>
      </c>
      <c r="K1418" s="228" t="s">
        <v>493</v>
      </c>
      <c r="L1418" s="66"/>
      <c r="M1418" s="225"/>
      <c r="N1418" s="225"/>
      <c r="O1418" s="225"/>
      <c r="P1418" s="160"/>
      <c r="Q1418" s="160"/>
      <c r="R1418" s="160"/>
      <c r="S1418" s="160"/>
      <c r="T1418" s="160"/>
      <c r="U1418" s="160"/>
      <c r="V1418" s="160"/>
      <c r="W1418" s="160"/>
      <c r="X1418" s="160"/>
      <c r="Y1418" s="160"/>
      <c r="Z1418" s="160"/>
      <c r="AA1418" s="160"/>
      <c r="AB1418" s="160"/>
      <c r="AC1418" s="160"/>
      <c r="AD1418" s="160"/>
      <c r="AE1418" s="160"/>
      <c r="AF1418" s="160"/>
      <c r="AG1418" s="160"/>
      <c r="AH1418" s="160"/>
      <c r="AI1418" s="160"/>
    </row>
    <row r="1419">
      <c r="A1419" s="133" t="s">
        <v>6369</v>
      </c>
      <c r="B1419" s="244"/>
      <c r="C1419" s="246"/>
      <c r="D1419" s="161" t="s">
        <v>6379</v>
      </c>
      <c r="E1419" s="244"/>
      <c r="F1419" s="246"/>
      <c r="G1419" s="135" t="s">
        <v>5932</v>
      </c>
      <c r="H1419" s="135" t="s">
        <v>5933</v>
      </c>
      <c r="I1419" s="250" t="s">
        <v>5915</v>
      </c>
      <c r="J1419" s="262" t="s">
        <v>6373</v>
      </c>
      <c r="K1419" s="228" t="s">
        <v>493</v>
      </c>
      <c r="L1419" s="66"/>
      <c r="M1419" s="225"/>
      <c r="N1419" s="225"/>
      <c r="O1419" s="225"/>
      <c r="P1419" s="160"/>
      <c r="Q1419" s="160"/>
      <c r="R1419" s="160"/>
      <c r="S1419" s="160"/>
      <c r="T1419" s="160"/>
      <c r="U1419" s="160"/>
      <c r="V1419" s="160"/>
      <c r="W1419" s="160"/>
      <c r="X1419" s="160"/>
      <c r="Y1419" s="160"/>
      <c r="Z1419" s="160"/>
      <c r="AA1419" s="160"/>
      <c r="AB1419" s="160"/>
      <c r="AC1419" s="160"/>
      <c r="AD1419" s="160"/>
      <c r="AE1419" s="160"/>
      <c r="AF1419" s="160"/>
      <c r="AG1419" s="160"/>
      <c r="AH1419" s="160"/>
      <c r="AI1419" s="160"/>
    </row>
    <row r="1420">
      <c r="A1420" s="133" t="s">
        <v>6369</v>
      </c>
      <c r="B1420" s="244"/>
      <c r="C1420" s="246"/>
      <c r="D1420" s="161" t="s">
        <v>6380</v>
      </c>
      <c r="E1420" s="244"/>
      <c r="F1420" s="246"/>
      <c r="G1420" s="135" t="s">
        <v>5935</v>
      </c>
      <c r="H1420" s="135" t="s">
        <v>5936</v>
      </c>
      <c r="I1420" s="250" t="s">
        <v>5915</v>
      </c>
      <c r="J1420" s="262" t="s">
        <v>6373</v>
      </c>
      <c r="K1420" s="228" t="s">
        <v>493</v>
      </c>
      <c r="L1420" s="66"/>
      <c r="M1420" s="225"/>
      <c r="N1420" s="225"/>
      <c r="O1420" s="225"/>
      <c r="P1420" s="160"/>
      <c r="Q1420" s="160"/>
      <c r="R1420" s="160"/>
      <c r="S1420" s="160"/>
      <c r="T1420" s="160"/>
      <c r="U1420" s="160"/>
      <c r="V1420" s="160"/>
      <c r="W1420" s="160"/>
      <c r="X1420" s="160"/>
      <c r="Y1420" s="160"/>
      <c r="Z1420" s="160"/>
      <c r="AA1420" s="160"/>
      <c r="AB1420" s="160"/>
      <c r="AC1420" s="160"/>
      <c r="AD1420" s="160"/>
      <c r="AE1420" s="160"/>
      <c r="AF1420" s="160"/>
      <c r="AG1420" s="160"/>
      <c r="AH1420" s="160"/>
      <c r="AI1420" s="160"/>
    </row>
    <row r="1421">
      <c r="A1421" s="133" t="s">
        <v>6369</v>
      </c>
      <c r="B1421" s="244"/>
      <c r="C1421" s="246"/>
      <c r="D1421" s="161" t="s">
        <v>6381</v>
      </c>
      <c r="E1421" s="244"/>
      <c r="F1421" s="246"/>
      <c r="G1421" s="135" t="s">
        <v>5938</v>
      </c>
      <c r="H1421" s="135" t="s">
        <v>5939</v>
      </c>
      <c r="I1421" s="250" t="s">
        <v>5915</v>
      </c>
      <c r="J1421" s="262" t="s">
        <v>6373</v>
      </c>
      <c r="K1421" s="228" t="s">
        <v>493</v>
      </c>
      <c r="L1421" s="66"/>
      <c r="M1421" s="225"/>
      <c r="N1421" s="225"/>
      <c r="O1421" s="225"/>
      <c r="P1421" s="160"/>
      <c r="Q1421" s="160"/>
      <c r="R1421" s="160"/>
      <c r="S1421" s="160"/>
      <c r="T1421" s="160"/>
      <c r="U1421" s="160"/>
      <c r="V1421" s="160"/>
      <c r="W1421" s="160"/>
      <c r="X1421" s="160"/>
      <c r="Y1421" s="160"/>
      <c r="Z1421" s="160"/>
      <c r="AA1421" s="160"/>
      <c r="AB1421" s="160"/>
      <c r="AC1421" s="160"/>
      <c r="AD1421" s="160"/>
      <c r="AE1421" s="160"/>
      <c r="AF1421" s="160"/>
      <c r="AG1421" s="160"/>
      <c r="AH1421" s="160"/>
      <c r="AI1421" s="160"/>
    </row>
    <row r="1422">
      <c r="A1422" s="133" t="s">
        <v>6369</v>
      </c>
      <c r="B1422" s="244"/>
      <c r="C1422" s="246"/>
      <c r="D1422" s="161" t="s">
        <v>6382</v>
      </c>
      <c r="E1422" s="244"/>
      <c r="F1422" s="246"/>
      <c r="G1422" s="135" t="s">
        <v>5941</v>
      </c>
      <c r="H1422" s="135" t="s">
        <v>5942</v>
      </c>
      <c r="I1422" s="250" t="s">
        <v>5943</v>
      </c>
      <c r="J1422" s="262" t="s">
        <v>6373</v>
      </c>
      <c r="K1422" s="228" t="s">
        <v>493</v>
      </c>
      <c r="L1422" s="66"/>
      <c r="M1422" s="225"/>
      <c r="N1422" s="225"/>
      <c r="O1422" s="225"/>
      <c r="P1422" s="160"/>
      <c r="Q1422" s="160"/>
      <c r="R1422" s="160"/>
      <c r="S1422" s="160"/>
      <c r="T1422" s="160"/>
      <c r="U1422" s="160"/>
      <c r="V1422" s="160"/>
      <c r="W1422" s="160"/>
      <c r="X1422" s="160"/>
      <c r="Y1422" s="160"/>
      <c r="Z1422" s="160"/>
      <c r="AA1422" s="160"/>
      <c r="AB1422" s="160"/>
      <c r="AC1422" s="160"/>
      <c r="AD1422" s="160"/>
      <c r="AE1422" s="160"/>
      <c r="AF1422" s="160"/>
      <c r="AG1422" s="160"/>
      <c r="AH1422" s="160"/>
      <c r="AI1422" s="160"/>
    </row>
    <row r="1423">
      <c r="A1423" s="133" t="s">
        <v>6369</v>
      </c>
      <c r="B1423" s="244"/>
      <c r="C1423" s="246"/>
      <c r="D1423" s="161" t="s">
        <v>6383</v>
      </c>
      <c r="E1423" s="244"/>
      <c r="F1423" s="246"/>
      <c r="G1423" s="135" t="s">
        <v>5945</v>
      </c>
      <c r="H1423" s="135" t="s">
        <v>5946</v>
      </c>
      <c r="I1423" s="250" t="s">
        <v>5947</v>
      </c>
      <c r="J1423" s="262" t="s">
        <v>6373</v>
      </c>
      <c r="K1423" s="228" t="s">
        <v>493</v>
      </c>
      <c r="L1423" s="66"/>
      <c r="M1423" s="225"/>
      <c r="N1423" s="225"/>
      <c r="O1423" s="225"/>
      <c r="P1423" s="160"/>
      <c r="Q1423" s="160"/>
      <c r="R1423" s="160"/>
      <c r="S1423" s="160"/>
      <c r="T1423" s="160"/>
      <c r="U1423" s="160"/>
      <c r="V1423" s="160"/>
      <c r="W1423" s="160"/>
      <c r="X1423" s="160"/>
      <c r="Y1423" s="160"/>
      <c r="Z1423" s="160"/>
      <c r="AA1423" s="160"/>
      <c r="AB1423" s="160"/>
      <c r="AC1423" s="160"/>
      <c r="AD1423" s="160"/>
      <c r="AE1423" s="160"/>
      <c r="AF1423" s="160"/>
      <c r="AG1423" s="160"/>
      <c r="AH1423" s="160"/>
      <c r="AI1423" s="160"/>
    </row>
    <row r="1424">
      <c r="A1424" s="133" t="s">
        <v>6369</v>
      </c>
      <c r="B1424" s="244"/>
      <c r="C1424" s="246"/>
      <c r="D1424" s="161" t="s">
        <v>6384</v>
      </c>
      <c r="E1424" s="244"/>
      <c r="F1424" s="246"/>
      <c r="G1424" s="135" t="s">
        <v>5949</v>
      </c>
      <c r="H1424" s="135" t="s">
        <v>5950</v>
      </c>
      <c r="I1424" s="250" t="s">
        <v>5951</v>
      </c>
      <c r="J1424" s="262" t="s">
        <v>11</v>
      </c>
      <c r="K1424" s="228" t="s">
        <v>493</v>
      </c>
      <c r="L1424" s="66"/>
      <c r="M1424" s="225"/>
      <c r="N1424" s="225"/>
      <c r="O1424" s="225"/>
      <c r="P1424" s="160"/>
      <c r="Q1424" s="160"/>
      <c r="R1424" s="160"/>
      <c r="S1424" s="160"/>
      <c r="T1424" s="160"/>
      <c r="U1424" s="160"/>
      <c r="V1424" s="160"/>
      <c r="W1424" s="160"/>
      <c r="X1424" s="160"/>
      <c r="Y1424" s="160"/>
      <c r="Z1424" s="160"/>
      <c r="AA1424" s="160"/>
      <c r="AB1424" s="160"/>
      <c r="AC1424" s="160"/>
      <c r="AD1424" s="160"/>
      <c r="AE1424" s="160"/>
      <c r="AF1424" s="160"/>
      <c r="AG1424" s="160"/>
      <c r="AH1424" s="160"/>
      <c r="AI1424" s="160"/>
    </row>
    <row r="1425">
      <c r="A1425" s="133" t="s">
        <v>6369</v>
      </c>
      <c r="B1425" s="244"/>
      <c r="C1425" s="246"/>
      <c r="D1425" s="161" t="s">
        <v>6385</v>
      </c>
      <c r="E1425" s="244"/>
      <c r="F1425" s="246"/>
      <c r="G1425" s="135" t="s">
        <v>5953</v>
      </c>
      <c r="H1425" s="135" t="s">
        <v>5954</v>
      </c>
      <c r="I1425" s="250" t="s">
        <v>5955</v>
      </c>
      <c r="J1425" s="261" t="s">
        <v>6334</v>
      </c>
      <c r="K1425" s="228" t="s">
        <v>493</v>
      </c>
      <c r="L1425" s="66"/>
      <c r="M1425" s="263" t="s">
        <v>5888</v>
      </c>
      <c r="N1425" s="225"/>
      <c r="O1425" s="225"/>
      <c r="P1425" s="160"/>
      <c r="Q1425" s="160"/>
      <c r="R1425" s="160"/>
      <c r="S1425" s="160"/>
      <c r="T1425" s="160"/>
      <c r="U1425" s="160"/>
      <c r="V1425" s="160"/>
      <c r="W1425" s="160"/>
      <c r="X1425" s="160"/>
      <c r="Y1425" s="160"/>
      <c r="Z1425" s="160"/>
      <c r="AA1425" s="160"/>
      <c r="AB1425" s="160"/>
      <c r="AC1425" s="160"/>
      <c r="AD1425" s="160"/>
      <c r="AE1425" s="160"/>
      <c r="AF1425" s="160"/>
      <c r="AG1425" s="160"/>
      <c r="AH1425" s="160"/>
      <c r="AI1425" s="160"/>
    </row>
    <row r="1426">
      <c r="A1426" s="133" t="s">
        <v>6369</v>
      </c>
      <c r="B1426" s="244"/>
      <c r="C1426" s="246"/>
      <c r="D1426" s="161" t="s">
        <v>6386</v>
      </c>
      <c r="E1426" s="244"/>
      <c r="F1426" s="246"/>
      <c r="G1426" s="135" t="s">
        <v>5957</v>
      </c>
      <c r="H1426" s="135" t="s">
        <v>5958</v>
      </c>
      <c r="I1426" s="250" t="s">
        <v>5959</v>
      </c>
      <c r="J1426" s="262" t="s">
        <v>6373</v>
      </c>
      <c r="K1426" s="228" t="s">
        <v>493</v>
      </c>
      <c r="L1426" s="66"/>
      <c r="M1426" s="225"/>
      <c r="N1426" s="225"/>
      <c r="O1426" s="225"/>
      <c r="P1426" s="160"/>
      <c r="Q1426" s="160"/>
      <c r="R1426" s="160"/>
      <c r="S1426" s="160"/>
      <c r="T1426" s="160"/>
      <c r="U1426" s="160"/>
      <c r="V1426" s="160"/>
      <c r="W1426" s="160"/>
      <c r="X1426" s="160"/>
      <c r="Y1426" s="160"/>
      <c r="Z1426" s="160"/>
      <c r="AA1426" s="160"/>
      <c r="AB1426" s="160"/>
      <c r="AC1426" s="160"/>
      <c r="AD1426" s="160"/>
      <c r="AE1426" s="160"/>
      <c r="AF1426" s="160"/>
      <c r="AG1426" s="160"/>
      <c r="AH1426" s="160"/>
      <c r="AI1426" s="160"/>
    </row>
    <row r="1427">
      <c r="A1427" s="133" t="s">
        <v>6369</v>
      </c>
      <c r="B1427" s="244"/>
      <c r="C1427" s="246"/>
      <c r="D1427" s="161" t="s">
        <v>6387</v>
      </c>
      <c r="E1427" s="244"/>
      <c r="F1427" s="246"/>
      <c r="G1427" s="135" t="s">
        <v>5961</v>
      </c>
      <c r="H1427" s="135" t="s">
        <v>5962</v>
      </c>
      <c r="I1427" s="250" t="s">
        <v>5963</v>
      </c>
      <c r="J1427" s="261" t="s">
        <v>6334</v>
      </c>
      <c r="K1427" s="228" t="s">
        <v>493</v>
      </c>
      <c r="L1427" s="66"/>
      <c r="M1427" s="263" t="s">
        <v>5888</v>
      </c>
      <c r="N1427" s="225"/>
      <c r="O1427" s="225"/>
      <c r="P1427" s="160"/>
      <c r="Q1427" s="160"/>
      <c r="R1427" s="160"/>
      <c r="S1427" s="160"/>
      <c r="T1427" s="160"/>
      <c r="U1427" s="160"/>
      <c r="V1427" s="160"/>
      <c r="W1427" s="160"/>
      <c r="X1427" s="160"/>
      <c r="Y1427" s="160"/>
      <c r="Z1427" s="160"/>
      <c r="AA1427" s="160"/>
      <c r="AB1427" s="160"/>
      <c r="AC1427" s="160"/>
      <c r="AD1427" s="160"/>
      <c r="AE1427" s="160"/>
      <c r="AF1427" s="160"/>
      <c r="AG1427" s="160"/>
      <c r="AH1427" s="160"/>
      <c r="AI1427" s="160"/>
    </row>
    <row r="1428">
      <c r="A1428" s="133" t="s">
        <v>6369</v>
      </c>
      <c r="B1428" s="244"/>
      <c r="C1428" s="246"/>
      <c r="D1428" s="161" t="s">
        <v>6388</v>
      </c>
      <c r="E1428" s="244"/>
      <c r="F1428" s="246"/>
      <c r="G1428" s="135" t="s">
        <v>5965</v>
      </c>
      <c r="H1428" s="135" t="s">
        <v>5966</v>
      </c>
      <c r="I1428" s="250" t="s">
        <v>5967</v>
      </c>
      <c r="J1428" s="261" t="s">
        <v>6334</v>
      </c>
      <c r="K1428" s="228" t="s">
        <v>493</v>
      </c>
      <c r="L1428" s="66"/>
      <c r="M1428" s="263" t="s">
        <v>5888</v>
      </c>
      <c r="N1428" s="225"/>
      <c r="O1428" s="225"/>
      <c r="P1428" s="160"/>
      <c r="Q1428" s="160"/>
      <c r="R1428" s="160"/>
      <c r="S1428" s="160"/>
      <c r="T1428" s="160"/>
      <c r="U1428" s="160"/>
      <c r="V1428" s="160"/>
      <c r="W1428" s="160"/>
      <c r="X1428" s="160"/>
      <c r="Y1428" s="160"/>
      <c r="Z1428" s="160"/>
      <c r="AA1428" s="160"/>
      <c r="AB1428" s="160"/>
      <c r="AC1428" s="160"/>
      <c r="AD1428" s="160"/>
      <c r="AE1428" s="160"/>
      <c r="AF1428" s="160"/>
      <c r="AG1428" s="160"/>
      <c r="AH1428" s="160"/>
      <c r="AI1428" s="160"/>
    </row>
    <row r="1429">
      <c r="A1429" s="133" t="s">
        <v>6369</v>
      </c>
      <c r="B1429" s="244"/>
      <c r="C1429" s="246"/>
      <c r="D1429" s="161" t="s">
        <v>6389</v>
      </c>
      <c r="E1429" s="244"/>
      <c r="F1429" s="246"/>
      <c r="G1429" s="135" t="s">
        <v>5969</v>
      </c>
      <c r="H1429" s="135" t="s">
        <v>5970</v>
      </c>
      <c r="I1429" s="250" t="s">
        <v>6390</v>
      </c>
      <c r="J1429" s="261" t="s">
        <v>6334</v>
      </c>
      <c r="K1429" s="228" t="s">
        <v>493</v>
      </c>
      <c r="L1429" s="66"/>
      <c r="M1429" s="263" t="s">
        <v>5888</v>
      </c>
      <c r="N1429" s="225"/>
      <c r="O1429" s="225"/>
      <c r="P1429" s="160"/>
      <c r="Q1429" s="160"/>
      <c r="R1429" s="160"/>
      <c r="S1429" s="160"/>
      <c r="T1429" s="160"/>
      <c r="U1429" s="160"/>
      <c r="V1429" s="160"/>
      <c r="W1429" s="160"/>
      <c r="X1429" s="160"/>
      <c r="Y1429" s="160"/>
      <c r="Z1429" s="160"/>
      <c r="AA1429" s="160"/>
      <c r="AB1429" s="160"/>
      <c r="AC1429" s="160"/>
      <c r="AD1429" s="160"/>
      <c r="AE1429" s="160"/>
      <c r="AF1429" s="160"/>
      <c r="AG1429" s="160"/>
      <c r="AH1429" s="160"/>
      <c r="AI1429" s="160"/>
    </row>
    <row r="1430">
      <c r="A1430" s="133" t="s">
        <v>6369</v>
      </c>
      <c r="B1430" s="244"/>
      <c r="C1430" s="246"/>
      <c r="D1430" s="161" t="s">
        <v>6391</v>
      </c>
      <c r="E1430" s="244"/>
      <c r="F1430" s="246"/>
      <c r="G1430" s="135" t="s">
        <v>5973</v>
      </c>
      <c r="H1430" s="135" t="s">
        <v>5974</v>
      </c>
      <c r="I1430" s="250" t="s">
        <v>5975</v>
      </c>
      <c r="J1430" s="261" t="s">
        <v>6334</v>
      </c>
      <c r="K1430" s="228" t="s">
        <v>493</v>
      </c>
      <c r="L1430" s="66"/>
      <c r="M1430" s="263" t="s">
        <v>5888</v>
      </c>
      <c r="N1430" s="225"/>
      <c r="O1430" s="225"/>
      <c r="P1430" s="160"/>
      <c r="Q1430" s="160"/>
      <c r="R1430" s="160"/>
      <c r="S1430" s="160"/>
      <c r="T1430" s="160"/>
      <c r="U1430" s="160"/>
      <c r="V1430" s="160"/>
      <c r="W1430" s="160"/>
      <c r="X1430" s="160"/>
      <c r="Y1430" s="160"/>
      <c r="Z1430" s="160"/>
      <c r="AA1430" s="160"/>
      <c r="AB1430" s="160"/>
      <c r="AC1430" s="160"/>
      <c r="AD1430" s="160"/>
      <c r="AE1430" s="160"/>
      <c r="AF1430" s="160"/>
      <c r="AG1430" s="160"/>
      <c r="AH1430" s="160"/>
      <c r="AI1430" s="160"/>
    </row>
    <row r="1431">
      <c r="A1431" s="133" t="s">
        <v>6369</v>
      </c>
      <c r="B1431" s="244"/>
      <c r="C1431" s="246"/>
      <c r="D1431" s="161" t="s">
        <v>6392</v>
      </c>
      <c r="E1431" s="244"/>
      <c r="F1431" s="246"/>
      <c r="G1431" s="135" t="s">
        <v>5977</v>
      </c>
      <c r="H1431" s="135" t="s">
        <v>5978</v>
      </c>
      <c r="I1431" s="250" t="s">
        <v>5979</v>
      </c>
      <c r="J1431" s="264" t="s">
        <v>6334</v>
      </c>
      <c r="K1431" s="228" t="s">
        <v>493</v>
      </c>
      <c r="L1431" s="66"/>
      <c r="M1431" s="263" t="s">
        <v>5888</v>
      </c>
      <c r="N1431" s="225"/>
      <c r="O1431" s="225"/>
      <c r="P1431" s="160"/>
      <c r="Q1431" s="160"/>
      <c r="R1431" s="160"/>
      <c r="S1431" s="160"/>
      <c r="T1431" s="160"/>
      <c r="U1431" s="160"/>
      <c r="V1431" s="160"/>
      <c r="W1431" s="160"/>
      <c r="X1431" s="160"/>
      <c r="Y1431" s="160"/>
      <c r="Z1431" s="160"/>
      <c r="AA1431" s="160"/>
      <c r="AB1431" s="160"/>
      <c r="AC1431" s="160"/>
      <c r="AD1431" s="160"/>
      <c r="AE1431" s="160"/>
      <c r="AF1431" s="160"/>
      <c r="AG1431" s="160"/>
      <c r="AH1431" s="160"/>
      <c r="AI1431" s="160"/>
    </row>
    <row r="1432">
      <c r="A1432" s="133" t="s">
        <v>6369</v>
      </c>
      <c r="B1432" s="244"/>
      <c r="C1432" s="246"/>
      <c r="D1432" s="161" t="s">
        <v>6393</v>
      </c>
      <c r="E1432" s="244"/>
      <c r="F1432" s="246"/>
      <c r="G1432" s="135" t="s">
        <v>5981</v>
      </c>
      <c r="H1432" s="135" t="s">
        <v>5982</v>
      </c>
      <c r="I1432" s="250" t="s">
        <v>5983</v>
      </c>
      <c r="J1432" s="264" t="s">
        <v>6334</v>
      </c>
      <c r="K1432" s="228" t="s">
        <v>493</v>
      </c>
      <c r="L1432" s="66"/>
      <c r="M1432" s="263" t="s">
        <v>5888</v>
      </c>
      <c r="N1432" s="225"/>
      <c r="O1432" s="225"/>
      <c r="P1432" s="160"/>
      <c r="Q1432" s="160"/>
      <c r="R1432" s="160"/>
      <c r="S1432" s="160"/>
      <c r="T1432" s="160"/>
      <c r="U1432" s="160"/>
      <c r="V1432" s="160"/>
      <c r="W1432" s="160"/>
      <c r="X1432" s="160"/>
      <c r="Y1432" s="160"/>
      <c r="Z1432" s="160"/>
      <c r="AA1432" s="160"/>
      <c r="AB1432" s="160"/>
      <c r="AC1432" s="160"/>
      <c r="AD1432" s="160"/>
      <c r="AE1432" s="160"/>
      <c r="AF1432" s="160"/>
      <c r="AG1432" s="160"/>
      <c r="AH1432" s="160"/>
      <c r="AI1432" s="160"/>
    </row>
    <row r="1433">
      <c r="A1433" s="133" t="s">
        <v>6369</v>
      </c>
      <c r="B1433" s="244"/>
      <c r="C1433" s="246"/>
      <c r="D1433" s="161" t="s">
        <v>6394</v>
      </c>
      <c r="E1433" s="244"/>
      <c r="F1433" s="246"/>
      <c r="G1433" s="135" t="s">
        <v>5985</v>
      </c>
      <c r="H1433" s="135" t="s">
        <v>5986</v>
      </c>
      <c r="I1433" s="250" t="s">
        <v>5987</v>
      </c>
      <c r="J1433" s="264" t="s">
        <v>6334</v>
      </c>
      <c r="K1433" s="228" t="s">
        <v>493</v>
      </c>
      <c r="L1433" s="66"/>
      <c r="M1433" s="263" t="s">
        <v>5888</v>
      </c>
      <c r="N1433" s="225"/>
      <c r="O1433" s="225"/>
      <c r="P1433" s="160"/>
      <c r="Q1433" s="160"/>
      <c r="R1433" s="160"/>
      <c r="S1433" s="160"/>
      <c r="T1433" s="160"/>
      <c r="U1433" s="160"/>
      <c r="V1433" s="160"/>
      <c r="W1433" s="160"/>
      <c r="X1433" s="160"/>
      <c r="Y1433" s="160"/>
      <c r="Z1433" s="160"/>
      <c r="AA1433" s="160"/>
      <c r="AB1433" s="160"/>
      <c r="AC1433" s="160"/>
      <c r="AD1433" s="160"/>
      <c r="AE1433" s="160"/>
      <c r="AF1433" s="160"/>
      <c r="AG1433" s="160"/>
      <c r="AH1433" s="160"/>
      <c r="AI1433" s="160"/>
    </row>
    <row r="1434">
      <c r="A1434" s="133" t="s">
        <v>6369</v>
      </c>
      <c r="B1434" s="244"/>
      <c r="C1434" s="246"/>
      <c r="D1434" s="161" t="s">
        <v>6395</v>
      </c>
      <c r="E1434" s="244"/>
      <c r="F1434" s="246"/>
      <c r="G1434" s="135" t="s">
        <v>5989</v>
      </c>
      <c r="H1434" s="135" t="s">
        <v>5990</v>
      </c>
      <c r="I1434" s="250" t="s">
        <v>5955</v>
      </c>
      <c r="J1434" s="264" t="s">
        <v>6334</v>
      </c>
      <c r="K1434" s="228" t="s">
        <v>493</v>
      </c>
      <c r="L1434" s="66"/>
      <c r="M1434" s="263" t="s">
        <v>5888</v>
      </c>
      <c r="N1434" s="225"/>
      <c r="O1434" s="225"/>
      <c r="P1434" s="160"/>
      <c r="Q1434" s="160"/>
      <c r="R1434" s="160"/>
      <c r="S1434" s="160"/>
      <c r="T1434" s="160"/>
      <c r="U1434" s="160"/>
      <c r="V1434" s="160"/>
      <c r="W1434" s="160"/>
      <c r="X1434" s="160"/>
      <c r="Y1434" s="160"/>
      <c r="Z1434" s="160"/>
      <c r="AA1434" s="160"/>
      <c r="AB1434" s="160"/>
      <c r="AC1434" s="160"/>
      <c r="AD1434" s="160"/>
      <c r="AE1434" s="160"/>
      <c r="AF1434" s="160"/>
      <c r="AG1434" s="160"/>
      <c r="AH1434" s="160"/>
      <c r="AI1434" s="160"/>
    </row>
    <row r="1435">
      <c r="A1435" s="133" t="s">
        <v>6369</v>
      </c>
      <c r="B1435" s="244"/>
      <c r="C1435" s="246"/>
      <c r="D1435" s="161" t="s">
        <v>6396</v>
      </c>
      <c r="E1435" s="244"/>
      <c r="F1435" s="246"/>
      <c r="G1435" s="135" t="s">
        <v>5992</v>
      </c>
      <c r="H1435" s="135" t="s">
        <v>5993</v>
      </c>
      <c r="I1435" s="250" t="s">
        <v>5994</v>
      </c>
      <c r="J1435" s="262" t="s">
        <v>11</v>
      </c>
      <c r="K1435" s="228" t="s">
        <v>493</v>
      </c>
      <c r="L1435" s="225"/>
      <c r="M1435" s="225"/>
      <c r="N1435" s="225"/>
      <c r="O1435" s="225"/>
      <c r="P1435" s="160"/>
      <c r="Q1435" s="160"/>
      <c r="R1435" s="160"/>
      <c r="S1435" s="160"/>
      <c r="T1435" s="160"/>
      <c r="U1435" s="160"/>
      <c r="V1435" s="160"/>
      <c r="W1435" s="160"/>
      <c r="X1435" s="160"/>
      <c r="Y1435" s="160"/>
      <c r="Z1435" s="160"/>
      <c r="AA1435" s="160"/>
      <c r="AB1435" s="160"/>
      <c r="AC1435" s="160"/>
      <c r="AD1435" s="160"/>
      <c r="AE1435" s="160"/>
      <c r="AF1435" s="160"/>
      <c r="AG1435" s="160"/>
      <c r="AH1435" s="160"/>
      <c r="AI1435" s="160"/>
    </row>
    <row r="1436">
      <c r="A1436" s="133" t="s">
        <v>6369</v>
      </c>
      <c r="B1436" s="244"/>
      <c r="C1436" s="246"/>
      <c r="D1436" s="161" t="s">
        <v>6397</v>
      </c>
      <c r="E1436" s="244"/>
      <c r="F1436" s="246"/>
      <c r="G1436" s="135" t="s">
        <v>5996</v>
      </c>
      <c r="H1436" s="135" t="s">
        <v>5997</v>
      </c>
      <c r="I1436" s="250" t="s">
        <v>5998</v>
      </c>
      <c r="J1436" s="264" t="s">
        <v>6334</v>
      </c>
      <c r="K1436" s="228" t="s">
        <v>493</v>
      </c>
      <c r="L1436" s="66"/>
      <c r="M1436" s="263" t="s">
        <v>5888</v>
      </c>
      <c r="N1436" s="225"/>
      <c r="O1436" s="225"/>
      <c r="P1436" s="160"/>
      <c r="Q1436" s="160"/>
      <c r="R1436" s="160"/>
      <c r="S1436" s="160"/>
      <c r="T1436" s="160"/>
      <c r="U1436" s="160"/>
      <c r="V1436" s="160"/>
      <c r="W1436" s="160"/>
      <c r="X1436" s="160"/>
      <c r="Y1436" s="160"/>
      <c r="Z1436" s="160"/>
      <c r="AA1436" s="160"/>
      <c r="AB1436" s="160"/>
      <c r="AC1436" s="160"/>
      <c r="AD1436" s="160"/>
      <c r="AE1436" s="160"/>
      <c r="AF1436" s="160"/>
      <c r="AG1436" s="160"/>
      <c r="AH1436" s="160"/>
      <c r="AI1436" s="160"/>
    </row>
    <row r="1437">
      <c r="A1437" s="133" t="s">
        <v>6369</v>
      </c>
      <c r="B1437" s="244"/>
      <c r="C1437" s="246"/>
      <c r="D1437" s="161" t="s">
        <v>6398</v>
      </c>
      <c r="E1437" s="244"/>
      <c r="F1437" s="246"/>
      <c r="G1437" s="135" t="s">
        <v>6000</v>
      </c>
      <c r="H1437" s="135" t="s">
        <v>6001</v>
      </c>
      <c r="I1437" s="250" t="s">
        <v>6002</v>
      </c>
      <c r="J1437" s="265" t="s">
        <v>11</v>
      </c>
      <c r="K1437" s="228" t="s">
        <v>493</v>
      </c>
      <c r="L1437" s="66"/>
      <c r="M1437" s="225"/>
      <c r="N1437" s="225"/>
      <c r="O1437" s="225"/>
      <c r="P1437" s="160"/>
      <c r="Q1437" s="160"/>
      <c r="R1437" s="160"/>
      <c r="S1437" s="160"/>
      <c r="T1437" s="160"/>
      <c r="U1437" s="160"/>
      <c r="V1437" s="160"/>
      <c r="W1437" s="160"/>
      <c r="X1437" s="160"/>
      <c r="Y1437" s="160"/>
      <c r="Z1437" s="160"/>
      <c r="AA1437" s="160"/>
      <c r="AB1437" s="160"/>
      <c r="AC1437" s="160"/>
      <c r="AD1437" s="160"/>
      <c r="AE1437" s="160"/>
      <c r="AF1437" s="160"/>
      <c r="AG1437" s="160"/>
      <c r="AH1437" s="160"/>
      <c r="AI1437" s="160"/>
    </row>
    <row r="1438">
      <c r="A1438" s="133" t="s">
        <v>6369</v>
      </c>
      <c r="B1438" s="244"/>
      <c r="C1438" s="246"/>
      <c r="D1438" s="161" t="s">
        <v>6399</v>
      </c>
      <c r="E1438" s="244"/>
      <c r="F1438" s="246"/>
      <c r="G1438" s="135" t="s">
        <v>6004</v>
      </c>
      <c r="H1438" s="135" t="s">
        <v>6005</v>
      </c>
      <c r="I1438" s="250" t="s">
        <v>6006</v>
      </c>
      <c r="J1438" s="264" t="s">
        <v>6334</v>
      </c>
      <c r="K1438" s="228" t="s">
        <v>493</v>
      </c>
      <c r="L1438" s="66"/>
      <c r="M1438" s="263" t="s">
        <v>5888</v>
      </c>
      <c r="N1438" s="225"/>
      <c r="O1438" s="225"/>
      <c r="P1438" s="160"/>
      <c r="Q1438" s="160"/>
      <c r="R1438" s="160"/>
      <c r="S1438" s="160"/>
      <c r="T1438" s="160"/>
      <c r="U1438" s="160"/>
      <c r="V1438" s="160"/>
      <c r="W1438" s="160"/>
      <c r="X1438" s="160"/>
      <c r="Y1438" s="160"/>
      <c r="Z1438" s="160"/>
      <c r="AA1438" s="160"/>
      <c r="AB1438" s="160"/>
      <c r="AC1438" s="160"/>
      <c r="AD1438" s="160"/>
      <c r="AE1438" s="160"/>
      <c r="AF1438" s="160"/>
      <c r="AG1438" s="160"/>
      <c r="AH1438" s="160"/>
      <c r="AI1438" s="160"/>
    </row>
    <row r="1439">
      <c r="A1439" s="133" t="s">
        <v>6369</v>
      </c>
      <c r="B1439" s="244"/>
      <c r="C1439" s="246"/>
      <c r="D1439" s="161" t="s">
        <v>6400</v>
      </c>
      <c r="E1439" s="244"/>
      <c r="F1439" s="246"/>
      <c r="G1439" s="135" t="s">
        <v>6008</v>
      </c>
      <c r="H1439" s="135" t="s">
        <v>6009</v>
      </c>
      <c r="I1439" s="250" t="s">
        <v>6010</v>
      </c>
      <c r="J1439" s="262" t="s">
        <v>6373</v>
      </c>
      <c r="K1439" s="228" t="s">
        <v>493</v>
      </c>
      <c r="L1439" s="66"/>
      <c r="M1439" s="225"/>
      <c r="N1439" s="225"/>
      <c r="O1439" s="225"/>
      <c r="P1439" s="160"/>
      <c r="Q1439" s="160"/>
      <c r="R1439" s="160"/>
      <c r="S1439" s="160"/>
      <c r="T1439" s="160"/>
      <c r="U1439" s="160"/>
      <c r="V1439" s="160"/>
      <c r="W1439" s="160"/>
      <c r="X1439" s="160"/>
      <c r="Y1439" s="160"/>
      <c r="Z1439" s="160"/>
      <c r="AA1439" s="160"/>
      <c r="AB1439" s="160"/>
      <c r="AC1439" s="160"/>
      <c r="AD1439" s="160"/>
      <c r="AE1439" s="160"/>
      <c r="AF1439" s="160"/>
      <c r="AG1439" s="160"/>
      <c r="AH1439" s="160"/>
      <c r="AI1439" s="160"/>
    </row>
    <row r="1440">
      <c r="A1440" s="133" t="s">
        <v>6369</v>
      </c>
      <c r="B1440" s="244"/>
      <c r="C1440" s="246"/>
      <c r="D1440" s="161" t="s">
        <v>6401</v>
      </c>
      <c r="E1440" s="244"/>
      <c r="F1440" s="246"/>
      <c r="G1440" s="135" t="s">
        <v>6012</v>
      </c>
      <c r="H1440" s="135" t="s">
        <v>6013</v>
      </c>
      <c r="I1440" s="250" t="s">
        <v>6014</v>
      </c>
      <c r="J1440" s="264" t="s">
        <v>6334</v>
      </c>
      <c r="K1440" s="228" t="s">
        <v>493</v>
      </c>
      <c r="L1440" s="66"/>
      <c r="M1440" s="263" t="s">
        <v>5888</v>
      </c>
      <c r="N1440" s="225"/>
      <c r="O1440" s="225"/>
      <c r="P1440" s="160"/>
      <c r="Q1440" s="160"/>
      <c r="R1440" s="160"/>
      <c r="S1440" s="160"/>
      <c r="T1440" s="160"/>
      <c r="U1440" s="160"/>
      <c r="V1440" s="160"/>
      <c r="W1440" s="160"/>
      <c r="X1440" s="160"/>
      <c r="Y1440" s="160"/>
      <c r="Z1440" s="160"/>
      <c r="AA1440" s="160"/>
      <c r="AB1440" s="160"/>
      <c r="AC1440" s="160"/>
      <c r="AD1440" s="160"/>
      <c r="AE1440" s="160"/>
      <c r="AF1440" s="160"/>
      <c r="AG1440" s="160"/>
      <c r="AH1440" s="160"/>
      <c r="AI1440" s="160"/>
    </row>
    <row r="1441">
      <c r="A1441" s="133" t="s">
        <v>6369</v>
      </c>
      <c r="B1441" s="244"/>
      <c r="C1441" s="246"/>
      <c r="D1441" s="161" t="s">
        <v>6402</v>
      </c>
      <c r="E1441" s="244"/>
      <c r="F1441" s="248"/>
      <c r="G1441" s="135" t="s">
        <v>6403</v>
      </c>
      <c r="H1441" s="135" t="s">
        <v>6404</v>
      </c>
      <c r="I1441" s="250" t="s">
        <v>6405</v>
      </c>
      <c r="J1441" s="264" t="s">
        <v>6334</v>
      </c>
      <c r="K1441" s="228" t="s">
        <v>493</v>
      </c>
      <c r="L1441" s="66"/>
      <c r="M1441" s="263" t="s">
        <v>5888</v>
      </c>
      <c r="N1441" s="225"/>
      <c r="O1441" s="225"/>
      <c r="P1441" s="160"/>
      <c r="Q1441" s="160"/>
      <c r="R1441" s="160"/>
      <c r="S1441" s="160"/>
      <c r="T1441" s="160"/>
      <c r="U1441" s="160"/>
      <c r="V1441" s="160"/>
      <c r="W1441" s="160"/>
      <c r="X1441" s="160"/>
      <c r="Y1441" s="160"/>
      <c r="Z1441" s="160"/>
      <c r="AA1441" s="160"/>
      <c r="AB1441" s="160"/>
      <c r="AC1441" s="160"/>
      <c r="AD1441" s="160"/>
      <c r="AE1441" s="160"/>
      <c r="AF1441" s="160"/>
      <c r="AG1441" s="160"/>
      <c r="AH1441" s="160"/>
      <c r="AI1441" s="160"/>
    </row>
    <row r="1442">
      <c r="A1442" s="21" t="s">
        <v>6406</v>
      </c>
      <c r="B1442" s="244"/>
      <c r="C1442" s="135" t="s">
        <v>6407</v>
      </c>
      <c r="D1442" s="161" t="s">
        <v>6408</v>
      </c>
      <c r="E1442" s="244"/>
      <c r="F1442" s="248"/>
      <c r="G1442" s="135" t="s">
        <v>6409</v>
      </c>
      <c r="H1442" s="135" t="s">
        <v>6410</v>
      </c>
      <c r="I1442" s="250" t="s">
        <v>6411</v>
      </c>
      <c r="J1442" s="223" t="s">
        <v>492</v>
      </c>
      <c r="K1442" s="228" t="s">
        <v>493</v>
      </c>
      <c r="L1442" s="66"/>
      <c r="M1442" s="225"/>
      <c r="N1442" s="225"/>
      <c r="O1442" s="225"/>
      <c r="P1442" s="160"/>
      <c r="Q1442" s="160"/>
      <c r="R1442" s="160"/>
      <c r="S1442" s="160"/>
      <c r="T1442" s="160"/>
      <c r="U1442" s="160"/>
      <c r="V1442" s="160"/>
      <c r="W1442" s="160"/>
      <c r="X1442" s="160"/>
      <c r="Y1442" s="160"/>
      <c r="Z1442" s="160"/>
      <c r="AA1442" s="160"/>
      <c r="AB1442" s="160"/>
      <c r="AC1442" s="160"/>
      <c r="AD1442" s="160"/>
      <c r="AE1442" s="160"/>
      <c r="AF1442" s="160"/>
      <c r="AG1442" s="160"/>
      <c r="AH1442" s="160"/>
      <c r="AI1442" s="160"/>
    </row>
    <row r="1443">
      <c r="A1443" s="21" t="s">
        <v>6406</v>
      </c>
      <c r="B1443" s="244"/>
      <c r="C1443" s="246"/>
      <c r="D1443" s="161" t="s">
        <v>6412</v>
      </c>
      <c r="E1443" s="244"/>
      <c r="F1443" s="248"/>
      <c r="G1443" s="135" t="s">
        <v>6409</v>
      </c>
      <c r="H1443" s="135" t="s">
        <v>6413</v>
      </c>
      <c r="I1443" s="250" t="s">
        <v>6411</v>
      </c>
      <c r="J1443" s="223" t="s">
        <v>492</v>
      </c>
      <c r="K1443" s="228" t="s">
        <v>493</v>
      </c>
      <c r="L1443" s="66"/>
      <c r="M1443" s="225"/>
      <c r="N1443" s="225"/>
      <c r="O1443" s="225"/>
      <c r="P1443" s="160"/>
      <c r="Q1443" s="160"/>
      <c r="R1443" s="160"/>
      <c r="S1443" s="160"/>
      <c r="T1443" s="160"/>
      <c r="U1443" s="160"/>
      <c r="V1443" s="160"/>
      <c r="W1443" s="160"/>
      <c r="X1443" s="160"/>
      <c r="Y1443" s="160"/>
      <c r="Z1443" s="160"/>
      <c r="AA1443" s="160"/>
      <c r="AB1443" s="160"/>
      <c r="AC1443" s="160"/>
      <c r="AD1443" s="160"/>
      <c r="AE1443" s="160"/>
      <c r="AF1443" s="160"/>
      <c r="AG1443" s="160"/>
      <c r="AH1443" s="160"/>
      <c r="AI1443" s="160"/>
    </row>
    <row r="1444">
      <c r="A1444" s="21" t="s">
        <v>6406</v>
      </c>
      <c r="B1444" s="244"/>
      <c r="C1444" s="246"/>
      <c r="D1444" s="161" t="s">
        <v>6414</v>
      </c>
      <c r="E1444" s="244"/>
      <c r="F1444" s="248"/>
      <c r="G1444" s="135" t="s">
        <v>6409</v>
      </c>
      <c r="H1444" s="135" t="s">
        <v>6415</v>
      </c>
      <c r="I1444" s="250" t="s">
        <v>6411</v>
      </c>
      <c r="J1444" s="223" t="s">
        <v>492</v>
      </c>
      <c r="K1444" s="228" t="s">
        <v>493</v>
      </c>
      <c r="L1444" s="66"/>
      <c r="M1444" s="225"/>
      <c r="N1444" s="225"/>
      <c r="O1444" s="225"/>
      <c r="P1444" s="160"/>
      <c r="Q1444" s="160"/>
      <c r="R1444" s="160"/>
      <c r="S1444" s="160"/>
      <c r="T1444" s="160"/>
      <c r="U1444" s="160"/>
      <c r="V1444" s="160"/>
      <c r="W1444" s="160"/>
      <c r="X1444" s="160"/>
      <c r="Y1444" s="160"/>
      <c r="Z1444" s="160"/>
      <c r="AA1444" s="160"/>
      <c r="AB1444" s="160"/>
      <c r="AC1444" s="160"/>
      <c r="AD1444" s="160"/>
      <c r="AE1444" s="160"/>
      <c r="AF1444" s="160"/>
      <c r="AG1444" s="160"/>
      <c r="AH1444" s="160"/>
      <c r="AI1444" s="160"/>
    </row>
    <row r="1445">
      <c r="A1445" s="21" t="s">
        <v>6406</v>
      </c>
      <c r="B1445" s="244"/>
      <c r="C1445" s="246"/>
      <c r="D1445" s="161" t="s">
        <v>6416</v>
      </c>
      <c r="E1445" s="244"/>
      <c r="F1445" s="248"/>
      <c r="G1445" s="135" t="s">
        <v>6409</v>
      </c>
      <c r="H1445" s="135" t="s">
        <v>6417</v>
      </c>
      <c r="I1445" s="250" t="s">
        <v>6411</v>
      </c>
      <c r="J1445" s="223" t="s">
        <v>492</v>
      </c>
      <c r="K1445" s="228" t="s">
        <v>493</v>
      </c>
      <c r="L1445" s="66"/>
      <c r="M1445" s="225"/>
      <c r="N1445" s="225"/>
      <c r="O1445" s="225"/>
      <c r="P1445" s="160"/>
      <c r="Q1445" s="160"/>
      <c r="R1445" s="160"/>
      <c r="S1445" s="160"/>
      <c r="T1445" s="160"/>
      <c r="U1445" s="160"/>
      <c r="V1445" s="160"/>
      <c r="W1445" s="160"/>
      <c r="X1445" s="160"/>
      <c r="Y1445" s="160"/>
      <c r="Z1445" s="160"/>
      <c r="AA1445" s="160"/>
      <c r="AB1445" s="160"/>
      <c r="AC1445" s="160"/>
      <c r="AD1445" s="160"/>
      <c r="AE1445" s="160"/>
      <c r="AF1445" s="160"/>
      <c r="AG1445" s="160"/>
      <c r="AH1445" s="160"/>
      <c r="AI1445" s="160"/>
    </row>
    <row r="1446">
      <c r="A1446" s="21" t="s">
        <v>6406</v>
      </c>
      <c r="B1446" s="244"/>
      <c r="C1446" s="246"/>
      <c r="D1446" s="161" t="s">
        <v>6418</v>
      </c>
      <c r="E1446" s="244"/>
      <c r="F1446" s="248"/>
      <c r="G1446" s="135" t="s">
        <v>6167</v>
      </c>
      <c r="H1446" s="135" t="s">
        <v>6168</v>
      </c>
      <c r="I1446" s="250" t="s">
        <v>6169</v>
      </c>
      <c r="J1446" s="223" t="s">
        <v>492</v>
      </c>
      <c r="K1446" s="150" t="s">
        <v>6021</v>
      </c>
      <c r="L1446" s="66"/>
      <c r="M1446" s="224" t="s">
        <v>519</v>
      </c>
      <c r="N1446" s="225"/>
      <c r="O1446" s="225"/>
      <c r="P1446" s="160"/>
      <c r="Q1446" s="160"/>
      <c r="R1446" s="160"/>
      <c r="S1446" s="160"/>
      <c r="T1446" s="160"/>
      <c r="U1446" s="160"/>
      <c r="V1446" s="160"/>
      <c r="W1446" s="160"/>
      <c r="X1446" s="160"/>
      <c r="Y1446" s="160"/>
      <c r="Z1446" s="160"/>
      <c r="AA1446" s="160"/>
      <c r="AB1446" s="160"/>
      <c r="AC1446" s="160"/>
      <c r="AD1446" s="160"/>
      <c r="AE1446" s="160"/>
      <c r="AF1446" s="160"/>
      <c r="AG1446" s="160"/>
      <c r="AH1446" s="160"/>
      <c r="AI1446" s="160"/>
    </row>
    <row r="1447">
      <c r="A1447" s="21" t="s">
        <v>6406</v>
      </c>
      <c r="B1447" s="244"/>
      <c r="C1447" s="246"/>
      <c r="D1447" s="161" t="s">
        <v>6419</v>
      </c>
      <c r="E1447" s="244"/>
      <c r="F1447" s="248"/>
      <c r="G1447" s="135" t="s">
        <v>6420</v>
      </c>
      <c r="H1447" s="135" t="s">
        <v>6168</v>
      </c>
      <c r="I1447" s="250" t="s">
        <v>6421</v>
      </c>
      <c r="J1447" s="223" t="s">
        <v>492</v>
      </c>
      <c r="K1447" s="150" t="s">
        <v>6021</v>
      </c>
      <c r="L1447" s="66"/>
      <c r="M1447" s="224" t="s">
        <v>519</v>
      </c>
      <c r="N1447" s="225"/>
      <c r="O1447" s="225"/>
      <c r="P1447" s="160"/>
      <c r="Q1447" s="160"/>
      <c r="R1447" s="160"/>
      <c r="S1447" s="160"/>
      <c r="T1447" s="160"/>
      <c r="U1447" s="160"/>
      <c r="V1447" s="160"/>
      <c r="W1447" s="160"/>
      <c r="X1447" s="160"/>
      <c r="Y1447" s="160"/>
      <c r="Z1447" s="160"/>
      <c r="AA1447" s="160"/>
      <c r="AB1447" s="160"/>
      <c r="AC1447" s="160"/>
      <c r="AD1447" s="160"/>
      <c r="AE1447" s="160"/>
      <c r="AF1447" s="160"/>
      <c r="AG1447" s="160"/>
      <c r="AH1447" s="160"/>
      <c r="AI1447" s="160"/>
    </row>
    <row r="1448">
      <c r="A1448" s="21" t="s">
        <v>6406</v>
      </c>
      <c r="B1448" s="244"/>
      <c r="C1448" s="246"/>
      <c r="D1448" s="161" t="s">
        <v>6422</v>
      </c>
      <c r="E1448" s="244"/>
      <c r="F1448" s="248"/>
      <c r="G1448" s="135" t="s">
        <v>6423</v>
      </c>
      <c r="H1448" s="135" t="s">
        <v>6168</v>
      </c>
      <c r="I1448" s="250" t="s">
        <v>6424</v>
      </c>
      <c r="J1448" s="223" t="s">
        <v>492</v>
      </c>
      <c r="K1448" s="150" t="s">
        <v>6021</v>
      </c>
      <c r="L1448" s="66"/>
      <c r="M1448" s="224" t="s">
        <v>519</v>
      </c>
      <c r="N1448" s="225"/>
      <c r="O1448" s="225"/>
      <c r="P1448" s="160"/>
      <c r="Q1448" s="160"/>
      <c r="R1448" s="160"/>
      <c r="S1448" s="160"/>
      <c r="T1448" s="160"/>
      <c r="U1448" s="160"/>
      <c r="V1448" s="160"/>
      <c r="W1448" s="160"/>
      <c r="X1448" s="160"/>
      <c r="Y1448" s="160"/>
      <c r="Z1448" s="160"/>
      <c r="AA1448" s="160"/>
      <c r="AB1448" s="160"/>
      <c r="AC1448" s="160"/>
      <c r="AD1448" s="160"/>
      <c r="AE1448" s="160"/>
      <c r="AF1448" s="160"/>
      <c r="AG1448" s="160"/>
      <c r="AH1448" s="160"/>
      <c r="AI1448" s="160"/>
    </row>
    <row r="1449">
      <c r="A1449" s="21" t="s">
        <v>6406</v>
      </c>
      <c r="B1449" s="244"/>
      <c r="C1449" s="246"/>
      <c r="D1449" s="161" t="s">
        <v>6425</v>
      </c>
      <c r="E1449" s="244"/>
      <c r="F1449" s="248"/>
      <c r="G1449" s="135" t="s">
        <v>6426</v>
      </c>
      <c r="H1449" s="135" t="s">
        <v>6168</v>
      </c>
      <c r="I1449" s="250" t="s">
        <v>6424</v>
      </c>
      <c r="J1449" s="223" t="s">
        <v>492</v>
      </c>
      <c r="K1449" s="150" t="s">
        <v>6021</v>
      </c>
      <c r="L1449" s="66"/>
      <c r="M1449" s="224" t="s">
        <v>519</v>
      </c>
      <c r="N1449" s="225"/>
      <c r="O1449" s="225"/>
      <c r="P1449" s="160"/>
      <c r="Q1449" s="160"/>
      <c r="R1449" s="160"/>
      <c r="S1449" s="160"/>
      <c r="T1449" s="160"/>
      <c r="U1449" s="160"/>
      <c r="V1449" s="160"/>
      <c r="W1449" s="160"/>
      <c r="X1449" s="160"/>
      <c r="Y1449" s="160"/>
      <c r="Z1449" s="160"/>
      <c r="AA1449" s="160"/>
      <c r="AB1449" s="160"/>
      <c r="AC1449" s="160"/>
      <c r="AD1449" s="160"/>
      <c r="AE1449" s="160"/>
      <c r="AF1449" s="160"/>
      <c r="AG1449" s="160"/>
      <c r="AH1449" s="160"/>
      <c r="AI1449" s="160"/>
    </row>
    <row r="1450">
      <c r="A1450" s="21" t="s">
        <v>6406</v>
      </c>
      <c r="B1450" s="244"/>
      <c r="C1450" s="246"/>
      <c r="D1450" s="161" t="s">
        <v>6427</v>
      </c>
      <c r="E1450" s="244"/>
      <c r="F1450" s="248"/>
      <c r="G1450" s="135" t="s">
        <v>6171</v>
      </c>
      <c r="H1450" s="135" t="s">
        <v>6172</v>
      </c>
      <c r="I1450" s="250" t="s">
        <v>6169</v>
      </c>
      <c r="J1450" s="223" t="s">
        <v>492</v>
      </c>
      <c r="K1450" s="228" t="s">
        <v>493</v>
      </c>
      <c r="L1450" s="66"/>
      <c r="M1450" s="225"/>
      <c r="N1450" s="225"/>
      <c r="O1450" s="225"/>
      <c r="P1450" s="160"/>
      <c r="Q1450" s="160"/>
      <c r="R1450" s="160"/>
      <c r="S1450" s="160"/>
      <c r="T1450" s="160"/>
      <c r="U1450" s="160"/>
      <c r="V1450" s="160"/>
      <c r="W1450" s="160"/>
      <c r="X1450" s="160"/>
      <c r="Y1450" s="160"/>
      <c r="Z1450" s="160"/>
      <c r="AA1450" s="160"/>
      <c r="AB1450" s="160"/>
      <c r="AC1450" s="160"/>
      <c r="AD1450" s="160"/>
      <c r="AE1450" s="160"/>
      <c r="AF1450" s="160"/>
      <c r="AG1450" s="160"/>
      <c r="AH1450" s="160"/>
      <c r="AI1450" s="160"/>
    </row>
    <row r="1451">
      <c r="A1451" s="21" t="s">
        <v>6406</v>
      </c>
      <c r="B1451" s="244"/>
      <c r="C1451" s="246"/>
      <c r="D1451" s="161" t="s">
        <v>6428</v>
      </c>
      <c r="E1451" s="244"/>
      <c r="F1451" s="248"/>
      <c r="G1451" s="135" t="s">
        <v>6429</v>
      </c>
      <c r="H1451" s="135" t="s">
        <v>6430</v>
      </c>
      <c r="I1451" s="250" t="s">
        <v>6431</v>
      </c>
      <c r="J1451" s="223" t="s">
        <v>492</v>
      </c>
      <c r="K1451" s="228" t="s">
        <v>493</v>
      </c>
      <c r="L1451" s="66"/>
      <c r="M1451" s="225"/>
      <c r="N1451" s="225"/>
      <c r="O1451" s="225"/>
      <c r="P1451" s="160"/>
      <c r="Q1451" s="160"/>
      <c r="R1451" s="160"/>
      <c r="S1451" s="160"/>
      <c r="T1451" s="160"/>
      <c r="U1451" s="160"/>
      <c r="V1451" s="160"/>
      <c r="W1451" s="160"/>
      <c r="X1451" s="160"/>
      <c r="Y1451" s="160"/>
      <c r="Z1451" s="160"/>
      <c r="AA1451" s="160"/>
      <c r="AB1451" s="160"/>
      <c r="AC1451" s="160"/>
      <c r="AD1451" s="160"/>
      <c r="AE1451" s="160"/>
      <c r="AF1451" s="160"/>
      <c r="AG1451" s="160"/>
      <c r="AH1451" s="160"/>
      <c r="AI1451" s="160"/>
    </row>
    <row r="1452">
      <c r="A1452" s="21" t="s">
        <v>6406</v>
      </c>
      <c r="B1452" s="244"/>
      <c r="C1452" s="246"/>
      <c r="D1452" s="161" t="s">
        <v>6432</v>
      </c>
      <c r="E1452" s="244"/>
      <c r="F1452" s="248"/>
      <c r="G1452" s="135" t="s">
        <v>6433</v>
      </c>
      <c r="H1452" s="135" t="s">
        <v>6434</v>
      </c>
      <c r="I1452" s="250" t="s">
        <v>6431</v>
      </c>
      <c r="J1452" s="223" t="s">
        <v>492</v>
      </c>
      <c r="K1452" s="228" t="s">
        <v>493</v>
      </c>
      <c r="L1452" s="66"/>
      <c r="M1452" s="225"/>
      <c r="N1452" s="225"/>
      <c r="O1452" s="225"/>
      <c r="P1452" s="160"/>
      <c r="Q1452" s="160"/>
      <c r="R1452" s="160"/>
      <c r="S1452" s="160"/>
      <c r="T1452" s="160"/>
      <c r="U1452" s="160"/>
      <c r="V1452" s="160"/>
      <c r="W1452" s="160"/>
      <c r="X1452" s="160"/>
      <c r="Y1452" s="160"/>
      <c r="Z1452" s="160"/>
      <c r="AA1452" s="160"/>
      <c r="AB1452" s="160"/>
      <c r="AC1452" s="160"/>
      <c r="AD1452" s="160"/>
      <c r="AE1452" s="160"/>
      <c r="AF1452" s="160"/>
      <c r="AG1452" s="160"/>
      <c r="AH1452" s="160"/>
      <c r="AI1452" s="160"/>
    </row>
    <row r="1453">
      <c r="A1453" s="21" t="s">
        <v>6406</v>
      </c>
      <c r="B1453" s="244"/>
      <c r="C1453" s="246"/>
      <c r="D1453" s="161" t="s">
        <v>6435</v>
      </c>
      <c r="E1453" s="244"/>
      <c r="F1453" s="248"/>
      <c r="G1453" s="135" t="s">
        <v>6436</v>
      </c>
      <c r="H1453" s="135" t="s">
        <v>6437</v>
      </c>
      <c r="I1453" s="250" t="s">
        <v>6431</v>
      </c>
      <c r="J1453" s="223" t="s">
        <v>492</v>
      </c>
      <c r="K1453" s="228" t="s">
        <v>493</v>
      </c>
      <c r="L1453" s="66"/>
      <c r="M1453" s="225"/>
      <c r="N1453" s="225"/>
      <c r="O1453" s="225"/>
      <c r="P1453" s="160"/>
      <c r="Q1453" s="160"/>
      <c r="R1453" s="160"/>
      <c r="S1453" s="160"/>
      <c r="T1453" s="160"/>
      <c r="U1453" s="160"/>
      <c r="V1453" s="160"/>
      <c r="W1453" s="160"/>
      <c r="X1453" s="160"/>
      <c r="Y1453" s="160"/>
      <c r="Z1453" s="160"/>
      <c r="AA1453" s="160"/>
      <c r="AB1453" s="160"/>
      <c r="AC1453" s="160"/>
      <c r="AD1453" s="160"/>
      <c r="AE1453" s="160"/>
      <c r="AF1453" s="160"/>
      <c r="AG1453" s="160"/>
      <c r="AH1453" s="160"/>
      <c r="AI1453" s="160"/>
    </row>
    <row r="1454">
      <c r="A1454" s="21" t="s">
        <v>6406</v>
      </c>
      <c r="B1454" s="244"/>
      <c r="C1454" s="246"/>
      <c r="D1454" s="161" t="s">
        <v>6438</v>
      </c>
      <c r="E1454" s="244"/>
      <c r="F1454" s="248"/>
      <c r="G1454" s="135" t="s">
        <v>6439</v>
      </c>
      <c r="H1454" s="135" t="s">
        <v>6440</v>
      </c>
      <c r="I1454" s="250" t="s">
        <v>6431</v>
      </c>
      <c r="J1454" s="223" t="s">
        <v>492</v>
      </c>
      <c r="K1454" s="228" t="s">
        <v>493</v>
      </c>
      <c r="L1454" s="66"/>
      <c r="M1454" s="225"/>
      <c r="N1454" s="225"/>
      <c r="O1454" s="225"/>
      <c r="P1454" s="160"/>
      <c r="Q1454" s="160"/>
      <c r="R1454" s="160"/>
      <c r="S1454" s="160"/>
      <c r="T1454" s="160"/>
      <c r="U1454" s="160"/>
      <c r="V1454" s="160"/>
      <c r="W1454" s="160"/>
      <c r="X1454" s="160"/>
      <c r="Y1454" s="160"/>
      <c r="Z1454" s="160"/>
      <c r="AA1454" s="160"/>
      <c r="AB1454" s="160"/>
      <c r="AC1454" s="160"/>
      <c r="AD1454" s="160"/>
      <c r="AE1454" s="160"/>
      <c r="AF1454" s="160"/>
      <c r="AG1454" s="160"/>
      <c r="AH1454" s="160"/>
      <c r="AI1454" s="160"/>
    </row>
    <row r="1455">
      <c r="A1455" s="21" t="s">
        <v>6406</v>
      </c>
      <c r="B1455" s="244"/>
      <c r="C1455" s="246"/>
      <c r="D1455" s="161" t="s">
        <v>6441</v>
      </c>
      <c r="E1455" s="244"/>
      <c r="F1455" s="248"/>
      <c r="G1455" s="135" t="s">
        <v>6442</v>
      </c>
      <c r="H1455" s="135" t="s">
        <v>6443</v>
      </c>
      <c r="I1455" s="250" t="s">
        <v>6444</v>
      </c>
      <c r="J1455" s="223" t="s">
        <v>492</v>
      </c>
      <c r="K1455" s="228" t="s">
        <v>493</v>
      </c>
      <c r="L1455" s="66"/>
      <c r="M1455" s="225"/>
      <c r="N1455" s="225"/>
      <c r="O1455" s="225"/>
      <c r="P1455" s="160"/>
      <c r="Q1455" s="160"/>
      <c r="R1455" s="160"/>
      <c r="S1455" s="160"/>
      <c r="T1455" s="160"/>
      <c r="U1455" s="160"/>
      <c r="V1455" s="160"/>
      <c r="W1455" s="160"/>
      <c r="X1455" s="160"/>
      <c r="Y1455" s="160"/>
      <c r="Z1455" s="160"/>
      <c r="AA1455" s="160"/>
      <c r="AB1455" s="160"/>
      <c r="AC1455" s="160"/>
      <c r="AD1455" s="160"/>
      <c r="AE1455" s="160"/>
      <c r="AF1455" s="160"/>
      <c r="AG1455" s="160"/>
      <c r="AH1455" s="160"/>
      <c r="AI1455" s="160"/>
    </row>
    <row r="1456">
      <c r="A1456" s="21" t="s">
        <v>6445</v>
      </c>
      <c r="B1456" s="244"/>
      <c r="C1456" s="135" t="s">
        <v>6446</v>
      </c>
      <c r="D1456" s="161" t="s">
        <v>6447</v>
      </c>
      <c r="E1456" s="244"/>
      <c r="F1456" s="266"/>
      <c r="G1456" s="135" t="s">
        <v>6448</v>
      </c>
      <c r="H1456" s="267" t="s">
        <v>6449</v>
      </c>
      <c r="I1456" s="250" t="s">
        <v>6450</v>
      </c>
      <c r="J1456" s="223" t="s">
        <v>492</v>
      </c>
      <c r="K1456" s="228" t="s">
        <v>493</v>
      </c>
      <c r="L1456" s="66"/>
      <c r="M1456" s="225"/>
      <c r="N1456" s="225"/>
      <c r="O1456" s="225"/>
      <c r="P1456" s="160"/>
      <c r="Q1456" s="160"/>
      <c r="R1456" s="160"/>
      <c r="S1456" s="160"/>
      <c r="T1456" s="160"/>
      <c r="U1456" s="160"/>
      <c r="V1456" s="160"/>
      <c r="W1456" s="160"/>
      <c r="X1456" s="160"/>
      <c r="Y1456" s="160"/>
      <c r="Z1456" s="160"/>
      <c r="AA1456" s="160"/>
      <c r="AB1456" s="160"/>
      <c r="AC1456" s="160"/>
      <c r="AD1456" s="160"/>
      <c r="AE1456" s="160"/>
      <c r="AF1456" s="160"/>
      <c r="AG1456" s="160"/>
      <c r="AH1456" s="160"/>
      <c r="AI1456" s="160"/>
    </row>
    <row r="1457">
      <c r="A1457" s="21" t="s">
        <v>6445</v>
      </c>
      <c r="B1457" s="244"/>
      <c r="C1457" s="246"/>
      <c r="D1457" s="161" t="s">
        <v>6451</v>
      </c>
      <c r="E1457" s="244"/>
      <c r="F1457" s="248"/>
      <c r="G1457" s="135" t="s">
        <v>6452</v>
      </c>
      <c r="H1457" s="267" t="s">
        <v>6453</v>
      </c>
      <c r="I1457" s="250" t="s">
        <v>6450</v>
      </c>
      <c r="J1457" s="223" t="s">
        <v>492</v>
      </c>
      <c r="K1457" s="228" t="s">
        <v>493</v>
      </c>
      <c r="L1457" s="66"/>
      <c r="M1457" s="225"/>
      <c r="N1457" s="225"/>
      <c r="O1457" s="225"/>
      <c r="P1457" s="160"/>
      <c r="Q1457" s="160"/>
      <c r="R1457" s="160"/>
      <c r="S1457" s="160"/>
      <c r="T1457" s="160"/>
      <c r="U1457" s="160"/>
      <c r="V1457" s="160"/>
      <c r="W1457" s="160"/>
      <c r="X1457" s="160"/>
      <c r="Y1457" s="160"/>
      <c r="Z1457" s="160"/>
      <c r="AA1457" s="160"/>
      <c r="AB1457" s="160"/>
      <c r="AC1457" s="160"/>
      <c r="AD1457" s="160"/>
      <c r="AE1457" s="160"/>
      <c r="AF1457" s="160"/>
      <c r="AG1457" s="160"/>
      <c r="AH1457" s="160"/>
      <c r="AI1457" s="160"/>
    </row>
    <row r="1458">
      <c r="A1458" s="21" t="s">
        <v>6445</v>
      </c>
      <c r="B1458" s="244"/>
      <c r="C1458" s="246"/>
      <c r="D1458" s="161" t="s">
        <v>6454</v>
      </c>
      <c r="E1458" s="244"/>
      <c r="F1458" s="248"/>
      <c r="G1458" s="21" t="s">
        <v>6455</v>
      </c>
      <c r="H1458" s="267" t="s">
        <v>6456</v>
      </c>
      <c r="I1458" s="250" t="s">
        <v>6457</v>
      </c>
      <c r="J1458" s="223" t="s">
        <v>492</v>
      </c>
      <c r="K1458" s="228" t="s">
        <v>493</v>
      </c>
      <c r="L1458" s="66"/>
      <c r="M1458" s="225"/>
      <c r="N1458" s="225"/>
      <c r="O1458" s="225"/>
      <c r="P1458" s="160"/>
      <c r="Q1458" s="160"/>
      <c r="R1458" s="160"/>
      <c r="S1458" s="160"/>
      <c r="T1458" s="160"/>
      <c r="U1458" s="160"/>
      <c r="V1458" s="160"/>
      <c r="W1458" s="160"/>
      <c r="X1458" s="160"/>
      <c r="Y1458" s="160"/>
      <c r="Z1458" s="160"/>
      <c r="AA1458" s="160"/>
      <c r="AB1458" s="160"/>
      <c r="AC1458" s="160"/>
      <c r="AD1458" s="160"/>
      <c r="AE1458" s="160"/>
      <c r="AF1458" s="160"/>
      <c r="AG1458" s="160"/>
      <c r="AH1458" s="160"/>
      <c r="AI1458" s="160"/>
    </row>
    <row r="1459">
      <c r="A1459" s="21" t="s">
        <v>6445</v>
      </c>
      <c r="B1459" s="244"/>
      <c r="C1459" s="246"/>
      <c r="D1459" s="161" t="s">
        <v>6458</v>
      </c>
      <c r="E1459" s="244"/>
      <c r="F1459" s="248"/>
      <c r="G1459" s="135" t="s">
        <v>6459</v>
      </c>
      <c r="H1459" s="268" t="s">
        <v>6453</v>
      </c>
      <c r="I1459" s="250" t="s">
        <v>6457</v>
      </c>
      <c r="J1459" s="223" t="s">
        <v>492</v>
      </c>
      <c r="K1459" s="228" t="s">
        <v>493</v>
      </c>
      <c r="L1459" s="66"/>
      <c r="M1459" s="225"/>
      <c r="N1459" s="225"/>
      <c r="O1459" s="225"/>
      <c r="P1459" s="160"/>
      <c r="Q1459" s="160"/>
      <c r="R1459" s="160"/>
      <c r="S1459" s="160"/>
      <c r="T1459" s="160"/>
      <c r="U1459" s="160"/>
      <c r="V1459" s="160"/>
      <c r="W1459" s="160"/>
      <c r="X1459" s="160"/>
      <c r="Y1459" s="160"/>
      <c r="Z1459" s="160"/>
      <c r="AA1459" s="160"/>
      <c r="AB1459" s="160"/>
      <c r="AC1459" s="160"/>
      <c r="AD1459" s="160"/>
      <c r="AE1459" s="160"/>
      <c r="AF1459" s="160"/>
      <c r="AG1459" s="160"/>
      <c r="AH1459" s="160"/>
      <c r="AI1459" s="160"/>
    </row>
    <row r="1460">
      <c r="A1460" s="21" t="s">
        <v>6445</v>
      </c>
      <c r="B1460" s="244"/>
      <c r="C1460" s="246"/>
      <c r="D1460" s="161" t="s">
        <v>6460</v>
      </c>
      <c r="E1460" s="244"/>
      <c r="F1460" s="248"/>
      <c r="G1460" s="135" t="s">
        <v>6461</v>
      </c>
      <c r="H1460" s="268" t="s">
        <v>6462</v>
      </c>
      <c r="I1460" s="250" t="s">
        <v>6463</v>
      </c>
      <c r="J1460" s="223" t="s">
        <v>492</v>
      </c>
      <c r="K1460" s="228" t="s">
        <v>493</v>
      </c>
      <c r="L1460" s="66"/>
      <c r="M1460" s="225"/>
      <c r="N1460" s="225"/>
      <c r="O1460" s="225"/>
      <c r="P1460" s="160"/>
      <c r="Q1460" s="160"/>
      <c r="R1460" s="160"/>
      <c r="S1460" s="160"/>
      <c r="T1460" s="160"/>
      <c r="U1460" s="160"/>
      <c r="V1460" s="160"/>
      <c r="W1460" s="160"/>
      <c r="X1460" s="160"/>
      <c r="Y1460" s="160"/>
      <c r="Z1460" s="160"/>
      <c r="AA1460" s="160"/>
      <c r="AB1460" s="160"/>
      <c r="AC1460" s="160"/>
      <c r="AD1460" s="160"/>
      <c r="AE1460" s="160"/>
      <c r="AF1460" s="160"/>
      <c r="AG1460" s="160"/>
      <c r="AH1460" s="160"/>
      <c r="AI1460" s="160"/>
    </row>
    <row r="1461">
      <c r="A1461" s="21" t="s">
        <v>6445</v>
      </c>
      <c r="B1461" s="244"/>
      <c r="C1461" s="246"/>
      <c r="D1461" s="161" t="s">
        <v>6464</v>
      </c>
      <c r="E1461" s="244"/>
      <c r="F1461" s="248"/>
      <c r="G1461" s="135" t="s">
        <v>6465</v>
      </c>
      <c r="H1461" s="268" t="s">
        <v>6466</v>
      </c>
      <c r="I1461" s="250" t="s">
        <v>6467</v>
      </c>
      <c r="J1461" s="223" t="s">
        <v>492</v>
      </c>
      <c r="K1461" s="228" t="s">
        <v>493</v>
      </c>
      <c r="L1461" s="66"/>
      <c r="M1461" s="225"/>
      <c r="N1461" s="225"/>
      <c r="O1461" s="225"/>
      <c r="P1461" s="160"/>
      <c r="Q1461" s="160"/>
      <c r="R1461" s="160"/>
      <c r="S1461" s="160"/>
      <c r="T1461" s="160"/>
      <c r="U1461" s="160"/>
      <c r="V1461" s="160"/>
      <c r="W1461" s="160"/>
      <c r="X1461" s="160"/>
      <c r="Y1461" s="160"/>
      <c r="Z1461" s="160"/>
      <c r="AA1461" s="160"/>
      <c r="AB1461" s="160"/>
      <c r="AC1461" s="160"/>
      <c r="AD1461" s="160"/>
      <c r="AE1461" s="160"/>
      <c r="AF1461" s="160"/>
      <c r="AG1461" s="160"/>
      <c r="AH1461" s="160"/>
      <c r="AI1461" s="160"/>
    </row>
    <row r="1462">
      <c r="A1462" s="21" t="s">
        <v>6445</v>
      </c>
      <c r="B1462" s="244"/>
      <c r="C1462" s="246"/>
      <c r="D1462" s="161" t="s">
        <v>6468</v>
      </c>
      <c r="E1462" s="244"/>
      <c r="F1462" s="248"/>
      <c r="G1462" s="135" t="s">
        <v>6469</v>
      </c>
      <c r="H1462" s="268" t="s">
        <v>6470</v>
      </c>
      <c r="I1462" s="250" t="s">
        <v>6471</v>
      </c>
      <c r="J1462" s="223" t="s">
        <v>492</v>
      </c>
      <c r="K1462" s="228" t="s">
        <v>493</v>
      </c>
      <c r="L1462" s="66"/>
      <c r="M1462" s="225"/>
      <c r="N1462" s="225"/>
      <c r="O1462" s="225"/>
      <c r="P1462" s="160"/>
      <c r="Q1462" s="160"/>
      <c r="R1462" s="160"/>
      <c r="S1462" s="160"/>
      <c r="T1462" s="160"/>
      <c r="U1462" s="160"/>
      <c r="V1462" s="160"/>
      <c r="W1462" s="160"/>
      <c r="X1462" s="160"/>
      <c r="Y1462" s="160"/>
      <c r="Z1462" s="160"/>
      <c r="AA1462" s="160"/>
      <c r="AB1462" s="160"/>
      <c r="AC1462" s="160"/>
      <c r="AD1462" s="160"/>
      <c r="AE1462" s="160"/>
      <c r="AF1462" s="160"/>
      <c r="AG1462" s="160"/>
      <c r="AH1462" s="160"/>
      <c r="AI1462" s="160"/>
    </row>
    <row r="1463">
      <c r="A1463" s="21" t="s">
        <v>6445</v>
      </c>
      <c r="B1463" s="244"/>
      <c r="C1463" s="246"/>
      <c r="D1463" s="161" t="s">
        <v>6472</v>
      </c>
      <c r="E1463" s="244"/>
      <c r="F1463" s="248"/>
      <c r="G1463" s="135" t="s">
        <v>6473</v>
      </c>
      <c r="H1463" s="267" t="s">
        <v>6474</v>
      </c>
      <c r="I1463" s="250" t="s">
        <v>6471</v>
      </c>
      <c r="J1463" s="223" t="s">
        <v>492</v>
      </c>
      <c r="K1463" s="228" t="s">
        <v>493</v>
      </c>
      <c r="L1463" s="66"/>
      <c r="M1463" s="225"/>
      <c r="N1463" s="225"/>
      <c r="O1463" s="225"/>
      <c r="P1463" s="160"/>
      <c r="Q1463" s="160"/>
      <c r="R1463" s="160"/>
      <c r="S1463" s="160"/>
      <c r="T1463" s="160"/>
      <c r="U1463" s="160"/>
      <c r="V1463" s="160"/>
      <c r="W1463" s="160"/>
      <c r="X1463" s="160"/>
      <c r="Y1463" s="160"/>
      <c r="Z1463" s="160"/>
      <c r="AA1463" s="160"/>
      <c r="AB1463" s="160"/>
      <c r="AC1463" s="160"/>
      <c r="AD1463" s="160"/>
      <c r="AE1463" s="160"/>
      <c r="AF1463" s="160"/>
      <c r="AG1463" s="160"/>
      <c r="AH1463" s="160"/>
      <c r="AI1463" s="160"/>
    </row>
    <row r="1464">
      <c r="A1464" s="250" t="s">
        <v>6475</v>
      </c>
      <c r="B1464" s="217"/>
      <c r="C1464" s="250" t="s">
        <v>6476</v>
      </c>
      <c r="D1464" s="161" t="s">
        <v>6477</v>
      </c>
      <c r="E1464" s="217"/>
      <c r="F1464" s="218"/>
      <c r="G1464" s="250" t="s">
        <v>6478</v>
      </c>
      <c r="H1464" s="250" t="s">
        <v>6479</v>
      </c>
      <c r="I1464" s="250" t="s">
        <v>6480</v>
      </c>
      <c r="J1464" s="223" t="s">
        <v>492</v>
      </c>
      <c r="K1464" s="150" t="s">
        <v>6021</v>
      </c>
      <c r="L1464" s="66"/>
      <c r="M1464" s="224" t="s">
        <v>519</v>
      </c>
      <c r="N1464" s="225"/>
      <c r="O1464" s="225"/>
      <c r="P1464" s="160"/>
      <c r="Q1464" s="160"/>
      <c r="R1464" s="160"/>
      <c r="S1464" s="160"/>
      <c r="T1464" s="160"/>
      <c r="U1464" s="160"/>
      <c r="V1464" s="160"/>
      <c r="W1464" s="160"/>
      <c r="X1464" s="160"/>
      <c r="Y1464" s="160"/>
      <c r="Z1464" s="160"/>
      <c r="AA1464" s="160"/>
      <c r="AB1464" s="160"/>
      <c r="AC1464" s="160"/>
      <c r="AD1464" s="160"/>
      <c r="AE1464" s="160"/>
      <c r="AF1464" s="160"/>
      <c r="AG1464" s="160"/>
      <c r="AH1464" s="160"/>
      <c r="AI1464" s="160"/>
    </row>
    <row r="1465">
      <c r="A1465" s="250" t="s">
        <v>6475</v>
      </c>
      <c r="B1465" s="217"/>
      <c r="C1465" s="218"/>
      <c r="D1465" s="161" t="s">
        <v>6481</v>
      </c>
      <c r="E1465" s="217"/>
      <c r="F1465" s="218"/>
      <c r="G1465" s="250" t="s">
        <v>6482</v>
      </c>
      <c r="H1465" s="250" t="s">
        <v>6483</v>
      </c>
      <c r="I1465" s="250" t="s">
        <v>6480</v>
      </c>
      <c r="J1465" s="223" t="s">
        <v>492</v>
      </c>
      <c r="K1465" s="150" t="s">
        <v>6021</v>
      </c>
      <c r="L1465" s="66"/>
      <c r="M1465" s="224" t="s">
        <v>519</v>
      </c>
      <c r="N1465" s="225"/>
      <c r="O1465" s="225"/>
      <c r="P1465" s="160"/>
      <c r="Q1465" s="160"/>
      <c r="R1465" s="160"/>
      <c r="S1465" s="160"/>
      <c r="T1465" s="160"/>
      <c r="U1465" s="160"/>
      <c r="V1465" s="160"/>
      <c r="W1465" s="160"/>
      <c r="X1465" s="160"/>
      <c r="Y1465" s="160"/>
      <c r="Z1465" s="160"/>
      <c r="AA1465" s="160"/>
      <c r="AB1465" s="160"/>
      <c r="AC1465" s="160"/>
      <c r="AD1465" s="160"/>
      <c r="AE1465" s="160"/>
      <c r="AF1465" s="160"/>
      <c r="AG1465" s="160"/>
      <c r="AH1465" s="160"/>
      <c r="AI1465" s="160"/>
    </row>
    <row r="1466">
      <c r="A1466" s="250" t="s">
        <v>6475</v>
      </c>
      <c r="B1466" s="217"/>
      <c r="C1466" s="218"/>
      <c r="D1466" s="161" t="s">
        <v>6484</v>
      </c>
      <c r="E1466" s="217"/>
      <c r="F1466" s="218"/>
      <c r="G1466" s="250" t="s">
        <v>6485</v>
      </c>
      <c r="H1466" s="250" t="s">
        <v>6486</v>
      </c>
      <c r="I1466" s="250" t="s">
        <v>6487</v>
      </c>
      <c r="J1466" s="223" t="s">
        <v>492</v>
      </c>
      <c r="K1466" s="150" t="s">
        <v>6021</v>
      </c>
      <c r="L1466" s="66"/>
      <c r="M1466" s="224" t="s">
        <v>519</v>
      </c>
      <c r="N1466" s="225"/>
      <c r="O1466" s="225"/>
      <c r="P1466" s="160"/>
      <c r="Q1466" s="160"/>
      <c r="R1466" s="160"/>
      <c r="S1466" s="160"/>
      <c r="T1466" s="160"/>
      <c r="U1466" s="160"/>
      <c r="V1466" s="160"/>
      <c r="W1466" s="160"/>
      <c r="X1466" s="160"/>
      <c r="Y1466" s="160"/>
      <c r="Z1466" s="160"/>
      <c r="AA1466" s="160"/>
      <c r="AB1466" s="160"/>
      <c r="AC1466" s="160"/>
      <c r="AD1466" s="160"/>
      <c r="AE1466" s="160"/>
      <c r="AF1466" s="160"/>
      <c r="AG1466" s="160"/>
      <c r="AH1466" s="160"/>
      <c r="AI1466" s="160"/>
    </row>
    <row r="1467">
      <c r="A1467" s="250" t="s">
        <v>6475</v>
      </c>
      <c r="B1467" s="217"/>
      <c r="C1467" s="218"/>
      <c r="D1467" s="161" t="s">
        <v>6488</v>
      </c>
      <c r="E1467" s="217"/>
      <c r="F1467" s="218"/>
      <c r="G1467" s="250" t="s">
        <v>6489</v>
      </c>
      <c r="H1467" s="250" t="s">
        <v>6490</v>
      </c>
      <c r="I1467" s="250" t="s">
        <v>6487</v>
      </c>
      <c r="J1467" s="223" t="s">
        <v>492</v>
      </c>
      <c r="K1467" s="150" t="s">
        <v>6021</v>
      </c>
      <c r="L1467" s="66"/>
      <c r="M1467" s="224" t="s">
        <v>519</v>
      </c>
      <c r="N1467" s="225"/>
      <c r="O1467" s="225"/>
      <c r="P1467" s="160"/>
      <c r="Q1467" s="160"/>
      <c r="R1467" s="160"/>
      <c r="S1467" s="160"/>
      <c r="T1467" s="160"/>
      <c r="U1467" s="160"/>
      <c r="V1467" s="160"/>
      <c r="W1467" s="160"/>
      <c r="X1467" s="160"/>
      <c r="Y1467" s="160"/>
      <c r="Z1467" s="160"/>
      <c r="AA1467" s="160"/>
      <c r="AB1467" s="160"/>
      <c r="AC1467" s="160"/>
      <c r="AD1467" s="160"/>
      <c r="AE1467" s="160"/>
      <c r="AF1467" s="160"/>
      <c r="AG1467" s="160"/>
      <c r="AH1467" s="160"/>
      <c r="AI1467" s="160"/>
    </row>
    <row r="1468">
      <c r="A1468" s="257" t="s">
        <v>6491</v>
      </c>
      <c r="B1468" s="269"/>
      <c r="C1468" s="257" t="s">
        <v>6492</v>
      </c>
      <c r="D1468" s="161" t="s">
        <v>6493</v>
      </c>
      <c r="E1468" s="269"/>
      <c r="F1468" s="270"/>
      <c r="G1468" s="257" t="s">
        <v>6494</v>
      </c>
      <c r="H1468" s="271" t="s">
        <v>6495</v>
      </c>
      <c r="I1468" s="257" t="s">
        <v>6496</v>
      </c>
      <c r="J1468" s="223" t="s">
        <v>492</v>
      </c>
      <c r="K1468" s="228" t="s">
        <v>493</v>
      </c>
      <c r="L1468" s="66"/>
      <c r="M1468" s="225"/>
      <c r="N1468" s="225"/>
      <c r="O1468" s="225"/>
      <c r="P1468" s="160"/>
      <c r="Q1468" s="160"/>
      <c r="R1468" s="160"/>
      <c r="S1468" s="160"/>
      <c r="T1468" s="160"/>
      <c r="U1468" s="160"/>
      <c r="V1468" s="160"/>
      <c r="W1468" s="160"/>
      <c r="X1468" s="160"/>
      <c r="Y1468" s="160"/>
      <c r="Z1468" s="160"/>
      <c r="AA1468" s="160"/>
      <c r="AB1468" s="160"/>
      <c r="AC1468" s="160"/>
      <c r="AD1468" s="160"/>
      <c r="AE1468" s="160"/>
      <c r="AF1468" s="160"/>
      <c r="AG1468" s="160"/>
      <c r="AH1468" s="160"/>
      <c r="AI1468" s="160"/>
    </row>
    <row r="1469">
      <c r="A1469" s="257" t="s">
        <v>6491</v>
      </c>
      <c r="B1469" s="269"/>
      <c r="C1469" s="272"/>
      <c r="D1469" s="161" t="s">
        <v>6497</v>
      </c>
      <c r="E1469" s="269"/>
      <c r="F1469" s="270"/>
      <c r="G1469" s="257" t="s">
        <v>6498</v>
      </c>
      <c r="H1469" s="271" t="s">
        <v>6499</v>
      </c>
      <c r="I1469" s="257" t="s">
        <v>6500</v>
      </c>
      <c r="J1469" s="223" t="s">
        <v>492</v>
      </c>
      <c r="K1469" s="228" t="s">
        <v>493</v>
      </c>
      <c r="L1469" s="66"/>
      <c r="M1469" s="225"/>
      <c r="N1469" s="225"/>
      <c r="O1469" s="225"/>
      <c r="P1469" s="160"/>
      <c r="Q1469" s="160"/>
      <c r="R1469" s="160"/>
      <c r="S1469" s="160"/>
      <c r="T1469" s="160"/>
      <c r="U1469" s="160"/>
      <c r="V1469" s="160"/>
      <c r="W1469" s="160"/>
      <c r="X1469" s="160"/>
      <c r="Y1469" s="160"/>
      <c r="Z1469" s="160"/>
      <c r="AA1469" s="160"/>
      <c r="AB1469" s="160"/>
      <c r="AC1469" s="160"/>
      <c r="AD1469" s="160"/>
      <c r="AE1469" s="160"/>
      <c r="AF1469" s="160"/>
      <c r="AG1469" s="160"/>
      <c r="AH1469" s="160"/>
      <c r="AI1469" s="160"/>
    </row>
    <row r="1470">
      <c r="A1470" s="257" t="s">
        <v>6491</v>
      </c>
      <c r="B1470" s="269"/>
      <c r="C1470" s="272"/>
      <c r="D1470" s="161" t="s">
        <v>6501</v>
      </c>
      <c r="E1470" s="269"/>
      <c r="F1470" s="270"/>
      <c r="G1470" s="257" t="s">
        <v>6502</v>
      </c>
      <c r="H1470" s="271" t="s">
        <v>6503</v>
      </c>
      <c r="I1470" s="257" t="s">
        <v>6504</v>
      </c>
      <c r="J1470" s="223" t="s">
        <v>492</v>
      </c>
      <c r="K1470" s="228" t="s">
        <v>493</v>
      </c>
      <c r="L1470" s="66"/>
      <c r="M1470" s="225"/>
      <c r="N1470" s="225"/>
      <c r="O1470" s="225"/>
      <c r="P1470" s="160"/>
      <c r="Q1470" s="160"/>
      <c r="R1470" s="160"/>
      <c r="S1470" s="160"/>
      <c r="T1470" s="160"/>
      <c r="U1470" s="160"/>
      <c r="V1470" s="160"/>
      <c r="W1470" s="160"/>
      <c r="X1470" s="160"/>
      <c r="Y1470" s="160"/>
      <c r="Z1470" s="160"/>
      <c r="AA1470" s="160"/>
      <c r="AB1470" s="160"/>
      <c r="AC1470" s="160"/>
      <c r="AD1470" s="160"/>
      <c r="AE1470" s="160"/>
      <c r="AF1470" s="160"/>
      <c r="AG1470" s="160"/>
      <c r="AH1470" s="160"/>
      <c r="AI1470" s="160"/>
    </row>
    <row r="1471">
      <c r="A1471" s="257" t="s">
        <v>6491</v>
      </c>
      <c r="B1471" s="269"/>
      <c r="C1471" s="272"/>
      <c r="D1471" s="161" t="s">
        <v>6505</v>
      </c>
      <c r="E1471" s="269"/>
      <c r="F1471" s="270"/>
      <c r="G1471" s="257" t="s">
        <v>6506</v>
      </c>
      <c r="H1471" s="257" t="s">
        <v>6507</v>
      </c>
      <c r="I1471" s="257" t="s">
        <v>6508</v>
      </c>
      <c r="J1471" s="264" t="s">
        <v>706</v>
      </c>
      <c r="K1471" s="228" t="s">
        <v>493</v>
      </c>
      <c r="L1471" s="66"/>
      <c r="M1471" s="263" t="s">
        <v>6509</v>
      </c>
      <c r="N1471" s="225"/>
      <c r="O1471" s="225"/>
      <c r="P1471" s="160"/>
      <c r="Q1471" s="160"/>
      <c r="R1471" s="160"/>
      <c r="S1471" s="160"/>
      <c r="T1471" s="160"/>
      <c r="U1471" s="160"/>
      <c r="V1471" s="160"/>
      <c r="W1471" s="160"/>
      <c r="X1471" s="160"/>
      <c r="Y1471" s="160"/>
      <c r="Z1471" s="160"/>
      <c r="AA1471" s="160"/>
      <c r="AB1471" s="160"/>
      <c r="AC1471" s="160"/>
      <c r="AD1471" s="160"/>
      <c r="AE1471" s="160"/>
      <c r="AF1471" s="160"/>
      <c r="AG1471" s="160"/>
      <c r="AH1471" s="160"/>
      <c r="AI1471" s="160"/>
    </row>
    <row r="1472">
      <c r="A1472" s="257" t="s">
        <v>6491</v>
      </c>
      <c r="B1472" s="269"/>
      <c r="C1472" s="272"/>
      <c r="D1472" s="161" t="s">
        <v>6510</v>
      </c>
      <c r="E1472" s="269"/>
      <c r="F1472" s="272"/>
      <c r="G1472" s="257" t="s">
        <v>6511</v>
      </c>
      <c r="H1472" s="257" t="s">
        <v>6512</v>
      </c>
      <c r="I1472" s="257" t="s">
        <v>6513</v>
      </c>
      <c r="J1472" s="264" t="s">
        <v>706</v>
      </c>
      <c r="K1472" s="228" t="s">
        <v>493</v>
      </c>
      <c r="L1472" s="66"/>
      <c r="M1472" s="263" t="s">
        <v>6509</v>
      </c>
      <c r="N1472" s="225"/>
      <c r="O1472" s="225"/>
      <c r="P1472" s="160"/>
      <c r="Q1472" s="160"/>
      <c r="R1472" s="160"/>
      <c r="S1472" s="160"/>
      <c r="T1472" s="160"/>
      <c r="U1472" s="160"/>
      <c r="V1472" s="160"/>
      <c r="W1472" s="160"/>
      <c r="X1472" s="160"/>
      <c r="Y1472" s="160"/>
      <c r="Z1472" s="160"/>
      <c r="AA1472" s="160"/>
      <c r="AB1472" s="160"/>
      <c r="AC1472" s="160"/>
      <c r="AD1472" s="160"/>
      <c r="AE1472" s="160"/>
      <c r="AF1472" s="160"/>
      <c r="AG1472" s="160"/>
      <c r="AH1472" s="160"/>
      <c r="AI1472" s="160"/>
    </row>
    <row r="1473">
      <c r="A1473" s="257" t="s">
        <v>6491</v>
      </c>
      <c r="B1473" s="269"/>
      <c r="C1473" s="272"/>
      <c r="D1473" s="161" t="s">
        <v>6514</v>
      </c>
      <c r="E1473" s="269"/>
      <c r="F1473" s="272"/>
      <c r="G1473" s="257" t="s">
        <v>6515</v>
      </c>
      <c r="H1473" s="271" t="s">
        <v>6516</v>
      </c>
      <c r="I1473" s="257" t="s">
        <v>6517</v>
      </c>
      <c r="J1473" s="223" t="s">
        <v>492</v>
      </c>
      <c r="K1473" s="228" t="s">
        <v>493</v>
      </c>
      <c r="L1473" s="66"/>
      <c r="M1473" s="225"/>
      <c r="N1473" s="225"/>
      <c r="O1473" s="225"/>
      <c r="P1473" s="160"/>
      <c r="Q1473" s="160"/>
      <c r="R1473" s="160"/>
      <c r="S1473" s="160"/>
      <c r="T1473" s="160"/>
      <c r="U1473" s="160"/>
      <c r="V1473" s="160"/>
      <c r="W1473" s="160"/>
      <c r="X1473" s="160"/>
      <c r="Y1473" s="160"/>
      <c r="Z1473" s="160"/>
      <c r="AA1473" s="160"/>
      <c r="AB1473" s="160"/>
      <c r="AC1473" s="160"/>
      <c r="AD1473" s="160"/>
      <c r="AE1473" s="160"/>
      <c r="AF1473" s="160"/>
      <c r="AG1473" s="160"/>
      <c r="AH1473" s="160"/>
      <c r="AI1473" s="160"/>
    </row>
    <row r="1474">
      <c r="A1474" s="257" t="s">
        <v>6491</v>
      </c>
      <c r="B1474" s="269"/>
      <c r="C1474" s="272"/>
      <c r="D1474" s="161" t="s">
        <v>6518</v>
      </c>
      <c r="E1474" s="269"/>
      <c r="F1474" s="272"/>
      <c r="G1474" s="257" t="s">
        <v>6519</v>
      </c>
      <c r="H1474" s="271" t="s">
        <v>6520</v>
      </c>
      <c r="I1474" s="257" t="s">
        <v>6517</v>
      </c>
      <c r="J1474" s="223" t="s">
        <v>492</v>
      </c>
      <c r="K1474" s="228" t="s">
        <v>493</v>
      </c>
      <c r="L1474" s="66"/>
      <c r="M1474" s="225"/>
      <c r="N1474" s="225"/>
      <c r="O1474" s="225"/>
      <c r="P1474" s="160"/>
      <c r="Q1474" s="160"/>
      <c r="R1474" s="160"/>
      <c r="S1474" s="160"/>
      <c r="T1474" s="160"/>
      <c r="U1474" s="160"/>
      <c r="V1474" s="160"/>
      <c r="W1474" s="160"/>
      <c r="X1474" s="160"/>
      <c r="Y1474" s="160"/>
      <c r="Z1474" s="160"/>
      <c r="AA1474" s="160"/>
      <c r="AB1474" s="160"/>
      <c r="AC1474" s="160"/>
      <c r="AD1474" s="160"/>
      <c r="AE1474" s="160"/>
      <c r="AF1474" s="160"/>
      <c r="AG1474" s="160"/>
      <c r="AH1474" s="160"/>
      <c r="AI1474" s="160"/>
    </row>
    <row r="1475">
      <c r="A1475" s="257" t="s">
        <v>6491</v>
      </c>
      <c r="B1475" s="269"/>
      <c r="C1475" s="272"/>
      <c r="D1475" s="161" t="s">
        <v>6521</v>
      </c>
      <c r="E1475" s="269"/>
      <c r="F1475" s="272"/>
      <c r="G1475" s="257" t="s">
        <v>6522</v>
      </c>
      <c r="H1475" s="271" t="s">
        <v>6523</v>
      </c>
      <c r="I1475" s="257" t="s">
        <v>6517</v>
      </c>
      <c r="J1475" s="223" t="s">
        <v>492</v>
      </c>
      <c r="K1475" s="228" t="s">
        <v>493</v>
      </c>
      <c r="L1475" s="66"/>
      <c r="M1475" s="225"/>
      <c r="N1475" s="225"/>
      <c r="O1475" s="225"/>
      <c r="P1475" s="160"/>
      <c r="Q1475" s="160"/>
      <c r="R1475" s="160"/>
      <c r="S1475" s="160"/>
      <c r="T1475" s="160"/>
      <c r="U1475" s="160"/>
      <c r="V1475" s="160"/>
      <c r="W1475" s="160"/>
      <c r="X1475" s="160"/>
      <c r="Y1475" s="160"/>
      <c r="Z1475" s="160"/>
      <c r="AA1475" s="160"/>
      <c r="AB1475" s="160"/>
      <c r="AC1475" s="160"/>
      <c r="AD1475" s="160"/>
      <c r="AE1475" s="160"/>
      <c r="AF1475" s="160"/>
      <c r="AG1475" s="160"/>
      <c r="AH1475" s="160"/>
      <c r="AI1475" s="160"/>
    </row>
    <row r="1476">
      <c r="A1476" s="257" t="s">
        <v>6491</v>
      </c>
      <c r="B1476" s="269"/>
      <c r="C1476" s="272"/>
      <c r="D1476" s="161" t="s">
        <v>6524</v>
      </c>
      <c r="E1476" s="269"/>
      <c r="F1476" s="272"/>
      <c r="G1476" s="257" t="s">
        <v>6525</v>
      </c>
      <c r="H1476" s="271" t="s">
        <v>6526</v>
      </c>
      <c r="I1476" s="257" t="s">
        <v>6527</v>
      </c>
      <c r="J1476" s="223" t="s">
        <v>492</v>
      </c>
      <c r="K1476" s="228" t="s">
        <v>493</v>
      </c>
      <c r="L1476" s="66"/>
      <c r="M1476" s="225"/>
      <c r="N1476" s="225"/>
      <c r="O1476" s="225"/>
      <c r="P1476" s="160"/>
      <c r="Q1476" s="160"/>
      <c r="R1476" s="160"/>
      <c r="S1476" s="160"/>
      <c r="T1476" s="160"/>
      <c r="U1476" s="160"/>
      <c r="V1476" s="160"/>
      <c r="W1476" s="160"/>
      <c r="X1476" s="160"/>
      <c r="Y1476" s="160"/>
      <c r="Z1476" s="160"/>
      <c r="AA1476" s="160"/>
      <c r="AB1476" s="160"/>
      <c r="AC1476" s="160"/>
      <c r="AD1476" s="160"/>
      <c r="AE1476" s="160"/>
      <c r="AF1476" s="160"/>
      <c r="AG1476" s="160"/>
      <c r="AH1476" s="160"/>
      <c r="AI1476" s="160"/>
    </row>
    <row r="1477">
      <c r="A1477" s="257" t="s">
        <v>6491</v>
      </c>
      <c r="B1477" s="269"/>
      <c r="C1477" s="272"/>
      <c r="D1477" s="161" t="s">
        <v>6528</v>
      </c>
      <c r="E1477" s="269"/>
      <c r="F1477" s="272"/>
      <c r="G1477" s="257" t="s">
        <v>6529</v>
      </c>
      <c r="H1477" s="271" t="s">
        <v>6530</v>
      </c>
      <c r="I1477" s="257" t="s">
        <v>6531</v>
      </c>
      <c r="J1477" s="223" t="s">
        <v>492</v>
      </c>
      <c r="K1477" s="228" t="s">
        <v>493</v>
      </c>
      <c r="L1477" s="66"/>
      <c r="M1477" s="225"/>
      <c r="N1477" s="225"/>
      <c r="O1477" s="225"/>
      <c r="P1477" s="160"/>
      <c r="Q1477" s="160"/>
      <c r="R1477" s="160"/>
      <c r="S1477" s="160"/>
      <c r="T1477" s="160"/>
      <c r="U1477" s="160"/>
      <c r="V1477" s="160"/>
      <c r="W1477" s="160"/>
      <c r="X1477" s="160"/>
      <c r="Y1477" s="160"/>
      <c r="Z1477" s="160"/>
      <c r="AA1477" s="160"/>
      <c r="AB1477" s="160"/>
      <c r="AC1477" s="160"/>
      <c r="AD1477" s="160"/>
      <c r="AE1477" s="160"/>
      <c r="AF1477" s="160"/>
      <c r="AG1477" s="160"/>
      <c r="AH1477" s="160"/>
      <c r="AI1477" s="160"/>
    </row>
    <row r="1478">
      <c r="A1478" s="257" t="s">
        <v>6491</v>
      </c>
      <c r="B1478" s="269"/>
      <c r="C1478" s="272"/>
      <c r="D1478" s="161" t="s">
        <v>6532</v>
      </c>
      <c r="E1478" s="269"/>
      <c r="F1478" s="272"/>
      <c r="G1478" s="257" t="s">
        <v>6533</v>
      </c>
      <c r="H1478" s="271" t="s">
        <v>6534</v>
      </c>
      <c r="I1478" s="257" t="s">
        <v>6535</v>
      </c>
      <c r="J1478" s="223" t="s">
        <v>492</v>
      </c>
      <c r="K1478" s="228" t="s">
        <v>493</v>
      </c>
      <c r="L1478" s="66"/>
      <c r="M1478" s="225"/>
      <c r="N1478" s="225"/>
      <c r="O1478" s="225"/>
      <c r="P1478" s="160"/>
      <c r="Q1478" s="160"/>
      <c r="R1478" s="160"/>
      <c r="S1478" s="160"/>
      <c r="T1478" s="160"/>
      <c r="U1478" s="160"/>
      <c r="V1478" s="160"/>
      <c r="W1478" s="160"/>
      <c r="X1478" s="160"/>
      <c r="Y1478" s="160"/>
      <c r="Z1478" s="160"/>
      <c r="AA1478" s="160"/>
      <c r="AB1478" s="160"/>
      <c r="AC1478" s="160"/>
      <c r="AD1478" s="160"/>
      <c r="AE1478" s="160"/>
      <c r="AF1478" s="160"/>
      <c r="AG1478" s="160"/>
      <c r="AH1478" s="160"/>
      <c r="AI1478" s="160"/>
    </row>
    <row r="1479">
      <c r="A1479" s="257" t="s">
        <v>6491</v>
      </c>
      <c r="B1479" s="269"/>
      <c r="C1479" s="272"/>
      <c r="D1479" s="161" t="s">
        <v>6536</v>
      </c>
      <c r="E1479" s="269"/>
      <c r="F1479" s="272"/>
      <c r="G1479" s="257" t="s">
        <v>6537</v>
      </c>
      <c r="H1479" s="271" t="s">
        <v>6538</v>
      </c>
      <c r="I1479" s="257" t="s">
        <v>6539</v>
      </c>
      <c r="J1479" s="264" t="s">
        <v>706</v>
      </c>
      <c r="K1479" s="228" t="s">
        <v>493</v>
      </c>
      <c r="L1479" s="66"/>
      <c r="M1479" s="263" t="s">
        <v>6509</v>
      </c>
      <c r="N1479" s="225"/>
      <c r="O1479" s="225"/>
      <c r="P1479" s="160"/>
      <c r="Q1479" s="160"/>
      <c r="R1479" s="160"/>
      <c r="S1479" s="160"/>
      <c r="T1479" s="160"/>
      <c r="U1479" s="160"/>
      <c r="V1479" s="160"/>
      <c r="W1479" s="160"/>
      <c r="X1479" s="160"/>
      <c r="Y1479" s="160"/>
      <c r="Z1479" s="160"/>
      <c r="AA1479" s="160"/>
      <c r="AB1479" s="160"/>
      <c r="AC1479" s="160"/>
      <c r="AD1479" s="160"/>
      <c r="AE1479" s="160"/>
      <c r="AF1479" s="160"/>
      <c r="AG1479" s="160"/>
      <c r="AH1479" s="160"/>
      <c r="AI1479" s="160"/>
    </row>
    <row r="1480">
      <c r="A1480" s="150" t="s">
        <v>6540</v>
      </c>
      <c r="B1480" s="225"/>
      <c r="C1480" s="260" t="s">
        <v>6541</v>
      </c>
      <c r="D1480" s="161" t="s">
        <v>6542</v>
      </c>
      <c r="E1480" s="225"/>
      <c r="F1480" s="259"/>
      <c r="G1480" s="260" t="s">
        <v>6543</v>
      </c>
      <c r="H1480" s="260" t="s">
        <v>6544</v>
      </c>
      <c r="I1480" s="257" t="s">
        <v>6545</v>
      </c>
      <c r="J1480" s="223" t="s">
        <v>492</v>
      </c>
      <c r="K1480" s="228" t="s">
        <v>493</v>
      </c>
      <c r="L1480" s="225"/>
      <c r="M1480" s="225"/>
      <c r="N1480" s="225"/>
      <c r="O1480" s="225"/>
      <c r="P1480" s="160"/>
      <c r="Q1480" s="160"/>
      <c r="R1480" s="160"/>
      <c r="S1480" s="160"/>
      <c r="T1480" s="160"/>
      <c r="U1480" s="160"/>
      <c r="V1480" s="160"/>
      <c r="W1480" s="160"/>
      <c r="X1480" s="160"/>
      <c r="Y1480" s="160"/>
      <c r="Z1480" s="160"/>
      <c r="AA1480" s="160"/>
      <c r="AB1480" s="160"/>
      <c r="AC1480" s="160"/>
      <c r="AD1480" s="160"/>
      <c r="AE1480" s="160"/>
      <c r="AF1480" s="160"/>
      <c r="AG1480" s="160"/>
      <c r="AH1480" s="160"/>
      <c r="AI1480" s="160"/>
    </row>
    <row r="1481">
      <c r="A1481" s="150" t="s">
        <v>6540</v>
      </c>
      <c r="B1481" s="225"/>
      <c r="C1481" s="273"/>
      <c r="D1481" s="161" t="s">
        <v>6546</v>
      </c>
      <c r="E1481" s="225"/>
      <c r="F1481" s="259"/>
      <c r="G1481" s="260" t="s">
        <v>6547</v>
      </c>
      <c r="H1481" s="260" t="s">
        <v>6548</v>
      </c>
      <c r="I1481" s="257" t="s">
        <v>6545</v>
      </c>
      <c r="J1481" s="223" t="s">
        <v>492</v>
      </c>
      <c r="K1481" s="228" t="s">
        <v>493</v>
      </c>
      <c r="L1481" s="225"/>
      <c r="M1481" s="225"/>
      <c r="N1481" s="225"/>
      <c r="O1481" s="225"/>
      <c r="P1481" s="160"/>
      <c r="Q1481" s="160"/>
      <c r="R1481" s="160"/>
      <c r="S1481" s="160"/>
      <c r="T1481" s="160"/>
      <c r="U1481" s="160"/>
      <c r="V1481" s="160"/>
      <c r="W1481" s="160"/>
      <c r="X1481" s="160"/>
      <c r="Y1481" s="160"/>
      <c r="Z1481" s="160"/>
      <c r="AA1481" s="160"/>
      <c r="AB1481" s="160"/>
      <c r="AC1481" s="160"/>
      <c r="AD1481" s="160"/>
      <c r="AE1481" s="160"/>
      <c r="AF1481" s="160"/>
      <c r="AG1481" s="160"/>
      <c r="AH1481" s="160"/>
      <c r="AI1481" s="160"/>
    </row>
    <row r="1482">
      <c r="A1482" s="150" t="s">
        <v>6540</v>
      </c>
      <c r="B1482" s="225"/>
      <c r="C1482" s="273"/>
      <c r="D1482" s="161" t="s">
        <v>6549</v>
      </c>
      <c r="E1482" s="225"/>
      <c r="F1482" s="259"/>
      <c r="G1482" s="260" t="s">
        <v>6550</v>
      </c>
      <c r="H1482" s="260" t="s">
        <v>6551</v>
      </c>
      <c r="I1482" s="257" t="s">
        <v>6545</v>
      </c>
      <c r="J1482" s="223" t="s">
        <v>492</v>
      </c>
      <c r="K1482" s="228" t="s">
        <v>493</v>
      </c>
      <c r="L1482" s="225"/>
      <c r="M1482" s="225"/>
      <c r="N1482" s="225"/>
      <c r="O1482" s="225"/>
      <c r="P1482" s="160"/>
      <c r="Q1482" s="160"/>
      <c r="R1482" s="160"/>
      <c r="S1482" s="160"/>
      <c r="T1482" s="160"/>
      <c r="U1482" s="160"/>
      <c r="V1482" s="160"/>
      <c r="W1482" s="160"/>
      <c r="X1482" s="160"/>
      <c r="Y1482" s="160"/>
      <c r="Z1482" s="160"/>
      <c r="AA1482" s="160"/>
      <c r="AB1482" s="160"/>
      <c r="AC1482" s="160"/>
      <c r="AD1482" s="160"/>
      <c r="AE1482" s="160"/>
      <c r="AF1482" s="160"/>
      <c r="AG1482" s="160"/>
      <c r="AH1482" s="160"/>
      <c r="AI1482" s="160"/>
    </row>
    <row r="1483">
      <c r="A1483" s="150" t="s">
        <v>6540</v>
      </c>
      <c r="B1483" s="225"/>
      <c r="C1483" s="273"/>
      <c r="D1483" s="161" t="s">
        <v>6552</v>
      </c>
      <c r="E1483" s="225"/>
      <c r="F1483" s="259"/>
      <c r="G1483" s="260" t="s">
        <v>6553</v>
      </c>
      <c r="H1483" s="260" t="s">
        <v>6554</v>
      </c>
      <c r="I1483" s="257" t="s">
        <v>6555</v>
      </c>
      <c r="J1483" s="223" t="s">
        <v>492</v>
      </c>
      <c r="K1483" s="228" t="s">
        <v>493</v>
      </c>
      <c r="L1483" s="225"/>
      <c r="M1483" s="225"/>
      <c r="N1483" s="225"/>
      <c r="O1483" s="225"/>
      <c r="P1483" s="160"/>
      <c r="Q1483" s="160"/>
      <c r="R1483" s="160"/>
      <c r="S1483" s="160"/>
      <c r="T1483" s="160"/>
      <c r="U1483" s="160"/>
      <c r="V1483" s="160"/>
      <c r="W1483" s="160"/>
      <c r="X1483" s="160"/>
      <c r="Y1483" s="160"/>
      <c r="Z1483" s="160"/>
      <c r="AA1483" s="160"/>
      <c r="AB1483" s="160"/>
      <c r="AC1483" s="160"/>
      <c r="AD1483" s="160"/>
      <c r="AE1483" s="160"/>
      <c r="AF1483" s="160"/>
      <c r="AG1483" s="160"/>
      <c r="AH1483" s="160"/>
      <c r="AI1483" s="160"/>
    </row>
    <row r="1484">
      <c r="A1484" s="150" t="s">
        <v>6540</v>
      </c>
      <c r="B1484" s="225"/>
      <c r="C1484" s="273"/>
      <c r="D1484" s="161" t="s">
        <v>6556</v>
      </c>
      <c r="E1484" s="225"/>
      <c r="F1484" s="259"/>
      <c r="G1484" s="260" t="s">
        <v>6557</v>
      </c>
      <c r="H1484" s="260" t="s">
        <v>6554</v>
      </c>
      <c r="I1484" s="257" t="s">
        <v>6555</v>
      </c>
      <c r="J1484" s="223" t="s">
        <v>492</v>
      </c>
      <c r="K1484" s="228" t="s">
        <v>493</v>
      </c>
      <c r="L1484" s="225"/>
      <c r="M1484" s="225"/>
      <c r="N1484" s="225"/>
      <c r="O1484" s="225"/>
      <c r="P1484" s="160"/>
      <c r="Q1484" s="160"/>
      <c r="R1484" s="160"/>
      <c r="S1484" s="160"/>
      <c r="T1484" s="160"/>
      <c r="U1484" s="160"/>
      <c r="V1484" s="160"/>
      <c r="W1484" s="160"/>
      <c r="X1484" s="160"/>
      <c r="Y1484" s="160"/>
      <c r="Z1484" s="160"/>
      <c r="AA1484" s="160"/>
      <c r="AB1484" s="160"/>
      <c r="AC1484" s="160"/>
      <c r="AD1484" s="160"/>
      <c r="AE1484" s="160"/>
      <c r="AF1484" s="160"/>
      <c r="AG1484" s="160"/>
      <c r="AH1484" s="160"/>
      <c r="AI1484" s="160"/>
    </row>
    <row r="1485">
      <c r="A1485" s="150" t="s">
        <v>6540</v>
      </c>
      <c r="B1485" s="225"/>
      <c r="C1485" s="273"/>
      <c r="D1485" s="161" t="s">
        <v>6558</v>
      </c>
      <c r="E1485" s="225"/>
      <c r="F1485" s="259"/>
      <c r="G1485" s="260" t="s">
        <v>6559</v>
      </c>
      <c r="H1485" s="260" t="s">
        <v>6560</v>
      </c>
      <c r="I1485" s="257" t="s">
        <v>6545</v>
      </c>
      <c r="J1485" s="223" t="s">
        <v>492</v>
      </c>
      <c r="K1485" s="228" t="s">
        <v>493</v>
      </c>
      <c r="L1485" s="225"/>
      <c r="M1485" s="225"/>
      <c r="N1485" s="225"/>
      <c r="O1485" s="225"/>
      <c r="P1485" s="160"/>
      <c r="Q1485" s="160"/>
      <c r="R1485" s="160"/>
      <c r="S1485" s="160"/>
      <c r="T1485" s="160"/>
      <c r="U1485" s="160"/>
      <c r="V1485" s="160"/>
      <c r="W1485" s="160"/>
      <c r="X1485" s="160"/>
      <c r="Y1485" s="160"/>
      <c r="Z1485" s="160"/>
      <c r="AA1485" s="160"/>
      <c r="AB1485" s="160"/>
      <c r="AC1485" s="160"/>
      <c r="AD1485" s="160"/>
      <c r="AE1485" s="160"/>
      <c r="AF1485" s="160"/>
      <c r="AG1485" s="160"/>
      <c r="AH1485" s="160"/>
      <c r="AI1485" s="160"/>
    </row>
    <row r="1486">
      <c r="A1486" s="150" t="s">
        <v>6540</v>
      </c>
      <c r="B1486" s="225"/>
      <c r="C1486" s="273"/>
      <c r="D1486" s="161" t="s">
        <v>6561</v>
      </c>
      <c r="E1486" s="225"/>
      <c r="F1486" s="259"/>
      <c r="G1486" s="260" t="s">
        <v>6562</v>
      </c>
      <c r="H1486" s="260" t="s">
        <v>6563</v>
      </c>
      <c r="I1486" s="257" t="s">
        <v>6545</v>
      </c>
      <c r="J1486" s="223" t="s">
        <v>492</v>
      </c>
      <c r="K1486" s="228" t="s">
        <v>493</v>
      </c>
      <c r="L1486" s="225"/>
      <c r="M1486" s="225"/>
      <c r="N1486" s="225"/>
      <c r="O1486" s="225"/>
      <c r="P1486" s="160"/>
      <c r="Q1486" s="160"/>
      <c r="R1486" s="160"/>
      <c r="S1486" s="160"/>
      <c r="T1486" s="160"/>
      <c r="U1486" s="160"/>
      <c r="V1486" s="160"/>
      <c r="W1486" s="160"/>
      <c r="X1486" s="160"/>
      <c r="Y1486" s="160"/>
      <c r="Z1486" s="160"/>
      <c r="AA1486" s="160"/>
      <c r="AB1486" s="160"/>
      <c r="AC1486" s="160"/>
      <c r="AD1486" s="160"/>
      <c r="AE1486" s="160"/>
      <c r="AF1486" s="160"/>
      <c r="AG1486" s="160"/>
      <c r="AH1486" s="160"/>
      <c r="AI1486" s="160"/>
    </row>
    <row r="1487">
      <c r="A1487" s="150" t="s">
        <v>6540</v>
      </c>
      <c r="B1487" s="225"/>
      <c r="C1487" s="273"/>
      <c r="D1487" s="161" t="s">
        <v>6564</v>
      </c>
      <c r="E1487" s="225"/>
      <c r="F1487" s="259"/>
      <c r="G1487" s="260" t="s">
        <v>6565</v>
      </c>
      <c r="H1487" s="260" t="s">
        <v>6566</v>
      </c>
      <c r="I1487" s="257" t="s">
        <v>6545</v>
      </c>
      <c r="J1487" s="223" t="s">
        <v>492</v>
      </c>
      <c r="K1487" s="228" t="s">
        <v>493</v>
      </c>
      <c r="L1487" s="225"/>
      <c r="M1487" s="225"/>
      <c r="N1487" s="225"/>
      <c r="O1487" s="225"/>
      <c r="P1487" s="160"/>
      <c r="Q1487" s="160"/>
      <c r="R1487" s="160"/>
      <c r="S1487" s="160"/>
      <c r="T1487" s="160"/>
      <c r="U1487" s="160"/>
      <c r="V1487" s="160"/>
      <c r="W1487" s="160"/>
      <c r="X1487" s="160"/>
      <c r="Y1487" s="160"/>
      <c r="Z1487" s="160"/>
      <c r="AA1487" s="160"/>
      <c r="AB1487" s="160"/>
      <c r="AC1487" s="160"/>
      <c r="AD1487" s="160"/>
      <c r="AE1487" s="160"/>
      <c r="AF1487" s="160"/>
      <c r="AG1487" s="160"/>
      <c r="AH1487" s="160"/>
      <c r="AI1487" s="160"/>
    </row>
    <row r="1488">
      <c r="A1488" s="150" t="s">
        <v>6567</v>
      </c>
      <c r="B1488" s="274"/>
      <c r="C1488" s="260" t="s">
        <v>6568</v>
      </c>
      <c r="D1488" s="161" t="s">
        <v>6569</v>
      </c>
      <c r="E1488" s="225"/>
      <c r="F1488" s="273"/>
      <c r="G1488" s="260" t="s">
        <v>6570</v>
      </c>
      <c r="H1488" s="260" t="s">
        <v>6571</v>
      </c>
      <c r="I1488" s="260" t="s">
        <v>6572</v>
      </c>
      <c r="J1488" s="275" t="s">
        <v>492</v>
      </c>
      <c r="K1488" s="228" t="s">
        <v>493</v>
      </c>
      <c r="L1488" s="225"/>
      <c r="M1488" s="225"/>
      <c r="N1488" s="225"/>
      <c r="O1488" s="225"/>
      <c r="P1488" s="160"/>
      <c r="Q1488" s="160"/>
      <c r="R1488" s="160"/>
      <c r="S1488" s="160"/>
      <c r="T1488" s="160"/>
      <c r="U1488" s="160"/>
      <c r="V1488" s="160"/>
      <c r="W1488" s="160"/>
      <c r="X1488" s="160"/>
      <c r="Y1488" s="160"/>
      <c r="Z1488" s="160"/>
      <c r="AA1488" s="160"/>
      <c r="AB1488" s="160"/>
      <c r="AC1488" s="160"/>
      <c r="AD1488" s="160"/>
      <c r="AE1488" s="160"/>
      <c r="AF1488" s="160"/>
      <c r="AG1488" s="160"/>
      <c r="AH1488" s="160"/>
      <c r="AI1488" s="160"/>
    </row>
    <row r="1489">
      <c r="A1489" s="150" t="s">
        <v>6567</v>
      </c>
      <c r="B1489" s="225"/>
      <c r="C1489" s="259"/>
      <c r="D1489" s="161" t="s">
        <v>6573</v>
      </c>
      <c r="E1489" s="225"/>
      <c r="F1489" s="273"/>
      <c r="G1489" s="260" t="s">
        <v>6574</v>
      </c>
      <c r="H1489" s="260" t="s">
        <v>6575</v>
      </c>
      <c r="I1489" s="260" t="s">
        <v>6572</v>
      </c>
      <c r="J1489" s="275" t="s">
        <v>492</v>
      </c>
      <c r="K1489" s="228" t="s">
        <v>493</v>
      </c>
      <c r="L1489" s="225"/>
      <c r="M1489" s="225"/>
      <c r="N1489" s="225"/>
      <c r="O1489" s="225"/>
      <c r="P1489" s="160"/>
      <c r="Q1489" s="160"/>
      <c r="R1489" s="160"/>
      <c r="S1489" s="160"/>
      <c r="T1489" s="160"/>
      <c r="U1489" s="160"/>
      <c r="V1489" s="160"/>
      <c r="W1489" s="160"/>
      <c r="X1489" s="160"/>
      <c r="Y1489" s="160"/>
      <c r="Z1489" s="160"/>
      <c r="AA1489" s="160"/>
      <c r="AB1489" s="160"/>
      <c r="AC1489" s="160"/>
      <c r="AD1489" s="160"/>
      <c r="AE1489" s="160"/>
      <c r="AF1489" s="160"/>
      <c r="AG1489" s="160"/>
      <c r="AH1489" s="160"/>
      <c r="AI1489" s="160"/>
    </row>
    <row r="1490">
      <c r="A1490" s="150" t="s">
        <v>6567</v>
      </c>
      <c r="B1490" s="225"/>
      <c r="C1490" s="259"/>
      <c r="D1490" s="161" t="s">
        <v>6576</v>
      </c>
      <c r="E1490" s="225"/>
      <c r="F1490" s="273"/>
      <c r="G1490" s="260" t="s">
        <v>6577</v>
      </c>
      <c r="H1490" s="260" t="s">
        <v>6575</v>
      </c>
      <c r="I1490" s="260" t="s">
        <v>6572</v>
      </c>
      <c r="J1490" s="275" t="s">
        <v>492</v>
      </c>
      <c r="K1490" s="228" t="s">
        <v>493</v>
      </c>
      <c r="L1490" s="225"/>
      <c r="M1490" s="225"/>
      <c r="N1490" s="225"/>
      <c r="O1490" s="225"/>
      <c r="P1490" s="160"/>
      <c r="Q1490" s="160"/>
      <c r="R1490" s="160"/>
      <c r="S1490" s="160"/>
      <c r="T1490" s="160"/>
      <c r="U1490" s="160"/>
      <c r="V1490" s="160"/>
      <c r="W1490" s="160"/>
      <c r="X1490" s="160"/>
      <c r="Y1490" s="160"/>
      <c r="Z1490" s="160"/>
      <c r="AA1490" s="160"/>
      <c r="AB1490" s="160"/>
      <c r="AC1490" s="160"/>
      <c r="AD1490" s="160"/>
      <c r="AE1490" s="160"/>
      <c r="AF1490" s="160"/>
      <c r="AG1490" s="160"/>
      <c r="AH1490" s="160"/>
      <c r="AI1490" s="160"/>
    </row>
    <row r="1491">
      <c r="A1491" s="21" t="s">
        <v>6578</v>
      </c>
      <c r="B1491" s="244"/>
      <c r="C1491" s="135" t="s">
        <v>6579</v>
      </c>
      <c r="D1491" s="161" t="s">
        <v>6580</v>
      </c>
      <c r="E1491" s="245"/>
      <c r="F1491" s="246"/>
      <c r="G1491" s="135" t="s">
        <v>6581</v>
      </c>
      <c r="H1491" s="135" t="s">
        <v>6582</v>
      </c>
      <c r="I1491" s="135" t="s">
        <v>6583</v>
      </c>
      <c r="J1491" s="275" t="s">
        <v>492</v>
      </c>
      <c r="K1491" s="245"/>
      <c r="L1491" s="245"/>
      <c r="M1491" s="245"/>
      <c r="N1491" s="245"/>
      <c r="O1491" s="245"/>
      <c r="P1491" s="247"/>
      <c r="Q1491" s="276"/>
      <c r="R1491" s="276"/>
      <c r="S1491" s="276"/>
      <c r="T1491" s="276"/>
      <c r="U1491" s="276"/>
      <c r="V1491" s="276"/>
      <c r="W1491" s="276"/>
      <c r="X1491" s="276"/>
      <c r="Y1491" s="276"/>
      <c r="Z1491" s="276"/>
      <c r="AA1491" s="276"/>
      <c r="AB1491" s="276"/>
      <c r="AC1491" s="276"/>
      <c r="AD1491" s="276"/>
      <c r="AE1491" s="276"/>
      <c r="AF1491" s="276"/>
      <c r="AG1491" s="276"/>
      <c r="AH1491" s="276"/>
      <c r="AI1491" s="276"/>
    </row>
    <row r="1492">
      <c r="A1492" s="21" t="s">
        <v>6578</v>
      </c>
      <c r="B1492" s="244"/>
      <c r="C1492" s="135" t="s">
        <v>6579</v>
      </c>
      <c r="D1492" s="161" t="s">
        <v>6584</v>
      </c>
      <c r="E1492" s="245"/>
      <c r="F1492" s="246"/>
      <c r="G1492" s="135" t="s">
        <v>6585</v>
      </c>
      <c r="H1492" s="135" t="s">
        <v>6586</v>
      </c>
      <c r="I1492" s="135" t="s">
        <v>6587</v>
      </c>
      <c r="J1492" s="275" t="s">
        <v>492</v>
      </c>
      <c r="K1492" s="245"/>
      <c r="L1492" s="245"/>
      <c r="M1492" s="245"/>
      <c r="N1492" s="245"/>
      <c r="O1492" s="245"/>
      <c r="P1492" s="249"/>
      <c r="Q1492" s="276"/>
      <c r="R1492" s="276"/>
      <c r="S1492" s="276"/>
      <c r="T1492" s="276"/>
      <c r="U1492" s="276"/>
      <c r="V1492" s="276"/>
      <c r="W1492" s="276"/>
      <c r="X1492" s="276"/>
      <c r="Y1492" s="276"/>
      <c r="Z1492" s="276"/>
      <c r="AA1492" s="276"/>
      <c r="AB1492" s="276"/>
      <c r="AC1492" s="276"/>
      <c r="AD1492" s="276"/>
      <c r="AE1492" s="276"/>
      <c r="AF1492" s="276"/>
      <c r="AG1492" s="276"/>
      <c r="AH1492" s="276"/>
      <c r="AI1492" s="276"/>
    </row>
    <row r="1493">
      <c r="A1493" s="21" t="s">
        <v>6578</v>
      </c>
      <c r="B1493" s="244"/>
      <c r="C1493" s="135" t="s">
        <v>6579</v>
      </c>
      <c r="D1493" s="161" t="s">
        <v>6588</v>
      </c>
      <c r="E1493" s="245"/>
      <c r="F1493" s="246"/>
      <c r="G1493" s="135" t="s">
        <v>6589</v>
      </c>
      <c r="H1493" s="135" t="s">
        <v>6590</v>
      </c>
      <c r="I1493" s="135" t="s">
        <v>6591</v>
      </c>
      <c r="J1493" s="275" t="s">
        <v>492</v>
      </c>
      <c r="K1493" s="245"/>
      <c r="L1493" s="245"/>
      <c r="M1493" s="245"/>
      <c r="N1493" s="245"/>
      <c r="O1493" s="245"/>
      <c r="P1493" s="249"/>
      <c r="Q1493" s="276"/>
      <c r="R1493" s="276"/>
      <c r="S1493" s="276"/>
      <c r="T1493" s="276"/>
      <c r="U1493" s="276"/>
      <c r="V1493" s="276"/>
      <c r="W1493" s="276"/>
      <c r="X1493" s="276"/>
      <c r="Y1493" s="276"/>
      <c r="Z1493" s="276"/>
      <c r="AA1493" s="276"/>
      <c r="AB1493" s="276"/>
      <c r="AC1493" s="276"/>
      <c r="AD1493" s="276"/>
      <c r="AE1493" s="276"/>
      <c r="AF1493" s="276"/>
      <c r="AG1493" s="276"/>
      <c r="AH1493" s="276"/>
      <c r="AI1493" s="276"/>
    </row>
    <row r="1494">
      <c r="A1494" s="21" t="s">
        <v>6592</v>
      </c>
      <c r="B1494" s="244"/>
      <c r="C1494" s="135" t="s">
        <v>6593</v>
      </c>
      <c r="D1494" s="161" t="s">
        <v>6594</v>
      </c>
      <c r="E1494" s="245"/>
      <c r="F1494" s="246"/>
      <c r="G1494" s="135" t="s">
        <v>6595</v>
      </c>
      <c r="H1494" s="135" t="s">
        <v>6596</v>
      </c>
      <c r="I1494" s="135" t="s">
        <v>6597</v>
      </c>
      <c r="J1494" s="275" t="s">
        <v>492</v>
      </c>
      <c r="K1494" s="245"/>
      <c r="L1494" s="245"/>
      <c r="M1494" s="245"/>
      <c r="N1494" s="245"/>
      <c r="O1494" s="245"/>
      <c r="P1494" s="247"/>
      <c r="Q1494" s="276"/>
      <c r="R1494" s="276"/>
      <c r="S1494" s="276"/>
      <c r="T1494" s="276"/>
      <c r="U1494" s="276"/>
      <c r="V1494" s="276"/>
      <c r="W1494" s="276"/>
      <c r="X1494" s="276"/>
      <c r="Y1494" s="276"/>
      <c r="Z1494" s="276"/>
      <c r="AA1494" s="276"/>
      <c r="AB1494" s="276"/>
      <c r="AC1494" s="276"/>
      <c r="AD1494" s="276"/>
      <c r="AE1494" s="276"/>
      <c r="AF1494" s="276"/>
      <c r="AG1494" s="276"/>
      <c r="AH1494" s="276"/>
      <c r="AI1494" s="276"/>
    </row>
    <row r="1495">
      <c r="A1495" s="21" t="s">
        <v>6592</v>
      </c>
      <c r="B1495" s="244"/>
      <c r="C1495" s="135" t="s">
        <v>6593</v>
      </c>
      <c r="D1495" s="161" t="s">
        <v>6598</v>
      </c>
      <c r="E1495" s="245"/>
      <c r="F1495" s="246"/>
      <c r="G1495" s="135" t="s">
        <v>6599</v>
      </c>
      <c r="H1495" s="135" t="s">
        <v>6600</v>
      </c>
      <c r="I1495" s="135" t="s">
        <v>6601</v>
      </c>
      <c r="J1495" s="275" t="s">
        <v>492</v>
      </c>
      <c r="K1495" s="245"/>
      <c r="L1495" s="245"/>
      <c r="M1495" s="245"/>
      <c r="N1495" s="245"/>
      <c r="O1495" s="245"/>
      <c r="P1495" s="249"/>
      <c r="Q1495" s="276"/>
      <c r="R1495" s="276"/>
      <c r="S1495" s="276"/>
      <c r="T1495" s="276"/>
      <c r="U1495" s="276"/>
      <c r="V1495" s="276"/>
      <c r="W1495" s="276"/>
      <c r="X1495" s="276"/>
      <c r="Y1495" s="276"/>
      <c r="Z1495" s="276"/>
      <c r="AA1495" s="276"/>
      <c r="AB1495" s="276"/>
      <c r="AC1495" s="276"/>
      <c r="AD1495" s="276"/>
      <c r="AE1495" s="276"/>
      <c r="AF1495" s="276"/>
      <c r="AG1495" s="276"/>
      <c r="AH1495" s="276"/>
      <c r="AI1495" s="276"/>
    </row>
    <row r="1496">
      <c r="A1496" s="21" t="s">
        <v>6592</v>
      </c>
      <c r="B1496" s="244"/>
      <c r="C1496" s="135" t="s">
        <v>6593</v>
      </c>
      <c r="D1496" s="161" t="s">
        <v>6602</v>
      </c>
      <c r="E1496" s="245"/>
      <c r="F1496" s="246"/>
      <c r="G1496" s="135" t="s">
        <v>6603</v>
      </c>
      <c r="H1496" s="135" t="s">
        <v>6604</v>
      </c>
      <c r="I1496" s="135" t="s">
        <v>6605</v>
      </c>
      <c r="J1496" s="275" t="s">
        <v>492</v>
      </c>
      <c r="K1496" s="245"/>
      <c r="L1496" s="245"/>
      <c r="M1496" s="245"/>
      <c r="N1496" s="245"/>
      <c r="O1496" s="245"/>
      <c r="P1496" s="249"/>
      <c r="Q1496" s="276"/>
      <c r="R1496" s="276"/>
      <c r="S1496" s="276"/>
      <c r="T1496" s="276"/>
      <c r="U1496" s="276"/>
      <c r="V1496" s="276"/>
      <c r="W1496" s="276"/>
      <c r="X1496" s="276"/>
      <c r="Y1496" s="276"/>
      <c r="Z1496" s="276"/>
      <c r="AA1496" s="276"/>
      <c r="AB1496" s="276"/>
      <c r="AC1496" s="276"/>
      <c r="AD1496" s="276"/>
      <c r="AE1496" s="276"/>
      <c r="AF1496" s="276"/>
      <c r="AG1496" s="276"/>
      <c r="AH1496" s="276"/>
      <c r="AI1496" s="276"/>
    </row>
    <row r="1497">
      <c r="A1497" s="21" t="s">
        <v>6592</v>
      </c>
      <c r="B1497" s="244"/>
      <c r="C1497" s="135" t="s">
        <v>6593</v>
      </c>
      <c r="D1497" s="161" t="s">
        <v>6606</v>
      </c>
      <c r="E1497" s="245"/>
      <c r="F1497" s="246"/>
      <c r="G1497" s="135" t="s">
        <v>6607</v>
      </c>
      <c r="H1497" s="135" t="s">
        <v>6608</v>
      </c>
      <c r="I1497" s="135" t="s">
        <v>6609</v>
      </c>
      <c r="J1497" s="275" t="s">
        <v>492</v>
      </c>
      <c r="K1497" s="245"/>
      <c r="L1497" s="245"/>
      <c r="M1497" s="245"/>
      <c r="N1497" s="245"/>
      <c r="O1497" s="245"/>
      <c r="P1497" s="249"/>
      <c r="Q1497" s="276"/>
      <c r="R1497" s="276"/>
      <c r="S1497" s="276"/>
      <c r="T1497" s="276"/>
      <c r="U1497" s="276"/>
      <c r="V1497" s="276"/>
      <c r="W1497" s="276"/>
      <c r="X1497" s="276"/>
      <c r="Y1497" s="276"/>
      <c r="Z1497" s="276"/>
      <c r="AA1497" s="276"/>
      <c r="AB1497" s="276"/>
      <c r="AC1497" s="276"/>
      <c r="AD1497" s="276"/>
      <c r="AE1497" s="276"/>
      <c r="AF1497" s="276"/>
      <c r="AG1497" s="276"/>
      <c r="AH1497" s="276"/>
      <c r="AI1497" s="276"/>
    </row>
    <row r="1498">
      <c r="A1498" s="21" t="s">
        <v>6592</v>
      </c>
      <c r="B1498" s="244"/>
      <c r="C1498" s="135" t="s">
        <v>6593</v>
      </c>
      <c r="D1498" s="161" t="s">
        <v>6610</v>
      </c>
      <c r="E1498" s="245"/>
      <c r="F1498" s="246"/>
      <c r="G1498" s="135" t="s">
        <v>6611</v>
      </c>
      <c r="H1498" s="135" t="s">
        <v>6612</v>
      </c>
      <c r="I1498" s="135" t="s">
        <v>6613</v>
      </c>
      <c r="J1498" s="275" t="s">
        <v>492</v>
      </c>
      <c r="K1498" s="245"/>
      <c r="L1498" s="245"/>
      <c r="M1498" s="245"/>
      <c r="N1498" s="245"/>
      <c r="O1498" s="245"/>
      <c r="P1498" s="249"/>
      <c r="Q1498" s="276"/>
      <c r="R1498" s="276"/>
      <c r="S1498" s="276"/>
      <c r="T1498" s="276"/>
      <c r="U1498" s="276"/>
      <c r="V1498" s="276"/>
      <c r="W1498" s="276"/>
      <c r="X1498" s="276"/>
      <c r="Y1498" s="276"/>
      <c r="Z1498" s="276"/>
      <c r="AA1498" s="276"/>
      <c r="AB1498" s="276"/>
      <c r="AC1498" s="276"/>
      <c r="AD1498" s="276"/>
      <c r="AE1498" s="276"/>
      <c r="AF1498" s="276"/>
      <c r="AG1498" s="276"/>
      <c r="AH1498" s="276"/>
      <c r="AI1498" s="276"/>
    </row>
    <row r="1499">
      <c r="A1499" s="21" t="s">
        <v>6592</v>
      </c>
      <c r="B1499" s="244"/>
      <c r="C1499" s="135" t="s">
        <v>6593</v>
      </c>
      <c r="D1499" s="161" t="s">
        <v>6614</v>
      </c>
      <c r="E1499" s="245"/>
      <c r="F1499" s="246"/>
      <c r="G1499" s="135" t="s">
        <v>6599</v>
      </c>
      <c r="H1499" s="135" t="s">
        <v>6615</v>
      </c>
      <c r="I1499" s="135" t="s">
        <v>6616</v>
      </c>
      <c r="J1499" s="275" t="s">
        <v>492</v>
      </c>
      <c r="K1499" s="245"/>
      <c r="L1499" s="245"/>
      <c r="M1499" s="245"/>
      <c r="N1499" s="245"/>
      <c r="O1499" s="245"/>
      <c r="P1499" s="249"/>
      <c r="Q1499" s="276"/>
      <c r="R1499" s="276"/>
      <c r="S1499" s="276"/>
      <c r="T1499" s="276"/>
      <c r="U1499" s="276"/>
      <c r="V1499" s="276"/>
      <c r="W1499" s="276"/>
      <c r="X1499" s="276"/>
      <c r="Y1499" s="276"/>
      <c r="Z1499" s="276"/>
      <c r="AA1499" s="276"/>
      <c r="AB1499" s="276"/>
      <c r="AC1499" s="276"/>
      <c r="AD1499" s="276"/>
      <c r="AE1499" s="276"/>
      <c r="AF1499" s="276"/>
      <c r="AG1499" s="276"/>
      <c r="AH1499" s="276"/>
      <c r="AI1499" s="276"/>
    </row>
    <row r="1500">
      <c r="A1500" s="21" t="s">
        <v>6592</v>
      </c>
      <c r="B1500" s="244"/>
      <c r="C1500" s="135" t="s">
        <v>6593</v>
      </c>
      <c r="D1500" s="161" t="s">
        <v>6617</v>
      </c>
      <c r="E1500" s="245"/>
      <c r="F1500" s="246"/>
      <c r="G1500" s="135" t="s">
        <v>6603</v>
      </c>
      <c r="H1500" s="135" t="s">
        <v>6618</v>
      </c>
      <c r="I1500" s="135" t="s">
        <v>6619</v>
      </c>
      <c r="J1500" s="275" t="s">
        <v>492</v>
      </c>
      <c r="K1500" s="245"/>
      <c r="L1500" s="245"/>
      <c r="M1500" s="245"/>
      <c r="N1500" s="245"/>
      <c r="O1500" s="245"/>
      <c r="P1500" s="249"/>
      <c r="Q1500" s="276"/>
      <c r="R1500" s="276"/>
      <c r="S1500" s="276"/>
      <c r="T1500" s="276"/>
      <c r="U1500" s="276"/>
      <c r="V1500" s="276"/>
      <c r="W1500" s="276"/>
      <c r="X1500" s="276"/>
      <c r="Y1500" s="276"/>
      <c r="Z1500" s="276"/>
      <c r="AA1500" s="276"/>
      <c r="AB1500" s="276"/>
      <c r="AC1500" s="276"/>
      <c r="AD1500" s="276"/>
      <c r="AE1500" s="276"/>
      <c r="AF1500" s="276"/>
      <c r="AG1500" s="276"/>
      <c r="AH1500" s="276"/>
      <c r="AI1500" s="276"/>
    </row>
    <row r="1501">
      <c r="A1501" s="21" t="s">
        <v>6592</v>
      </c>
      <c r="B1501" s="244"/>
      <c r="C1501" s="135" t="s">
        <v>6593</v>
      </c>
      <c r="D1501" s="161" t="s">
        <v>6620</v>
      </c>
      <c r="E1501" s="245"/>
      <c r="F1501" s="246"/>
      <c r="G1501" s="135" t="s">
        <v>6607</v>
      </c>
      <c r="H1501" s="135" t="s">
        <v>6621</v>
      </c>
      <c r="I1501" s="135" t="s">
        <v>6613</v>
      </c>
      <c r="J1501" s="275" t="s">
        <v>492</v>
      </c>
      <c r="K1501" s="245"/>
      <c r="L1501" s="245"/>
      <c r="M1501" s="245"/>
      <c r="N1501" s="245"/>
      <c r="O1501" s="245"/>
      <c r="P1501" s="249"/>
      <c r="Q1501" s="276"/>
      <c r="R1501" s="276"/>
      <c r="S1501" s="276"/>
      <c r="T1501" s="276"/>
      <c r="U1501" s="276"/>
      <c r="V1501" s="276"/>
      <c r="W1501" s="276"/>
      <c r="X1501" s="276"/>
      <c r="Y1501" s="276"/>
      <c r="Z1501" s="276"/>
      <c r="AA1501" s="276"/>
      <c r="AB1501" s="276"/>
      <c r="AC1501" s="276"/>
      <c r="AD1501" s="276"/>
      <c r="AE1501" s="276"/>
      <c r="AF1501" s="276"/>
      <c r="AG1501" s="276"/>
      <c r="AH1501" s="276"/>
      <c r="AI1501" s="276"/>
    </row>
    <row r="1502">
      <c r="A1502" s="21" t="s">
        <v>6592</v>
      </c>
      <c r="B1502" s="244"/>
      <c r="C1502" s="135" t="s">
        <v>6593</v>
      </c>
      <c r="D1502" s="161" t="s">
        <v>6622</v>
      </c>
      <c r="E1502" s="245"/>
      <c r="F1502" s="246"/>
      <c r="G1502" s="135" t="s">
        <v>6623</v>
      </c>
      <c r="H1502" s="135" t="s">
        <v>6624</v>
      </c>
      <c r="I1502" s="135" t="s">
        <v>6625</v>
      </c>
      <c r="J1502" s="275" t="s">
        <v>492</v>
      </c>
      <c r="K1502" s="245"/>
      <c r="L1502" s="245"/>
      <c r="M1502" s="245"/>
      <c r="N1502" s="245"/>
      <c r="O1502" s="245"/>
      <c r="P1502" s="249"/>
      <c r="Q1502" s="276"/>
      <c r="R1502" s="276"/>
      <c r="S1502" s="276"/>
      <c r="T1502" s="276"/>
      <c r="U1502" s="276"/>
      <c r="V1502" s="276"/>
      <c r="W1502" s="276"/>
      <c r="X1502" s="276"/>
      <c r="Y1502" s="276"/>
      <c r="Z1502" s="276"/>
      <c r="AA1502" s="276"/>
      <c r="AB1502" s="276"/>
      <c r="AC1502" s="276"/>
      <c r="AD1502" s="276"/>
      <c r="AE1502" s="276"/>
      <c r="AF1502" s="276"/>
      <c r="AG1502" s="276"/>
      <c r="AH1502" s="276"/>
      <c r="AI1502" s="276"/>
    </row>
    <row r="1503">
      <c r="A1503" s="21" t="s">
        <v>6592</v>
      </c>
      <c r="B1503" s="244"/>
      <c r="C1503" s="135" t="s">
        <v>6593</v>
      </c>
      <c r="D1503" s="161" t="s">
        <v>6626</v>
      </c>
      <c r="E1503" s="245"/>
      <c r="F1503" s="246"/>
      <c r="G1503" s="135" t="s">
        <v>6627</v>
      </c>
      <c r="H1503" s="135" t="s">
        <v>6628</v>
      </c>
      <c r="I1503" s="135" t="s">
        <v>6625</v>
      </c>
      <c r="J1503" s="275" t="s">
        <v>492</v>
      </c>
      <c r="K1503" s="245"/>
      <c r="L1503" s="245"/>
      <c r="M1503" s="245"/>
      <c r="N1503" s="245"/>
      <c r="O1503" s="245"/>
      <c r="P1503" s="249"/>
      <c r="Q1503" s="276"/>
      <c r="R1503" s="276"/>
      <c r="S1503" s="276"/>
      <c r="T1503" s="276"/>
      <c r="U1503" s="276"/>
      <c r="V1503" s="276"/>
      <c r="W1503" s="276"/>
      <c r="X1503" s="276"/>
      <c r="Y1503" s="276"/>
      <c r="Z1503" s="276"/>
      <c r="AA1503" s="276"/>
      <c r="AB1503" s="276"/>
      <c r="AC1503" s="276"/>
      <c r="AD1503" s="276"/>
      <c r="AE1503" s="276"/>
      <c r="AF1503" s="276"/>
      <c r="AG1503" s="276"/>
      <c r="AH1503" s="276"/>
      <c r="AI1503" s="276"/>
    </row>
    <row r="1504">
      <c r="A1504" s="21" t="s">
        <v>6592</v>
      </c>
      <c r="B1504" s="244"/>
      <c r="C1504" s="135" t="s">
        <v>6593</v>
      </c>
      <c r="D1504" s="161" t="s">
        <v>6629</v>
      </c>
      <c r="E1504" s="245"/>
      <c r="F1504" s="246"/>
      <c r="G1504" s="135" t="s">
        <v>6630</v>
      </c>
      <c r="H1504" s="135" t="s">
        <v>6631</v>
      </c>
      <c r="I1504" s="135" t="s">
        <v>6625</v>
      </c>
      <c r="J1504" s="275" t="s">
        <v>492</v>
      </c>
      <c r="K1504" s="245"/>
      <c r="L1504" s="245"/>
      <c r="M1504" s="245"/>
      <c r="N1504" s="245"/>
      <c r="O1504" s="245"/>
      <c r="P1504" s="249"/>
      <c r="Q1504" s="276"/>
      <c r="R1504" s="276"/>
      <c r="S1504" s="276"/>
      <c r="T1504" s="276"/>
      <c r="U1504" s="276"/>
      <c r="V1504" s="276"/>
      <c r="W1504" s="276"/>
      <c r="X1504" s="276"/>
      <c r="Y1504" s="276"/>
      <c r="Z1504" s="276"/>
      <c r="AA1504" s="276"/>
      <c r="AB1504" s="276"/>
      <c r="AC1504" s="276"/>
      <c r="AD1504" s="276"/>
      <c r="AE1504" s="276"/>
      <c r="AF1504" s="276"/>
      <c r="AG1504" s="276"/>
      <c r="AH1504" s="276"/>
      <c r="AI1504" s="276"/>
    </row>
    <row r="1505">
      <c r="A1505" s="21" t="s">
        <v>6592</v>
      </c>
      <c r="B1505" s="244"/>
      <c r="C1505" s="135" t="s">
        <v>6593</v>
      </c>
      <c r="D1505" s="161" t="s">
        <v>6632</v>
      </c>
      <c r="E1505" s="245"/>
      <c r="F1505" s="246"/>
      <c r="G1505" s="135" t="s">
        <v>6633</v>
      </c>
      <c r="H1505" s="135" t="s">
        <v>6634</v>
      </c>
      <c r="I1505" s="135" t="s">
        <v>6625</v>
      </c>
      <c r="J1505" s="275" t="s">
        <v>492</v>
      </c>
      <c r="K1505" s="245"/>
      <c r="L1505" s="245"/>
      <c r="M1505" s="245"/>
      <c r="N1505" s="245"/>
      <c r="O1505" s="245"/>
      <c r="P1505" s="249"/>
      <c r="Q1505" s="276"/>
      <c r="R1505" s="276"/>
      <c r="S1505" s="276"/>
      <c r="T1505" s="276"/>
      <c r="U1505" s="276"/>
      <c r="V1505" s="276"/>
      <c r="W1505" s="276"/>
      <c r="X1505" s="276"/>
      <c r="Y1505" s="276"/>
      <c r="Z1505" s="276"/>
      <c r="AA1505" s="276"/>
      <c r="AB1505" s="276"/>
      <c r="AC1505" s="276"/>
      <c r="AD1505" s="276"/>
      <c r="AE1505" s="276"/>
      <c r="AF1505" s="276"/>
      <c r="AG1505" s="276"/>
      <c r="AH1505" s="276"/>
      <c r="AI1505" s="276"/>
    </row>
    <row r="1506">
      <c r="A1506" s="21" t="s">
        <v>6635</v>
      </c>
      <c r="B1506" s="244"/>
      <c r="C1506" s="135" t="s">
        <v>6636</v>
      </c>
      <c r="D1506" s="161" t="s">
        <v>6637</v>
      </c>
      <c r="E1506" s="245"/>
      <c r="F1506" s="246"/>
      <c r="G1506" s="135" t="s">
        <v>6638</v>
      </c>
      <c r="H1506" s="135" t="s">
        <v>6639</v>
      </c>
      <c r="I1506" s="135" t="s">
        <v>6640</v>
      </c>
      <c r="J1506" s="275" t="s">
        <v>492</v>
      </c>
      <c r="K1506" s="245"/>
      <c r="L1506" s="245"/>
      <c r="M1506" s="245"/>
      <c r="N1506" s="245"/>
      <c r="O1506" s="245"/>
      <c r="P1506" s="247"/>
      <c r="Q1506" s="276"/>
      <c r="R1506" s="276"/>
      <c r="S1506" s="276"/>
      <c r="T1506" s="276"/>
      <c r="U1506" s="276"/>
      <c r="V1506" s="276"/>
      <c r="W1506" s="276"/>
      <c r="X1506" s="276"/>
      <c r="Y1506" s="276"/>
      <c r="Z1506" s="276"/>
      <c r="AA1506" s="276"/>
      <c r="AB1506" s="276"/>
      <c r="AC1506" s="276"/>
      <c r="AD1506" s="276"/>
      <c r="AE1506" s="276"/>
      <c r="AF1506" s="276"/>
      <c r="AG1506" s="276"/>
      <c r="AH1506" s="276"/>
      <c r="AI1506" s="276"/>
    </row>
    <row r="1507">
      <c r="A1507" s="21" t="s">
        <v>6635</v>
      </c>
      <c r="B1507" s="244"/>
      <c r="C1507" s="135" t="s">
        <v>6636</v>
      </c>
      <c r="D1507" s="161" t="s">
        <v>6641</v>
      </c>
      <c r="E1507" s="245"/>
      <c r="F1507" s="246"/>
      <c r="G1507" s="135" t="s">
        <v>6642</v>
      </c>
      <c r="H1507" s="135" t="s">
        <v>6643</v>
      </c>
      <c r="I1507" s="135" t="s">
        <v>6640</v>
      </c>
      <c r="J1507" s="275" t="s">
        <v>492</v>
      </c>
      <c r="K1507" s="245"/>
      <c r="L1507" s="245"/>
      <c r="M1507" s="245"/>
      <c r="N1507" s="245"/>
      <c r="O1507" s="245"/>
      <c r="P1507" s="249"/>
      <c r="Q1507" s="276"/>
      <c r="R1507" s="276"/>
      <c r="S1507" s="276"/>
      <c r="T1507" s="276"/>
      <c r="U1507" s="276"/>
      <c r="V1507" s="276"/>
      <c r="W1507" s="276"/>
      <c r="X1507" s="276"/>
      <c r="Y1507" s="276"/>
      <c r="Z1507" s="276"/>
      <c r="AA1507" s="276"/>
      <c r="AB1507" s="276"/>
      <c r="AC1507" s="276"/>
      <c r="AD1507" s="276"/>
      <c r="AE1507" s="276"/>
      <c r="AF1507" s="276"/>
      <c r="AG1507" s="276"/>
      <c r="AH1507" s="276"/>
      <c r="AI1507" s="276"/>
    </row>
    <row r="1508">
      <c r="A1508" s="21" t="s">
        <v>6635</v>
      </c>
      <c r="B1508" s="244"/>
      <c r="C1508" s="135" t="s">
        <v>6636</v>
      </c>
      <c r="D1508" s="161" t="s">
        <v>6644</v>
      </c>
      <c r="E1508" s="245"/>
      <c r="F1508" s="246"/>
      <c r="G1508" s="135" t="s">
        <v>6645</v>
      </c>
      <c r="H1508" s="135" t="s">
        <v>6646</v>
      </c>
      <c r="I1508" s="135" t="s">
        <v>6640</v>
      </c>
      <c r="J1508" s="275" t="s">
        <v>492</v>
      </c>
      <c r="K1508" s="245"/>
      <c r="L1508" s="245"/>
      <c r="M1508" s="245"/>
      <c r="N1508" s="245"/>
      <c r="O1508" s="245"/>
      <c r="P1508" s="249"/>
      <c r="Q1508" s="276"/>
      <c r="R1508" s="276"/>
      <c r="S1508" s="276"/>
      <c r="T1508" s="276"/>
      <c r="U1508" s="276"/>
      <c r="V1508" s="276"/>
      <c r="W1508" s="276"/>
      <c r="X1508" s="276"/>
      <c r="Y1508" s="276"/>
      <c r="Z1508" s="276"/>
      <c r="AA1508" s="276"/>
      <c r="AB1508" s="276"/>
      <c r="AC1508" s="276"/>
      <c r="AD1508" s="276"/>
      <c r="AE1508" s="276"/>
      <c r="AF1508" s="276"/>
      <c r="AG1508" s="276"/>
      <c r="AH1508" s="276"/>
      <c r="AI1508" s="276"/>
    </row>
    <row r="1509">
      <c r="A1509" s="21" t="s">
        <v>6635</v>
      </c>
      <c r="B1509" s="244"/>
      <c r="C1509" s="135" t="s">
        <v>6636</v>
      </c>
      <c r="D1509" s="161" t="s">
        <v>6647</v>
      </c>
      <c r="E1509" s="245"/>
      <c r="F1509" s="246"/>
      <c r="G1509" s="135" t="s">
        <v>6648</v>
      </c>
      <c r="H1509" s="135" t="s">
        <v>6649</v>
      </c>
      <c r="I1509" s="135" t="s">
        <v>6640</v>
      </c>
      <c r="J1509" s="275" t="s">
        <v>492</v>
      </c>
      <c r="K1509" s="245"/>
      <c r="L1509" s="245"/>
      <c r="M1509" s="245"/>
      <c r="N1509" s="245"/>
      <c r="O1509" s="245"/>
      <c r="P1509" s="249"/>
      <c r="Q1509" s="276"/>
      <c r="R1509" s="276"/>
      <c r="S1509" s="276"/>
      <c r="T1509" s="276"/>
      <c r="U1509" s="276"/>
      <c r="V1509" s="276"/>
      <c r="W1509" s="276"/>
      <c r="X1509" s="276"/>
      <c r="Y1509" s="276"/>
      <c r="Z1509" s="276"/>
      <c r="AA1509" s="276"/>
      <c r="AB1509" s="276"/>
      <c r="AC1509" s="276"/>
      <c r="AD1509" s="276"/>
      <c r="AE1509" s="276"/>
      <c r="AF1509" s="276"/>
      <c r="AG1509" s="276"/>
      <c r="AH1509" s="276"/>
      <c r="AI1509" s="276"/>
    </row>
    <row r="1510">
      <c r="A1510" s="21" t="s">
        <v>6635</v>
      </c>
      <c r="B1510" s="244"/>
      <c r="C1510" s="135" t="s">
        <v>6636</v>
      </c>
      <c r="D1510" s="161" t="s">
        <v>6650</v>
      </c>
      <c r="E1510" s="245"/>
      <c r="F1510" s="246"/>
      <c r="G1510" s="135" t="s">
        <v>6651</v>
      </c>
      <c r="H1510" s="135" t="s">
        <v>6652</v>
      </c>
      <c r="I1510" s="135" t="s">
        <v>6640</v>
      </c>
      <c r="J1510" s="275" t="s">
        <v>492</v>
      </c>
      <c r="K1510" s="245"/>
      <c r="L1510" s="245"/>
      <c r="M1510" s="245"/>
      <c r="N1510" s="245"/>
      <c r="O1510" s="245"/>
      <c r="P1510" s="249"/>
      <c r="Q1510" s="276"/>
      <c r="R1510" s="276"/>
      <c r="S1510" s="276"/>
      <c r="T1510" s="276"/>
      <c r="U1510" s="276"/>
      <c r="V1510" s="276"/>
      <c r="W1510" s="276"/>
      <c r="X1510" s="276"/>
      <c r="Y1510" s="276"/>
      <c r="Z1510" s="276"/>
      <c r="AA1510" s="276"/>
      <c r="AB1510" s="276"/>
      <c r="AC1510" s="276"/>
      <c r="AD1510" s="276"/>
      <c r="AE1510" s="276"/>
      <c r="AF1510" s="276"/>
      <c r="AG1510" s="276"/>
      <c r="AH1510" s="276"/>
      <c r="AI1510" s="276"/>
    </row>
    <row r="1511">
      <c r="A1511" s="21" t="s">
        <v>6635</v>
      </c>
      <c r="B1511" s="244"/>
      <c r="C1511" s="135" t="s">
        <v>6636</v>
      </c>
      <c r="D1511" s="161" t="s">
        <v>6653</v>
      </c>
      <c r="E1511" s="245"/>
      <c r="F1511" s="246"/>
      <c r="G1511" s="135" t="s">
        <v>6654</v>
      </c>
      <c r="H1511" s="135" t="s">
        <v>6655</v>
      </c>
      <c r="I1511" s="135" t="s">
        <v>6640</v>
      </c>
      <c r="J1511" s="275" t="s">
        <v>492</v>
      </c>
      <c r="K1511" s="245"/>
      <c r="L1511" s="245"/>
      <c r="M1511" s="245"/>
      <c r="N1511" s="245"/>
      <c r="O1511" s="245"/>
      <c r="P1511" s="249"/>
      <c r="Q1511" s="276"/>
      <c r="R1511" s="276"/>
      <c r="S1511" s="276"/>
      <c r="T1511" s="276"/>
      <c r="U1511" s="276"/>
      <c r="V1511" s="276"/>
      <c r="W1511" s="276"/>
      <c r="X1511" s="276"/>
      <c r="Y1511" s="276"/>
      <c r="Z1511" s="276"/>
      <c r="AA1511" s="276"/>
      <c r="AB1511" s="276"/>
      <c r="AC1511" s="276"/>
      <c r="AD1511" s="276"/>
      <c r="AE1511" s="276"/>
      <c r="AF1511" s="276"/>
      <c r="AG1511" s="276"/>
      <c r="AH1511" s="276"/>
      <c r="AI1511" s="276"/>
    </row>
    <row r="1512">
      <c r="A1512" s="21" t="s">
        <v>6635</v>
      </c>
      <c r="B1512" s="244"/>
      <c r="C1512" s="135" t="s">
        <v>6636</v>
      </c>
      <c r="D1512" s="161" t="s">
        <v>6656</v>
      </c>
      <c r="E1512" s="245"/>
      <c r="F1512" s="246"/>
      <c r="G1512" s="135" t="s">
        <v>6657</v>
      </c>
      <c r="H1512" s="135" t="s">
        <v>6658</v>
      </c>
      <c r="I1512" s="135" t="s">
        <v>6640</v>
      </c>
      <c r="J1512" s="275" t="s">
        <v>492</v>
      </c>
      <c r="K1512" s="245"/>
      <c r="L1512" s="245"/>
      <c r="M1512" s="245"/>
      <c r="N1512" s="245"/>
      <c r="O1512" s="245"/>
      <c r="P1512" s="249"/>
      <c r="Q1512" s="276"/>
      <c r="R1512" s="276"/>
      <c r="S1512" s="276"/>
      <c r="T1512" s="276"/>
      <c r="U1512" s="276"/>
      <c r="V1512" s="276"/>
      <c r="W1512" s="276"/>
      <c r="X1512" s="276"/>
      <c r="Y1512" s="276"/>
      <c r="Z1512" s="276"/>
      <c r="AA1512" s="276"/>
      <c r="AB1512" s="276"/>
      <c r="AC1512" s="276"/>
      <c r="AD1512" s="276"/>
      <c r="AE1512" s="276"/>
      <c r="AF1512" s="276"/>
      <c r="AG1512" s="276"/>
      <c r="AH1512" s="276"/>
      <c r="AI1512" s="276"/>
    </row>
    <row r="1513">
      <c r="A1513" s="21" t="s">
        <v>6635</v>
      </c>
      <c r="B1513" s="244"/>
      <c r="C1513" s="135" t="s">
        <v>6636</v>
      </c>
      <c r="D1513" s="161" t="s">
        <v>6659</v>
      </c>
      <c r="E1513" s="245"/>
      <c r="F1513" s="246"/>
      <c r="G1513" s="135" t="s">
        <v>6660</v>
      </c>
      <c r="H1513" s="135" t="s">
        <v>6658</v>
      </c>
      <c r="I1513" s="135" t="s">
        <v>6640</v>
      </c>
      <c r="J1513" s="275" t="s">
        <v>492</v>
      </c>
      <c r="K1513" s="245"/>
      <c r="L1513" s="245"/>
      <c r="M1513" s="245"/>
      <c r="N1513" s="245"/>
      <c r="O1513" s="245"/>
      <c r="P1513" s="249"/>
      <c r="Q1513" s="276"/>
      <c r="R1513" s="276"/>
      <c r="S1513" s="276"/>
      <c r="T1513" s="276"/>
      <c r="U1513" s="276"/>
      <c r="V1513" s="276"/>
      <c r="W1513" s="276"/>
      <c r="X1513" s="276"/>
      <c r="Y1513" s="276"/>
      <c r="Z1513" s="276"/>
      <c r="AA1513" s="276"/>
      <c r="AB1513" s="276"/>
      <c r="AC1513" s="276"/>
      <c r="AD1513" s="276"/>
      <c r="AE1513" s="276"/>
      <c r="AF1513" s="276"/>
      <c r="AG1513" s="276"/>
      <c r="AH1513" s="276"/>
      <c r="AI1513" s="276"/>
    </row>
    <row r="1514">
      <c r="A1514" s="21" t="s">
        <v>6661</v>
      </c>
      <c r="B1514" s="244"/>
      <c r="C1514" s="135" t="s">
        <v>6662</v>
      </c>
      <c r="D1514" s="161" t="s">
        <v>6663</v>
      </c>
      <c r="E1514" s="244"/>
      <c r="F1514" s="135" t="s">
        <v>6664</v>
      </c>
      <c r="G1514" s="135" t="s">
        <v>6665</v>
      </c>
      <c r="H1514" s="135" t="s">
        <v>6666</v>
      </c>
      <c r="I1514" s="135" t="s">
        <v>6667</v>
      </c>
      <c r="J1514" s="275" t="s">
        <v>492</v>
      </c>
      <c r="K1514" s="245"/>
      <c r="L1514" s="244"/>
      <c r="M1514" s="244"/>
      <c r="N1514" s="225"/>
      <c r="O1514" s="225"/>
      <c r="P1514" s="160"/>
      <c r="Q1514" s="160"/>
      <c r="R1514" s="160"/>
      <c r="S1514" s="160"/>
      <c r="T1514" s="160"/>
      <c r="U1514" s="160"/>
      <c r="V1514" s="160"/>
      <c r="W1514" s="160"/>
      <c r="X1514" s="160"/>
      <c r="Y1514" s="160"/>
      <c r="Z1514" s="160"/>
      <c r="AA1514" s="160"/>
      <c r="AB1514" s="160"/>
      <c r="AC1514" s="160"/>
      <c r="AD1514" s="160"/>
      <c r="AE1514" s="160"/>
      <c r="AF1514" s="160"/>
      <c r="AG1514" s="160"/>
      <c r="AH1514" s="160"/>
      <c r="AI1514" s="160"/>
    </row>
    <row r="1515">
      <c r="A1515" s="21" t="s">
        <v>6661</v>
      </c>
      <c r="B1515" s="244"/>
      <c r="C1515" s="246"/>
      <c r="D1515" s="161" t="s">
        <v>6668</v>
      </c>
      <c r="E1515" s="244"/>
      <c r="F1515" s="248"/>
      <c r="G1515" s="135" t="s">
        <v>6669</v>
      </c>
      <c r="H1515" s="135" t="s">
        <v>6670</v>
      </c>
      <c r="I1515" s="135" t="s">
        <v>6671</v>
      </c>
      <c r="J1515" s="275" t="s">
        <v>492</v>
      </c>
      <c r="K1515" s="245"/>
      <c r="L1515" s="244"/>
      <c r="M1515" s="244"/>
      <c r="N1515" s="225"/>
      <c r="O1515" s="225"/>
      <c r="P1515" s="160"/>
      <c r="Q1515" s="160"/>
      <c r="R1515" s="160"/>
      <c r="S1515" s="160"/>
      <c r="T1515" s="160"/>
      <c r="U1515" s="160"/>
      <c r="V1515" s="160"/>
      <c r="W1515" s="160"/>
      <c r="X1515" s="160"/>
      <c r="Y1515" s="160"/>
      <c r="Z1515" s="160"/>
      <c r="AA1515" s="160"/>
      <c r="AB1515" s="160"/>
      <c r="AC1515" s="160"/>
      <c r="AD1515" s="160"/>
      <c r="AE1515" s="160"/>
      <c r="AF1515" s="160"/>
      <c r="AG1515" s="160"/>
      <c r="AH1515" s="160"/>
      <c r="AI1515" s="160"/>
    </row>
    <row r="1516">
      <c r="A1516" s="21" t="s">
        <v>6661</v>
      </c>
      <c r="B1516" s="244"/>
      <c r="C1516" s="246"/>
      <c r="D1516" s="161" t="s">
        <v>6672</v>
      </c>
      <c r="E1516" s="244"/>
      <c r="F1516" s="248"/>
      <c r="G1516" s="135" t="s">
        <v>6673</v>
      </c>
      <c r="H1516" s="268" t="s">
        <v>6674</v>
      </c>
      <c r="I1516" s="135" t="s">
        <v>6675</v>
      </c>
      <c r="J1516" s="275" t="s">
        <v>492</v>
      </c>
      <c r="K1516" s="245"/>
      <c r="L1516" s="244"/>
      <c r="M1516" s="244"/>
      <c r="N1516" s="225"/>
      <c r="O1516" s="225"/>
      <c r="P1516" s="160"/>
      <c r="Q1516" s="160"/>
      <c r="R1516" s="160"/>
      <c r="S1516" s="160"/>
      <c r="T1516" s="160"/>
      <c r="U1516" s="160"/>
      <c r="V1516" s="160"/>
      <c r="W1516" s="160"/>
      <c r="X1516" s="160"/>
      <c r="Y1516" s="160"/>
      <c r="Z1516" s="160"/>
      <c r="AA1516" s="160"/>
      <c r="AB1516" s="160"/>
      <c r="AC1516" s="160"/>
      <c r="AD1516" s="160"/>
      <c r="AE1516" s="160"/>
      <c r="AF1516" s="160"/>
      <c r="AG1516" s="160"/>
      <c r="AH1516" s="160"/>
      <c r="AI1516" s="160"/>
    </row>
    <row r="1517">
      <c r="A1517" s="21" t="s">
        <v>6661</v>
      </c>
      <c r="B1517" s="244"/>
      <c r="C1517" s="246"/>
      <c r="D1517" s="161" t="s">
        <v>6676</v>
      </c>
      <c r="E1517" s="244"/>
      <c r="F1517" s="248"/>
      <c r="G1517" s="135" t="s">
        <v>6677</v>
      </c>
      <c r="H1517" s="268" t="s">
        <v>6678</v>
      </c>
      <c r="I1517" s="135" t="s">
        <v>6679</v>
      </c>
      <c r="J1517" s="275" t="s">
        <v>492</v>
      </c>
      <c r="K1517" s="245"/>
      <c r="L1517" s="244"/>
      <c r="M1517" s="244"/>
      <c r="N1517" s="225"/>
      <c r="O1517" s="225"/>
      <c r="P1517" s="160"/>
      <c r="Q1517" s="160"/>
      <c r="R1517" s="160"/>
      <c r="S1517" s="160"/>
      <c r="T1517" s="160"/>
      <c r="U1517" s="160"/>
      <c r="V1517" s="160"/>
      <c r="W1517" s="160"/>
      <c r="X1517" s="160"/>
      <c r="Y1517" s="160"/>
      <c r="Z1517" s="160"/>
      <c r="AA1517" s="160"/>
      <c r="AB1517" s="160"/>
      <c r="AC1517" s="160"/>
      <c r="AD1517" s="160"/>
      <c r="AE1517" s="160"/>
      <c r="AF1517" s="160"/>
      <c r="AG1517" s="160"/>
      <c r="AH1517" s="160"/>
      <c r="AI1517" s="160"/>
    </row>
    <row r="1518">
      <c r="A1518" s="21" t="s">
        <v>6661</v>
      </c>
      <c r="B1518" s="244"/>
      <c r="C1518" s="246"/>
      <c r="D1518" s="161" t="s">
        <v>6680</v>
      </c>
      <c r="E1518" s="244"/>
      <c r="F1518" s="248"/>
      <c r="G1518" s="135" t="s">
        <v>6681</v>
      </c>
      <c r="H1518" s="135" t="s">
        <v>6682</v>
      </c>
      <c r="I1518" s="135" t="s">
        <v>6667</v>
      </c>
      <c r="J1518" s="261" t="s">
        <v>706</v>
      </c>
      <c r="K1518" s="277" t="s">
        <v>6683</v>
      </c>
      <c r="L1518" s="244"/>
      <c r="M1518" s="244"/>
      <c r="N1518" s="225"/>
      <c r="O1518" s="225"/>
      <c r="P1518" s="160"/>
      <c r="Q1518" s="160"/>
      <c r="R1518" s="160"/>
      <c r="S1518" s="160"/>
      <c r="T1518" s="160"/>
      <c r="U1518" s="160"/>
      <c r="V1518" s="160"/>
      <c r="W1518" s="160"/>
      <c r="X1518" s="160"/>
      <c r="Y1518" s="160"/>
      <c r="Z1518" s="160"/>
      <c r="AA1518" s="160"/>
      <c r="AB1518" s="160"/>
      <c r="AC1518" s="160"/>
      <c r="AD1518" s="160"/>
      <c r="AE1518" s="160"/>
      <c r="AF1518" s="160"/>
      <c r="AG1518" s="160"/>
      <c r="AH1518" s="160"/>
      <c r="AI1518" s="160"/>
    </row>
    <row r="1519">
      <c r="A1519" s="21" t="s">
        <v>6661</v>
      </c>
      <c r="B1519" s="244"/>
      <c r="C1519" s="246"/>
      <c r="D1519" s="161" t="s">
        <v>6684</v>
      </c>
      <c r="E1519" s="244"/>
      <c r="F1519" s="248"/>
      <c r="G1519" s="135" t="s">
        <v>6685</v>
      </c>
      <c r="H1519" s="135" t="s">
        <v>6686</v>
      </c>
      <c r="I1519" s="135" t="s">
        <v>6687</v>
      </c>
      <c r="J1519" s="261" t="s">
        <v>706</v>
      </c>
      <c r="K1519" s="277" t="s">
        <v>6688</v>
      </c>
      <c r="L1519" s="244"/>
      <c r="M1519" s="244"/>
      <c r="N1519" s="225"/>
      <c r="O1519" s="225"/>
      <c r="P1519" s="160"/>
      <c r="Q1519" s="160"/>
      <c r="R1519" s="160"/>
      <c r="S1519" s="160"/>
      <c r="T1519" s="160"/>
      <c r="U1519" s="160"/>
      <c r="V1519" s="160"/>
      <c r="W1519" s="160"/>
      <c r="X1519" s="160"/>
      <c r="Y1519" s="160"/>
      <c r="Z1519" s="160"/>
      <c r="AA1519" s="160"/>
      <c r="AB1519" s="160"/>
      <c r="AC1519" s="160"/>
      <c r="AD1519" s="160"/>
      <c r="AE1519" s="160"/>
      <c r="AF1519" s="160"/>
      <c r="AG1519" s="160"/>
      <c r="AH1519" s="160"/>
      <c r="AI1519" s="160"/>
    </row>
    <row r="1520">
      <c r="A1520" s="21" t="s">
        <v>6661</v>
      </c>
      <c r="B1520" s="244"/>
      <c r="C1520" s="246"/>
      <c r="D1520" s="161" t="s">
        <v>6689</v>
      </c>
      <c r="E1520" s="244"/>
      <c r="F1520" s="248"/>
      <c r="G1520" s="135" t="s">
        <v>6690</v>
      </c>
      <c r="H1520" s="135" t="s">
        <v>6691</v>
      </c>
      <c r="I1520" s="135" t="s">
        <v>6692</v>
      </c>
      <c r="J1520" s="275" t="s">
        <v>492</v>
      </c>
      <c r="K1520" s="245"/>
      <c r="L1520" s="244"/>
      <c r="M1520" s="244"/>
      <c r="N1520" s="225"/>
      <c r="O1520" s="225"/>
      <c r="P1520" s="160"/>
      <c r="Q1520" s="160"/>
      <c r="R1520" s="160"/>
      <c r="S1520" s="160"/>
      <c r="T1520" s="160"/>
      <c r="U1520" s="160"/>
      <c r="V1520" s="160"/>
      <c r="W1520" s="160"/>
      <c r="X1520" s="160"/>
      <c r="Y1520" s="160"/>
      <c r="Z1520" s="160"/>
      <c r="AA1520" s="160"/>
      <c r="AB1520" s="160"/>
      <c r="AC1520" s="160"/>
      <c r="AD1520" s="160"/>
      <c r="AE1520" s="160"/>
      <c r="AF1520" s="160"/>
      <c r="AG1520" s="160"/>
      <c r="AH1520" s="160"/>
      <c r="AI1520" s="160"/>
    </row>
    <row r="1521">
      <c r="A1521" s="274"/>
      <c r="B1521" s="260" t="s">
        <v>6693</v>
      </c>
      <c r="C1521" s="260" t="s">
        <v>6694</v>
      </c>
      <c r="D1521" s="161" t="s">
        <v>6695</v>
      </c>
      <c r="E1521" s="274"/>
      <c r="F1521" s="273"/>
      <c r="G1521" s="260" t="s">
        <v>6696</v>
      </c>
      <c r="H1521" s="260" t="s">
        <v>6697</v>
      </c>
      <c r="I1521" s="260" t="s">
        <v>6698</v>
      </c>
      <c r="J1521" s="275" t="s">
        <v>492</v>
      </c>
      <c r="K1521" s="225"/>
      <c r="L1521" s="225"/>
      <c r="M1521" s="225"/>
      <c r="N1521" s="225"/>
      <c r="O1521" s="225"/>
      <c r="P1521" s="160"/>
      <c r="Q1521" s="160"/>
      <c r="R1521" s="160"/>
      <c r="S1521" s="160"/>
      <c r="T1521" s="160"/>
      <c r="U1521" s="160"/>
      <c r="V1521" s="160"/>
      <c r="W1521" s="160"/>
      <c r="X1521" s="160"/>
      <c r="Y1521" s="160"/>
      <c r="Z1521" s="160"/>
      <c r="AA1521" s="160"/>
      <c r="AB1521" s="160"/>
      <c r="AC1521" s="160"/>
      <c r="AD1521" s="160"/>
      <c r="AE1521" s="160"/>
      <c r="AF1521" s="160"/>
      <c r="AG1521" s="160"/>
      <c r="AH1521" s="160"/>
      <c r="AI1521" s="160"/>
    </row>
    <row r="1522">
      <c r="A1522" s="274"/>
      <c r="B1522" s="260" t="s">
        <v>6699</v>
      </c>
      <c r="C1522" s="260" t="s">
        <v>6700</v>
      </c>
      <c r="D1522" s="161" t="s">
        <v>6701</v>
      </c>
      <c r="E1522" s="274"/>
      <c r="F1522" s="273"/>
      <c r="G1522" s="260" t="s">
        <v>6702</v>
      </c>
      <c r="H1522" s="260" t="s">
        <v>6703</v>
      </c>
      <c r="I1522" s="260" t="s">
        <v>6704</v>
      </c>
      <c r="J1522" s="275" t="s">
        <v>492</v>
      </c>
      <c r="K1522" s="225"/>
      <c r="L1522" s="225"/>
      <c r="M1522" s="225"/>
      <c r="N1522" s="225"/>
      <c r="O1522" s="225"/>
      <c r="P1522" s="160"/>
      <c r="Q1522" s="160"/>
      <c r="R1522" s="160"/>
      <c r="S1522" s="160"/>
      <c r="T1522" s="160"/>
      <c r="U1522" s="160"/>
      <c r="V1522" s="160"/>
      <c r="W1522" s="160"/>
      <c r="X1522" s="160"/>
      <c r="Y1522" s="160"/>
      <c r="Z1522" s="160"/>
      <c r="AA1522" s="160"/>
      <c r="AB1522" s="160"/>
      <c r="AC1522" s="160"/>
      <c r="AD1522" s="160"/>
      <c r="AE1522" s="160"/>
      <c r="AF1522" s="160"/>
      <c r="AG1522" s="160"/>
      <c r="AH1522" s="160"/>
      <c r="AI1522" s="160"/>
    </row>
    <row r="1523">
      <c r="A1523" s="274"/>
      <c r="B1523" s="274"/>
      <c r="C1523" s="273"/>
      <c r="D1523" s="161" t="s">
        <v>6705</v>
      </c>
      <c r="E1523" s="274"/>
      <c r="F1523" s="273"/>
      <c r="G1523" s="260" t="s">
        <v>6706</v>
      </c>
      <c r="H1523" s="260" t="s">
        <v>6707</v>
      </c>
      <c r="I1523" s="260" t="s">
        <v>6708</v>
      </c>
      <c r="J1523" s="275" t="s">
        <v>492</v>
      </c>
      <c r="K1523" s="225"/>
      <c r="L1523" s="225"/>
      <c r="M1523" s="225"/>
      <c r="N1523" s="225"/>
      <c r="O1523" s="225"/>
      <c r="P1523" s="160"/>
      <c r="Q1523" s="160"/>
      <c r="R1523" s="160"/>
      <c r="S1523" s="160"/>
      <c r="T1523" s="160"/>
      <c r="U1523" s="160"/>
      <c r="V1523" s="160"/>
      <c r="W1523" s="160"/>
      <c r="X1523" s="160"/>
      <c r="Y1523" s="160"/>
      <c r="Z1523" s="160"/>
      <c r="AA1523" s="160"/>
      <c r="AB1523" s="160"/>
      <c r="AC1523" s="160"/>
      <c r="AD1523" s="160"/>
      <c r="AE1523" s="160"/>
      <c r="AF1523" s="160"/>
      <c r="AG1523" s="160"/>
      <c r="AH1523" s="160"/>
      <c r="AI1523" s="160"/>
    </row>
    <row r="1524">
      <c r="A1524" s="274"/>
      <c r="B1524" s="260" t="s">
        <v>176</v>
      </c>
      <c r="C1524" s="260" t="s">
        <v>6709</v>
      </c>
      <c r="D1524" s="161" t="s">
        <v>6710</v>
      </c>
      <c r="E1524" s="274"/>
      <c r="F1524" s="273"/>
      <c r="G1524" s="260" t="s">
        <v>6711</v>
      </c>
      <c r="H1524" s="260" t="s">
        <v>6712</v>
      </c>
      <c r="I1524" s="260" t="s">
        <v>6713</v>
      </c>
      <c r="J1524" s="275" t="s">
        <v>492</v>
      </c>
      <c r="K1524" s="225"/>
      <c r="L1524" s="225"/>
      <c r="M1524" s="225"/>
      <c r="N1524" s="225"/>
      <c r="O1524" s="225"/>
      <c r="P1524" s="160"/>
      <c r="Q1524" s="160"/>
      <c r="R1524" s="160"/>
      <c r="S1524" s="160"/>
      <c r="T1524" s="160"/>
      <c r="U1524" s="160"/>
      <c r="V1524" s="160"/>
      <c r="W1524" s="160"/>
      <c r="X1524" s="160"/>
      <c r="Y1524" s="160"/>
      <c r="Z1524" s="160"/>
      <c r="AA1524" s="160"/>
      <c r="AB1524" s="160"/>
      <c r="AC1524" s="160"/>
      <c r="AD1524" s="160"/>
      <c r="AE1524" s="160"/>
      <c r="AF1524" s="160"/>
      <c r="AG1524" s="160"/>
      <c r="AH1524" s="160"/>
      <c r="AI1524" s="160"/>
    </row>
    <row r="1525">
      <c r="A1525" s="274"/>
      <c r="B1525" s="260" t="s">
        <v>192</v>
      </c>
      <c r="C1525" s="260" t="s">
        <v>5506</v>
      </c>
      <c r="D1525" s="161" t="s">
        <v>6714</v>
      </c>
      <c r="E1525" s="274"/>
      <c r="F1525" s="273"/>
      <c r="G1525" s="260" t="s">
        <v>6715</v>
      </c>
      <c r="H1525" s="260" t="s">
        <v>6716</v>
      </c>
      <c r="I1525" s="260" t="s">
        <v>6717</v>
      </c>
      <c r="J1525" s="275" t="s">
        <v>492</v>
      </c>
      <c r="K1525" s="225"/>
      <c r="L1525" s="225"/>
      <c r="M1525" s="225"/>
      <c r="N1525" s="225"/>
      <c r="O1525" s="225"/>
      <c r="P1525" s="160"/>
      <c r="Q1525" s="160"/>
      <c r="R1525" s="160"/>
      <c r="S1525" s="160"/>
      <c r="T1525" s="160"/>
      <c r="U1525" s="160"/>
      <c r="V1525" s="160"/>
      <c r="W1525" s="160"/>
      <c r="X1525" s="160"/>
      <c r="Y1525" s="160"/>
      <c r="Z1525" s="160"/>
      <c r="AA1525" s="160"/>
      <c r="AB1525" s="160"/>
      <c r="AC1525" s="160"/>
      <c r="AD1525" s="160"/>
      <c r="AE1525" s="160"/>
      <c r="AF1525" s="160"/>
      <c r="AG1525" s="160"/>
      <c r="AH1525" s="160"/>
      <c r="AI1525" s="160"/>
    </row>
    <row r="1526">
      <c r="A1526" s="274"/>
      <c r="B1526" s="260" t="s">
        <v>6718</v>
      </c>
      <c r="C1526" s="260" t="s">
        <v>6719</v>
      </c>
      <c r="D1526" s="161" t="s">
        <v>6720</v>
      </c>
      <c r="E1526" s="274"/>
      <c r="F1526" s="273"/>
      <c r="G1526" s="260" t="s">
        <v>6721</v>
      </c>
      <c r="H1526" s="260" t="s">
        <v>6722</v>
      </c>
      <c r="I1526" s="260" t="s">
        <v>6723</v>
      </c>
      <c r="J1526" s="275" t="s">
        <v>492</v>
      </c>
      <c r="K1526" s="225"/>
      <c r="L1526" s="225"/>
      <c r="M1526" s="225"/>
      <c r="N1526" s="225"/>
      <c r="O1526" s="225"/>
      <c r="P1526" s="160"/>
      <c r="Q1526" s="160"/>
      <c r="R1526" s="160"/>
      <c r="S1526" s="160"/>
      <c r="T1526" s="160"/>
      <c r="U1526" s="160"/>
      <c r="V1526" s="160"/>
      <c r="W1526" s="160"/>
      <c r="X1526" s="160"/>
      <c r="Y1526" s="160"/>
      <c r="Z1526" s="160"/>
      <c r="AA1526" s="160"/>
      <c r="AB1526" s="160"/>
      <c r="AC1526" s="160"/>
      <c r="AD1526" s="160"/>
      <c r="AE1526" s="160"/>
      <c r="AF1526" s="160"/>
      <c r="AG1526" s="160"/>
      <c r="AH1526" s="160"/>
      <c r="AI1526" s="160"/>
    </row>
    <row r="1527">
      <c r="A1527" s="274"/>
      <c r="B1527" s="260" t="s">
        <v>6724</v>
      </c>
      <c r="C1527" s="260" t="s">
        <v>6725</v>
      </c>
      <c r="D1527" s="161" t="s">
        <v>6726</v>
      </c>
      <c r="E1527" s="274"/>
      <c r="F1527" s="273"/>
      <c r="G1527" s="260" t="s">
        <v>6727</v>
      </c>
      <c r="H1527" s="260" t="s">
        <v>6728</v>
      </c>
      <c r="I1527" s="260" t="s">
        <v>6729</v>
      </c>
      <c r="J1527" s="275" t="s">
        <v>492</v>
      </c>
      <c r="K1527" s="225"/>
      <c r="L1527" s="225"/>
      <c r="M1527" s="225"/>
      <c r="N1527" s="225"/>
      <c r="O1527" s="225"/>
      <c r="P1527" s="160"/>
      <c r="Q1527" s="160"/>
      <c r="R1527" s="160"/>
      <c r="S1527" s="160"/>
      <c r="T1527" s="160"/>
      <c r="U1527" s="160"/>
      <c r="V1527" s="160"/>
      <c r="W1527" s="160"/>
      <c r="X1527" s="160"/>
      <c r="Y1527" s="160"/>
      <c r="Z1527" s="160"/>
      <c r="AA1527" s="160"/>
      <c r="AB1527" s="160"/>
      <c r="AC1527" s="160"/>
      <c r="AD1527" s="160"/>
      <c r="AE1527" s="160"/>
      <c r="AF1527" s="160"/>
      <c r="AG1527" s="160"/>
      <c r="AH1527" s="160"/>
      <c r="AI1527" s="160"/>
    </row>
    <row r="1528">
      <c r="A1528" s="274"/>
      <c r="B1528" s="260" t="s">
        <v>6730</v>
      </c>
      <c r="C1528" s="260" t="s">
        <v>6731</v>
      </c>
      <c r="D1528" s="161" t="s">
        <v>6732</v>
      </c>
      <c r="E1528" s="274"/>
      <c r="F1528" s="273"/>
      <c r="G1528" s="260" t="s">
        <v>6733</v>
      </c>
      <c r="H1528" s="260" t="s">
        <v>6734</v>
      </c>
      <c r="I1528" s="260" t="s">
        <v>6735</v>
      </c>
      <c r="J1528" s="275" t="s">
        <v>492</v>
      </c>
      <c r="K1528" s="225"/>
      <c r="L1528" s="225"/>
      <c r="M1528" s="225"/>
      <c r="N1528" s="225"/>
      <c r="O1528" s="225"/>
      <c r="P1528" s="160"/>
      <c r="Q1528" s="160"/>
      <c r="R1528" s="160"/>
      <c r="S1528" s="160"/>
      <c r="T1528" s="160"/>
      <c r="U1528" s="160"/>
      <c r="V1528" s="160"/>
      <c r="W1528" s="160"/>
      <c r="X1528" s="160"/>
      <c r="Y1528" s="160"/>
      <c r="Z1528" s="160"/>
      <c r="AA1528" s="160"/>
      <c r="AB1528" s="160"/>
      <c r="AC1528" s="160"/>
      <c r="AD1528" s="160"/>
      <c r="AE1528" s="160"/>
      <c r="AF1528" s="160"/>
      <c r="AG1528" s="160"/>
      <c r="AH1528" s="160"/>
      <c r="AI1528" s="160"/>
    </row>
    <row r="1529">
      <c r="A1529" s="244"/>
      <c r="B1529" s="260" t="s">
        <v>425</v>
      </c>
      <c r="C1529" s="278" t="s">
        <v>426</v>
      </c>
      <c r="D1529" s="161" t="s">
        <v>6736</v>
      </c>
      <c r="E1529" s="279"/>
      <c r="F1529" s="280"/>
      <c r="G1529" s="280" t="s">
        <v>426</v>
      </c>
      <c r="H1529" s="280" t="s">
        <v>6737</v>
      </c>
      <c r="I1529" s="281" t="s">
        <v>6738</v>
      </c>
      <c r="J1529" s="261" t="s">
        <v>706</v>
      </c>
      <c r="K1529" s="282" t="s">
        <v>6739</v>
      </c>
      <c r="L1529" s="244"/>
      <c r="M1529" s="244"/>
      <c r="N1529" s="244"/>
      <c r="O1529" s="225"/>
    </row>
    <row r="1530">
      <c r="A1530" s="250" t="s">
        <v>6740</v>
      </c>
      <c r="B1530" s="217"/>
      <c r="C1530" s="218"/>
      <c r="D1530" s="161" t="s">
        <v>6741</v>
      </c>
      <c r="E1530" s="217"/>
      <c r="F1530" s="218"/>
      <c r="G1530" s="250" t="s">
        <v>6299</v>
      </c>
      <c r="H1530" s="250" t="s">
        <v>6742</v>
      </c>
      <c r="I1530" s="250" t="s">
        <v>6301</v>
      </c>
      <c r="J1530" s="283" t="s">
        <v>6373</v>
      </c>
      <c r="K1530" s="244"/>
      <c r="L1530" s="244"/>
      <c r="M1530" s="244"/>
      <c r="N1530" s="244"/>
      <c r="O1530" s="225"/>
    </row>
    <row r="1531">
      <c r="A1531" s="250" t="s">
        <v>6740</v>
      </c>
      <c r="B1531" s="217"/>
      <c r="C1531" s="218"/>
      <c r="D1531" s="161" t="s">
        <v>6743</v>
      </c>
      <c r="E1531" s="217"/>
      <c r="F1531" s="218"/>
      <c r="G1531" s="250" t="s">
        <v>6744</v>
      </c>
      <c r="H1531" s="250" t="s">
        <v>6745</v>
      </c>
      <c r="I1531" s="250" t="s">
        <v>6746</v>
      </c>
      <c r="J1531" s="283" t="s">
        <v>6373</v>
      </c>
      <c r="K1531" s="244"/>
      <c r="L1531" s="244"/>
      <c r="M1531" s="244"/>
      <c r="N1531" s="244"/>
      <c r="O1531" s="225"/>
    </row>
    <row r="1532">
      <c r="A1532" s="250" t="s">
        <v>6740</v>
      </c>
      <c r="B1532" s="217"/>
      <c r="C1532" s="218"/>
      <c r="D1532" s="161" t="s">
        <v>6747</v>
      </c>
      <c r="E1532" s="217"/>
      <c r="F1532" s="218"/>
      <c r="G1532" s="250" t="s">
        <v>6748</v>
      </c>
      <c r="H1532" s="250" t="s">
        <v>6749</v>
      </c>
      <c r="I1532" s="250" t="s">
        <v>6301</v>
      </c>
      <c r="J1532" s="283" t="s">
        <v>6373</v>
      </c>
      <c r="K1532" s="244"/>
      <c r="L1532" s="244"/>
      <c r="M1532" s="244"/>
      <c r="N1532" s="244"/>
      <c r="O1532" s="225"/>
    </row>
    <row r="1533">
      <c r="A1533" s="250" t="s">
        <v>6740</v>
      </c>
      <c r="B1533" s="217"/>
      <c r="C1533" s="218"/>
      <c r="D1533" s="161" t="s">
        <v>6750</v>
      </c>
      <c r="E1533" s="217"/>
      <c r="F1533" s="218"/>
      <c r="G1533" s="250" t="s">
        <v>6748</v>
      </c>
      <c r="H1533" s="250" t="s">
        <v>6751</v>
      </c>
      <c r="I1533" s="250" t="s">
        <v>6746</v>
      </c>
      <c r="J1533" s="283" t="s">
        <v>6373</v>
      </c>
      <c r="K1533" s="244"/>
      <c r="L1533" s="244"/>
      <c r="M1533" s="244"/>
      <c r="N1533" s="244"/>
      <c r="O1533" s="225"/>
    </row>
    <row r="1534">
      <c r="A1534" s="250" t="s">
        <v>6740</v>
      </c>
      <c r="B1534" s="217"/>
      <c r="C1534" s="218"/>
      <c r="D1534" s="161" t="s">
        <v>6752</v>
      </c>
      <c r="E1534" s="217"/>
      <c r="F1534" s="218"/>
      <c r="G1534" s="250" t="s">
        <v>6753</v>
      </c>
      <c r="H1534" s="250" t="s">
        <v>6754</v>
      </c>
      <c r="I1534" s="250" t="s">
        <v>6755</v>
      </c>
      <c r="J1534" s="283" t="s">
        <v>6373</v>
      </c>
      <c r="K1534" s="244"/>
      <c r="L1534" s="244"/>
      <c r="M1534" s="244"/>
      <c r="N1534" s="244"/>
      <c r="O1534" s="225"/>
    </row>
    <row r="1535">
      <c r="A1535" s="250" t="s">
        <v>6740</v>
      </c>
      <c r="B1535" s="217"/>
      <c r="C1535" s="218"/>
      <c r="D1535" s="161" t="s">
        <v>6756</v>
      </c>
      <c r="E1535" s="217"/>
      <c r="F1535" s="218"/>
      <c r="G1535" s="250" t="s">
        <v>6757</v>
      </c>
      <c r="H1535" s="250" t="s">
        <v>6758</v>
      </c>
      <c r="I1535" s="250" t="s">
        <v>6755</v>
      </c>
      <c r="J1535" s="283" t="s">
        <v>6373</v>
      </c>
      <c r="K1535" s="244"/>
      <c r="L1535" s="244"/>
      <c r="M1535" s="244"/>
      <c r="N1535" s="244"/>
      <c r="O1535" s="225"/>
    </row>
    <row r="1536">
      <c r="A1536" s="250" t="s">
        <v>6740</v>
      </c>
      <c r="B1536" s="217"/>
      <c r="C1536" s="218"/>
      <c r="D1536" s="161" t="s">
        <v>6759</v>
      </c>
      <c r="E1536" s="217"/>
      <c r="F1536" s="218"/>
      <c r="G1536" s="250" t="s">
        <v>6327</v>
      </c>
      <c r="H1536" s="250" t="s">
        <v>6742</v>
      </c>
      <c r="I1536" s="250" t="s">
        <v>6301</v>
      </c>
      <c r="J1536" s="283" t="s">
        <v>6373</v>
      </c>
      <c r="K1536" s="244"/>
      <c r="L1536" s="244"/>
      <c r="M1536" s="244"/>
      <c r="N1536" s="244"/>
      <c r="O1536" s="225"/>
    </row>
    <row r="1537">
      <c r="A1537" s="250" t="s">
        <v>6740</v>
      </c>
      <c r="B1537" s="217"/>
      <c r="C1537" s="218"/>
      <c r="D1537" s="161" t="s">
        <v>6760</v>
      </c>
      <c r="E1537" s="217"/>
      <c r="F1537" s="218"/>
      <c r="G1537" s="250" t="s">
        <v>6327</v>
      </c>
      <c r="H1537" s="250" t="s">
        <v>6745</v>
      </c>
      <c r="I1537" s="250" t="s">
        <v>6746</v>
      </c>
      <c r="J1537" s="283" t="s">
        <v>6373</v>
      </c>
      <c r="K1537" s="244"/>
      <c r="L1537" s="244"/>
      <c r="M1537" s="244"/>
      <c r="N1537" s="244"/>
      <c r="O1537" s="225"/>
    </row>
    <row r="1538">
      <c r="A1538" s="21" t="s">
        <v>6761</v>
      </c>
      <c r="B1538" s="244"/>
      <c r="C1538" s="135" t="s">
        <v>6762</v>
      </c>
      <c r="D1538" s="161" t="s">
        <v>6763</v>
      </c>
      <c r="E1538" s="244"/>
      <c r="F1538" s="284"/>
      <c r="G1538" s="135" t="s">
        <v>6764</v>
      </c>
      <c r="H1538" s="135" t="s">
        <v>6765</v>
      </c>
      <c r="I1538" s="135" t="s">
        <v>6766</v>
      </c>
      <c r="J1538" s="285" t="s">
        <v>6373</v>
      </c>
      <c r="K1538" s="244"/>
      <c r="L1538" s="244"/>
      <c r="M1538" s="244"/>
      <c r="N1538" s="244"/>
      <c r="O1538" s="225"/>
    </row>
    <row r="1539">
      <c r="A1539" s="21" t="s">
        <v>6761</v>
      </c>
      <c r="B1539" s="244"/>
      <c r="C1539" s="246"/>
      <c r="D1539" s="161" t="s">
        <v>6767</v>
      </c>
      <c r="E1539" s="244"/>
      <c r="F1539" s="248"/>
      <c r="G1539" s="135" t="s">
        <v>6768</v>
      </c>
      <c r="H1539" s="135" t="s">
        <v>6769</v>
      </c>
      <c r="I1539" s="135" t="s">
        <v>6770</v>
      </c>
      <c r="J1539" s="285" t="s">
        <v>6373</v>
      </c>
      <c r="K1539" s="244"/>
      <c r="L1539" s="244"/>
      <c r="M1539" s="244"/>
      <c r="N1539" s="244"/>
      <c r="O1539" s="225"/>
    </row>
    <row r="1540">
      <c r="A1540" s="21" t="s">
        <v>6761</v>
      </c>
      <c r="B1540" s="244"/>
      <c r="C1540" s="246"/>
      <c r="D1540" s="161" t="s">
        <v>6771</v>
      </c>
      <c r="E1540" s="244"/>
      <c r="F1540" s="248"/>
      <c r="G1540" s="135" t="s">
        <v>6772</v>
      </c>
      <c r="H1540" s="135" t="s">
        <v>6773</v>
      </c>
      <c r="I1540" s="135" t="s">
        <v>6774</v>
      </c>
      <c r="J1540" s="285" t="s">
        <v>6373</v>
      </c>
      <c r="K1540" s="244"/>
      <c r="L1540" s="244"/>
      <c r="M1540" s="244"/>
      <c r="N1540" s="244"/>
      <c r="O1540" s="225"/>
    </row>
    <row r="1541">
      <c r="A1541" s="250" t="s">
        <v>6775</v>
      </c>
      <c r="B1541" s="217"/>
      <c r="C1541" s="250" t="s">
        <v>6776</v>
      </c>
      <c r="D1541" s="161" t="s">
        <v>6777</v>
      </c>
      <c r="E1541" s="217"/>
      <c r="F1541" s="217"/>
      <c r="G1541" s="250" t="s">
        <v>6778</v>
      </c>
      <c r="H1541" s="250" t="s">
        <v>6779</v>
      </c>
      <c r="I1541" s="250" t="s">
        <v>6780</v>
      </c>
      <c r="J1541" s="223" t="s">
        <v>492</v>
      </c>
      <c r="K1541" s="244"/>
      <c r="L1541" s="244"/>
      <c r="M1541" s="244"/>
      <c r="N1541" s="244"/>
      <c r="O1541" s="225"/>
    </row>
    <row r="1542">
      <c r="A1542" s="286" t="s">
        <v>6775</v>
      </c>
      <c r="B1542" s="217"/>
      <c r="C1542" s="217"/>
      <c r="D1542" s="161" t="s">
        <v>6781</v>
      </c>
      <c r="E1542" s="217"/>
      <c r="F1542" s="217"/>
      <c r="G1542" s="250" t="s">
        <v>6778</v>
      </c>
      <c r="H1542" s="250" t="s">
        <v>6782</v>
      </c>
      <c r="I1542" s="250" t="s">
        <v>6783</v>
      </c>
      <c r="J1542" s="223" t="s">
        <v>492</v>
      </c>
      <c r="K1542" s="244"/>
      <c r="L1542" s="244"/>
      <c r="M1542" s="244"/>
      <c r="N1542" s="244"/>
      <c r="O1542" s="225"/>
    </row>
    <row r="1543">
      <c r="A1543" s="286" t="s">
        <v>6775</v>
      </c>
      <c r="B1543" s="217"/>
      <c r="C1543" s="217"/>
      <c r="D1543" s="161" t="s">
        <v>6784</v>
      </c>
      <c r="E1543" s="217"/>
      <c r="F1543" s="217"/>
      <c r="G1543" s="250" t="s">
        <v>6778</v>
      </c>
      <c r="H1543" s="250" t="s">
        <v>6785</v>
      </c>
      <c r="I1543" s="250" t="s">
        <v>6783</v>
      </c>
      <c r="J1543" s="223" t="s">
        <v>492</v>
      </c>
      <c r="K1543" s="244"/>
      <c r="L1543" s="244"/>
      <c r="M1543" s="244"/>
      <c r="N1543" s="244"/>
      <c r="O1543" s="225"/>
    </row>
    <row r="1544">
      <c r="A1544" s="287" t="s">
        <v>6775</v>
      </c>
      <c r="B1544" s="217"/>
      <c r="C1544" s="217"/>
      <c r="D1544" s="161" t="s">
        <v>6786</v>
      </c>
      <c r="E1544" s="217"/>
      <c r="F1544" s="217"/>
      <c r="G1544" s="250" t="s">
        <v>6787</v>
      </c>
      <c r="H1544" s="250" t="s">
        <v>6788</v>
      </c>
      <c r="I1544" s="250" t="s">
        <v>6789</v>
      </c>
      <c r="J1544" s="223" t="s">
        <v>492</v>
      </c>
      <c r="K1544" s="244"/>
      <c r="L1544" s="244"/>
      <c r="M1544" s="244"/>
      <c r="N1544" s="244"/>
      <c r="O1544" s="225"/>
    </row>
    <row r="1545" ht="100.5" customHeight="1">
      <c r="A1545" s="287" t="s">
        <v>6775</v>
      </c>
      <c r="B1545" s="217"/>
      <c r="C1545" s="217"/>
      <c r="D1545" s="161" t="s">
        <v>6790</v>
      </c>
      <c r="E1545" s="217"/>
      <c r="F1545" s="217"/>
      <c r="G1545" s="250" t="s">
        <v>6791</v>
      </c>
      <c r="H1545" s="250" t="s">
        <v>6788</v>
      </c>
      <c r="I1545" s="250" t="s">
        <v>6792</v>
      </c>
      <c r="J1545" s="223" t="s">
        <v>492</v>
      </c>
      <c r="K1545" s="244"/>
      <c r="L1545" s="244"/>
      <c r="M1545" s="244"/>
      <c r="N1545" s="244"/>
      <c r="O1545" s="225"/>
    </row>
    <row r="1546">
      <c r="A1546" s="21"/>
      <c r="B1546" s="244"/>
      <c r="C1546" s="21" t="s">
        <v>427</v>
      </c>
      <c r="D1546" s="161" t="s">
        <v>6793</v>
      </c>
      <c r="E1546" s="279"/>
      <c r="F1546" s="280"/>
      <c r="G1546" s="215" t="s">
        <v>6794</v>
      </c>
      <c r="H1546" s="215" t="s">
        <v>6795</v>
      </c>
      <c r="I1546" s="137" t="s">
        <v>6796</v>
      </c>
      <c r="J1546" s="261" t="s">
        <v>706</v>
      </c>
      <c r="K1546" s="282" t="s">
        <v>6797</v>
      </c>
      <c r="L1546" s="244"/>
      <c r="M1546" s="244"/>
      <c r="N1546" s="244"/>
      <c r="O1546" s="225"/>
    </row>
    <row r="1547">
      <c r="A1547" s="21"/>
      <c r="B1547" s="244"/>
      <c r="C1547" s="21" t="s">
        <v>429</v>
      </c>
      <c r="D1547" s="161" t="s">
        <v>6798</v>
      </c>
      <c r="E1547" s="279"/>
      <c r="F1547" s="280"/>
      <c r="G1547" s="215" t="s">
        <v>6799</v>
      </c>
      <c r="H1547" s="215" t="s">
        <v>6252</v>
      </c>
      <c r="I1547" s="137" t="s">
        <v>6800</v>
      </c>
      <c r="J1547" s="261" t="s">
        <v>706</v>
      </c>
      <c r="K1547" s="282" t="s">
        <v>6801</v>
      </c>
      <c r="L1547" s="244"/>
      <c r="M1547" s="244"/>
      <c r="N1547" s="244"/>
      <c r="O1547" s="225"/>
    </row>
    <row r="1548">
      <c r="A1548" s="244"/>
      <c r="B1548" s="288" t="s">
        <v>435</v>
      </c>
      <c r="C1548" s="289" t="s">
        <v>436</v>
      </c>
      <c r="D1548" s="161" t="s">
        <v>6802</v>
      </c>
      <c r="E1548" s="290"/>
      <c r="F1548" s="291"/>
      <c r="G1548" s="280" t="s">
        <v>436</v>
      </c>
      <c r="H1548" s="280" t="s">
        <v>6803</v>
      </c>
      <c r="I1548" s="280" t="s">
        <v>6729</v>
      </c>
      <c r="J1548" s="261" t="s">
        <v>706</v>
      </c>
      <c r="K1548" s="292" t="s">
        <v>6804</v>
      </c>
      <c r="L1548" s="290"/>
      <c r="M1548" s="290"/>
      <c r="N1548" s="290"/>
      <c r="O1548" s="290"/>
      <c r="P1548" s="247"/>
      <c r="Q1548" s="293"/>
      <c r="R1548" s="293"/>
      <c r="S1548" s="293"/>
      <c r="T1548" s="293"/>
      <c r="U1548" s="293"/>
      <c r="V1548" s="293"/>
      <c r="W1548" s="293"/>
      <c r="X1548" s="293"/>
      <c r="Y1548" s="293"/>
      <c r="Z1548" s="293"/>
      <c r="AA1548" s="293"/>
      <c r="AB1548" s="293"/>
      <c r="AC1548" s="293"/>
      <c r="AD1548" s="293"/>
      <c r="AE1548" s="293"/>
      <c r="AF1548" s="293"/>
      <c r="AG1548" s="293"/>
      <c r="AH1548" s="293"/>
      <c r="AI1548" s="293"/>
    </row>
    <row r="1549">
      <c r="A1549" s="244"/>
      <c r="B1549" s="294" t="s">
        <v>439</v>
      </c>
      <c r="C1549" s="21" t="s">
        <v>440</v>
      </c>
      <c r="D1549" s="161" t="s">
        <v>6805</v>
      </c>
      <c r="E1549" s="290"/>
      <c r="F1549" s="291"/>
      <c r="G1549" s="21" t="s">
        <v>440</v>
      </c>
      <c r="H1549" s="280" t="s">
        <v>6806</v>
      </c>
      <c r="I1549" s="280" t="s">
        <v>5360</v>
      </c>
      <c r="J1549" s="261" t="s">
        <v>706</v>
      </c>
      <c r="K1549" s="292" t="s">
        <v>6807</v>
      </c>
      <c r="L1549" s="290"/>
      <c r="M1549" s="290"/>
      <c r="N1549" s="290"/>
      <c r="O1549" s="290"/>
      <c r="P1549" s="249"/>
      <c r="Q1549" s="293"/>
      <c r="R1549" s="293"/>
      <c r="S1549" s="293"/>
      <c r="T1549" s="293"/>
      <c r="U1549" s="293"/>
      <c r="V1549" s="293"/>
      <c r="W1549" s="293"/>
      <c r="X1549" s="293"/>
      <c r="Y1549" s="293"/>
      <c r="Z1549" s="293"/>
      <c r="AA1549" s="293"/>
      <c r="AB1549" s="293"/>
      <c r="AC1549" s="293"/>
      <c r="AD1549" s="293"/>
      <c r="AE1549" s="293"/>
      <c r="AF1549" s="293"/>
      <c r="AG1549" s="293"/>
      <c r="AH1549" s="293"/>
      <c r="AI1549" s="293"/>
    </row>
    <row r="1550">
      <c r="A1550" s="244"/>
      <c r="B1550" s="294" t="s">
        <v>441</v>
      </c>
      <c r="C1550" s="135" t="s">
        <v>442</v>
      </c>
      <c r="D1550" s="161" t="s">
        <v>6808</v>
      </c>
      <c r="E1550" s="290"/>
      <c r="F1550" s="291"/>
      <c r="G1550" s="21" t="s">
        <v>442</v>
      </c>
      <c r="H1550" s="280" t="s">
        <v>6809</v>
      </c>
      <c r="I1550" s="280" t="s">
        <v>6810</v>
      </c>
      <c r="J1550" s="261" t="s">
        <v>706</v>
      </c>
      <c r="K1550" s="292" t="s">
        <v>6811</v>
      </c>
      <c r="L1550" s="290"/>
      <c r="M1550" s="290"/>
      <c r="N1550" s="290"/>
      <c r="O1550" s="290"/>
      <c r="P1550" s="249"/>
      <c r="Q1550" s="293"/>
      <c r="R1550" s="293"/>
      <c r="S1550" s="293"/>
      <c r="T1550" s="293"/>
      <c r="U1550" s="293"/>
      <c r="V1550" s="293"/>
      <c r="W1550" s="293"/>
      <c r="X1550" s="293"/>
      <c r="Y1550" s="293"/>
      <c r="Z1550" s="293"/>
      <c r="AA1550" s="293"/>
      <c r="AB1550" s="293"/>
      <c r="AC1550" s="293"/>
      <c r="AD1550" s="293"/>
      <c r="AE1550" s="293"/>
      <c r="AF1550" s="293"/>
      <c r="AG1550" s="293"/>
      <c r="AH1550" s="293"/>
      <c r="AI1550" s="293"/>
    </row>
    <row r="1551">
      <c r="A1551" s="244"/>
      <c r="B1551" s="294" t="s">
        <v>447</v>
      </c>
      <c r="C1551" s="135" t="s">
        <v>448</v>
      </c>
      <c r="D1551" s="161" t="s">
        <v>6812</v>
      </c>
      <c r="E1551" s="290"/>
      <c r="F1551" s="291"/>
      <c r="G1551" s="21" t="s">
        <v>448</v>
      </c>
      <c r="H1551" s="280" t="s">
        <v>6813</v>
      </c>
      <c r="I1551" s="280" t="s">
        <v>6814</v>
      </c>
      <c r="J1551" s="261" t="s">
        <v>706</v>
      </c>
      <c r="K1551" s="292" t="s">
        <v>6815</v>
      </c>
      <c r="L1551" s="290"/>
      <c r="M1551" s="290"/>
      <c r="N1551" s="290"/>
      <c r="O1551" s="290"/>
      <c r="P1551" s="249"/>
      <c r="Q1551" s="293"/>
      <c r="R1551" s="293"/>
      <c r="S1551" s="293"/>
      <c r="T1551" s="293"/>
      <c r="U1551" s="293"/>
      <c r="V1551" s="293"/>
      <c r="W1551" s="293"/>
      <c r="X1551" s="293"/>
      <c r="Y1551" s="293"/>
      <c r="Z1551" s="293"/>
      <c r="AA1551" s="293"/>
      <c r="AB1551" s="293"/>
      <c r="AC1551" s="293"/>
      <c r="AD1551" s="293"/>
      <c r="AE1551" s="293"/>
      <c r="AF1551" s="293"/>
      <c r="AG1551" s="293"/>
      <c r="AH1551" s="293"/>
      <c r="AI1551" s="293"/>
    </row>
    <row r="1552">
      <c r="A1552" s="244"/>
      <c r="B1552" s="294" t="s">
        <v>449</v>
      </c>
      <c r="C1552" s="135" t="s">
        <v>450</v>
      </c>
      <c r="D1552" s="161" t="s">
        <v>6816</v>
      </c>
      <c r="E1552" s="290"/>
      <c r="F1552" s="291"/>
      <c r="G1552" s="21" t="s">
        <v>450</v>
      </c>
      <c r="H1552" s="280" t="s">
        <v>6817</v>
      </c>
      <c r="I1552" s="280" t="s">
        <v>6818</v>
      </c>
      <c r="J1552" s="261" t="s">
        <v>706</v>
      </c>
      <c r="K1552" s="292" t="s">
        <v>6819</v>
      </c>
      <c r="L1552" s="290"/>
      <c r="M1552" s="290"/>
      <c r="N1552" s="290"/>
      <c r="O1552" s="290"/>
      <c r="P1552" s="249"/>
      <c r="Q1552" s="293"/>
      <c r="R1552" s="293"/>
      <c r="S1552" s="293"/>
      <c r="T1552" s="293"/>
      <c r="U1552" s="293"/>
      <c r="V1552" s="293"/>
      <c r="W1552" s="293"/>
      <c r="X1552" s="293"/>
      <c r="Y1552" s="293"/>
      <c r="Z1552" s="293"/>
      <c r="AA1552" s="293"/>
      <c r="AB1552" s="293"/>
      <c r="AC1552" s="293"/>
      <c r="AD1552" s="293"/>
      <c r="AE1552" s="293"/>
      <c r="AF1552" s="293"/>
      <c r="AG1552" s="293"/>
      <c r="AH1552" s="293"/>
      <c r="AI1552" s="293"/>
    </row>
    <row r="1553">
      <c r="A1553" s="244"/>
      <c r="B1553" s="294" t="s">
        <v>451</v>
      </c>
      <c r="C1553" s="135" t="s">
        <v>452</v>
      </c>
      <c r="D1553" s="161" t="s">
        <v>6820</v>
      </c>
      <c r="E1553" s="290"/>
      <c r="F1553" s="291"/>
      <c r="G1553" s="21" t="s">
        <v>452</v>
      </c>
      <c r="H1553" s="280" t="s">
        <v>6821</v>
      </c>
      <c r="I1553" s="280" t="s">
        <v>4146</v>
      </c>
      <c r="J1553" s="261" t="s">
        <v>706</v>
      </c>
      <c r="K1553" s="292" t="s">
        <v>6822</v>
      </c>
      <c r="L1553" s="290"/>
      <c r="M1553" s="290"/>
      <c r="N1553" s="290"/>
      <c r="O1553" s="290"/>
      <c r="P1553" s="249"/>
      <c r="Q1553" s="293"/>
      <c r="R1553" s="293"/>
      <c r="S1553" s="293"/>
      <c r="T1553" s="293"/>
      <c r="U1553" s="293"/>
      <c r="V1553" s="293"/>
      <c r="W1553" s="293"/>
      <c r="X1553" s="293"/>
      <c r="Y1553" s="293"/>
      <c r="Z1553" s="293"/>
      <c r="AA1553" s="293"/>
      <c r="AB1553" s="293"/>
      <c r="AC1553" s="293"/>
      <c r="AD1553" s="293"/>
      <c r="AE1553" s="293"/>
      <c r="AF1553" s="293"/>
      <c r="AG1553" s="293"/>
      <c r="AH1553" s="293"/>
      <c r="AI1553" s="293"/>
    </row>
    <row r="1554">
      <c r="A1554" s="244"/>
      <c r="B1554" s="294" t="s">
        <v>453</v>
      </c>
      <c r="C1554" s="135" t="s">
        <v>454</v>
      </c>
      <c r="D1554" s="161" t="s">
        <v>6823</v>
      </c>
      <c r="E1554" s="290"/>
      <c r="F1554" s="291"/>
      <c r="G1554" s="21" t="s">
        <v>454</v>
      </c>
      <c r="H1554" s="280" t="s">
        <v>6824</v>
      </c>
      <c r="I1554" s="280" t="s">
        <v>6825</v>
      </c>
      <c r="J1554" s="261" t="s">
        <v>706</v>
      </c>
      <c r="K1554" s="295" t="s">
        <v>6826</v>
      </c>
      <c r="L1554" s="290"/>
      <c r="M1554" s="290"/>
      <c r="N1554" s="290"/>
      <c r="O1554" s="290"/>
      <c r="P1554" s="249"/>
      <c r="Q1554" s="293"/>
      <c r="R1554" s="293"/>
      <c r="S1554" s="293"/>
      <c r="T1554" s="293"/>
      <c r="U1554" s="293"/>
      <c r="V1554" s="293"/>
      <c r="W1554" s="293"/>
      <c r="X1554" s="293"/>
      <c r="Y1554" s="293"/>
      <c r="Z1554" s="293"/>
      <c r="AA1554" s="293"/>
      <c r="AB1554" s="293"/>
      <c r="AC1554" s="293"/>
      <c r="AD1554" s="293"/>
      <c r="AE1554" s="293"/>
      <c r="AF1554" s="293"/>
      <c r="AG1554" s="293"/>
      <c r="AH1554" s="293"/>
      <c r="AI1554" s="293"/>
    </row>
    <row r="1555">
      <c r="A1555" s="244"/>
      <c r="B1555" s="294" t="s">
        <v>455</v>
      </c>
      <c r="C1555" s="135" t="s">
        <v>456</v>
      </c>
      <c r="D1555" s="161" t="s">
        <v>6827</v>
      </c>
      <c r="E1555" s="290"/>
      <c r="F1555" s="291"/>
      <c r="G1555" s="21" t="s">
        <v>456</v>
      </c>
      <c r="H1555" s="280" t="s">
        <v>6828</v>
      </c>
      <c r="I1555" s="280" t="s">
        <v>6829</v>
      </c>
      <c r="J1555" s="261" t="s">
        <v>706</v>
      </c>
      <c r="K1555" s="292" t="s">
        <v>6830</v>
      </c>
      <c r="L1555" s="290"/>
      <c r="M1555" s="290"/>
      <c r="N1555" s="290"/>
      <c r="O1555" s="290"/>
      <c r="P1555" s="249"/>
      <c r="Q1555" s="293"/>
      <c r="R1555" s="293"/>
      <c r="S1555" s="293"/>
      <c r="T1555" s="293"/>
      <c r="U1555" s="293"/>
      <c r="V1555" s="293"/>
      <c r="W1555" s="293"/>
      <c r="X1555" s="293"/>
      <c r="Y1555" s="293"/>
      <c r="Z1555" s="293"/>
      <c r="AA1555" s="293"/>
      <c r="AB1555" s="293"/>
      <c r="AC1555" s="293"/>
      <c r="AD1555" s="293"/>
      <c r="AE1555" s="293"/>
      <c r="AF1555" s="293"/>
      <c r="AG1555" s="293"/>
      <c r="AH1555" s="293"/>
      <c r="AI1555" s="293"/>
    </row>
    <row r="1556">
      <c r="A1556" s="244"/>
      <c r="B1556" s="294" t="s">
        <v>457</v>
      </c>
      <c r="C1556" s="135" t="s">
        <v>458</v>
      </c>
      <c r="D1556" s="161" t="s">
        <v>6831</v>
      </c>
      <c r="E1556" s="290"/>
      <c r="F1556" s="291"/>
      <c r="G1556" s="21" t="s">
        <v>458</v>
      </c>
      <c r="H1556" s="215" t="s">
        <v>6832</v>
      </c>
      <c r="I1556" s="280" t="s">
        <v>6833</v>
      </c>
      <c r="J1556" s="261" t="s">
        <v>706</v>
      </c>
      <c r="K1556" s="292" t="s">
        <v>6834</v>
      </c>
      <c r="L1556" s="290"/>
      <c r="M1556" s="290"/>
      <c r="N1556" s="290"/>
      <c r="O1556" s="290"/>
      <c r="P1556" s="249"/>
      <c r="Q1556" s="293"/>
      <c r="R1556" s="293"/>
      <c r="S1556" s="293"/>
      <c r="T1556" s="293"/>
      <c r="U1556" s="293"/>
      <c r="V1556" s="293"/>
      <c r="W1556" s="293"/>
      <c r="X1556" s="293"/>
      <c r="Y1556" s="293"/>
      <c r="Z1556" s="293"/>
      <c r="AA1556" s="293"/>
      <c r="AB1556" s="293"/>
      <c r="AC1556" s="293"/>
      <c r="AD1556" s="293"/>
      <c r="AE1556" s="293"/>
      <c r="AF1556" s="293"/>
      <c r="AG1556" s="293"/>
      <c r="AH1556" s="293"/>
      <c r="AI1556" s="293"/>
    </row>
    <row r="1557">
      <c r="A1557" s="244"/>
      <c r="B1557" s="21" t="s">
        <v>431</v>
      </c>
      <c r="C1557" s="296" t="s">
        <v>432</v>
      </c>
      <c r="D1557" s="161" t="s">
        <v>6835</v>
      </c>
      <c r="E1557" s="279"/>
      <c r="F1557" s="280"/>
      <c r="G1557" s="145" t="s">
        <v>6836</v>
      </c>
      <c r="H1557" s="215" t="s">
        <v>6837</v>
      </c>
      <c r="I1557" s="137" t="s">
        <v>6838</v>
      </c>
      <c r="J1557" s="261" t="s">
        <v>706</v>
      </c>
      <c r="K1557" s="282" t="s">
        <v>6839</v>
      </c>
      <c r="L1557" s="244"/>
      <c r="M1557" s="244"/>
      <c r="N1557" s="244"/>
      <c r="O1557" s="225"/>
      <c r="P1557" s="66"/>
    </row>
    <row r="1558">
      <c r="A1558" s="217"/>
      <c r="B1558" s="250" t="s">
        <v>459</v>
      </c>
      <c r="C1558" s="296" t="s">
        <v>460</v>
      </c>
      <c r="D1558" s="161" t="s">
        <v>6840</v>
      </c>
      <c r="E1558" s="214"/>
      <c r="F1558" s="215"/>
      <c r="G1558" s="215" t="s">
        <v>6841</v>
      </c>
      <c r="H1558" s="215" t="s">
        <v>6842</v>
      </c>
      <c r="I1558" s="297" t="s">
        <v>6843</v>
      </c>
      <c r="J1558" s="298" t="s">
        <v>706</v>
      </c>
      <c r="K1558" s="282" t="s">
        <v>6844</v>
      </c>
      <c r="L1558" s="217"/>
      <c r="M1558" s="217"/>
      <c r="N1558" s="217"/>
      <c r="O1558" s="269"/>
      <c r="P1558" s="299"/>
    </row>
    <row r="1559">
      <c r="A1559" s="244"/>
      <c r="B1559" s="21" t="s">
        <v>461</v>
      </c>
      <c r="C1559" s="296" t="s">
        <v>462</v>
      </c>
      <c r="D1559" s="161" t="s">
        <v>6845</v>
      </c>
      <c r="E1559" s="279"/>
      <c r="F1559" s="280"/>
      <c r="G1559" s="215" t="s">
        <v>6846</v>
      </c>
      <c r="H1559" s="280" t="s">
        <v>6847</v>
      </c>
      <c r="I1559" s="300" t="s">
        <v>6848</v>
      </c>
      <c r="J1559" s="298" t="s">
        <v>706</v>
      </c>
      <c r="K1559" s="282" t="s">
        <v>6849</v>
      </c>
      <c r="L1559" s="244"/>
      <c r="M1559" s="244"/>
      <c r="N1559" s="244"/>
      <c r="O1559" s="225"/>
      <c r="P1559" s="66"/>
    </row>
    <row r="1560">
      <c r="A1560" s="244"/>
      <c r="B1560" s="21" t="s">
        <v>463</v>
      </c>
      <c r="C1560" s="296" t="s">
        <v>464</v>
      </c>
      <c r="D1560" s="161" t="s">
        <v>6850</v>
      </c>
      <c r="E1560" s="279"/>
      <c r="F1560" s="280"/>
      <c r="G1560" s="280" t="s">
        <v>6851</v>
      </c>
      <c r="H1560" s="215" t="s">
        <v>6852</v>
      </c>
      <c r="I1560" s="300" t="s">
        <v>6853</v>
      </c>
      <c r="J1560" s="298" t="s">
        <v>706</v>
      </c>
      <c r="K1560" s="282" t="s">
        <v>6854</v>
      </c>
      <c r="L1560" s="244"/>
      <c r="M1560" s="244"/>
      <c r="N1560" s="244"/>
      <c r="O1560" s="225"/>
      <c r="P1560" s="66"/>
    </row>
    <row r="1561">
      <c r="A1561" s="244"/>
      <c r="B1561" s="21" t="s">
        <v>465</v>
      </c>
      <c r="C1561" s="296" t="s">
        <v>466</v>
      </c>
      <c r="D1561" s="161" t="s">
        <v>6855</v>
      </c>
      <c r="E1561" s="279"/>
      <c r="F1561" s="280"/>
      <c r="G1561" s="215" t="s">
        <v>6856</v>
      </c>
      <c r="H1561" s="215" t="s">
        <v>6857</v>
      </c>
      <c r="I1561" s="137" t="s">
        <v>6858</v>
      </c>
      <c r="J1561" s="298" t="s">
        <v>706</v>
      </c>
      <c r="K1561" s="282" t="s">
        <v>6859</v>
      </c>
      <c r="L1561" s="244"/>
      <c r="M1561" s="244"/>
      <c r="N1561" s="244"/>
      <c r="O1561" s="225"/>
    </row>
    <row r="1562">
      <c r="A1562" s="150"/>
      <c r="B1562" s="150" t="s">
        <v>6860</v>
      </c>
      <c r="C1562" s="257" t="s">
        <v>6861</v>
      </c>
      <c r="D1562" s="161" t="s">
        <v>6862</v>
      </c>
      <c r="E1562" s="225"/>
      <c r="F1562" s="301"/>
      <c r="G1562" s="302" t="s">
        <v>6863</v>
      </c>
      <c r="H1562" s="302" t="s">
        <v>6864</v>
      </c>
      <c r="I1562" s="302" t="s">
        <v>6865</v>
      </c>
      <c r="J1562" s="298" t="s">
        <v>706</v>
      </c>
      <c r="K1562" s="254" t="s">
        <v>6866</v>
      </c>
      <c r="L1562" s="269"/>
      <c r="M1562" s="269"/>
      <c r="N1562" s="244"/>
      <c r="O1562" s="225"/>
    </row>
    <row r="1563">
      <c r="A1563" s="244"/>
      <c r="B1563" s="21" t="s">
        <v>467</v>
      </c>
      <c r="C1563" s="296" t="s">
        <v>468</v>
      </c>
      <c r="D1563" s="161" t="s">
        <v>6867</v>
      </c>
      <c r="E1563" s="279"/>
      <c r="F1563" s="280"/>
      <c r="G1563" s="215" t="s">
        <v>6868</v>
      </c>
      <c r="H1563" s="280" t="s">
        <v>6869</v>
      </c>
      <c r="I1563" s="303" t="s">
        <v>6870</v>
      </c>
      <c r="J1563" s="298" t="s">
        <v>706</v>
      </c>
      <c r="K1563" s="282" t="s">
        <v>6871</v>
      </c>
      <c r="L1563" s="244"/>
      <c r="M1563" s="244"/>
      <c r="N1563" s="244"/>
      <c r="O1563" s="225"/>
    </row>
    <row r="1564">
      <c r="A1564" s="276"/>
      <c r="B1564" s="276"/>
      <c r="C1564" s="304"/>
      <c r="D1564" s="305"/>
      <c r="E1564" s="306"/>
      <c r="F1564" s="307"/>
      <c r="G1564" s="307"/>
      <c r="H1564" s="307"/>
      <c r="I1564" s="308"/>
      <c r="J1564" s="276"/>
      <c r="K1564" s="276"/>
      <c r="L1564" s="276"/>
      <c r="M1564" s="276"/>
      <c r="N1564" s="276"/>
      <c r="O1564" s="160"/>
    </row>
    <row r="1565">
      <c r="A1565" s="276"/>
      <c r="B1565" s="276"/>
      <c r="C1565" s="304"/>
      <c r="D1565" s="305"/>
      <c r="E1565" s="306"/>
      <c r="F1565" s="307"/>
      <c r="G1565" s="307"/>
      <c r="H1565" s="307"/>
      <c r="I1565" s="308"/>
      <c r="J1565" s="276"/>
      <c r="K1565" s="276"/>
      <c r="L1565" s="276"/>
      <c r="M1565" s="276"/>
      <c r="N1565" s="276"/>
      <c r="O1565" s="160"/>
    </row>
    <row r="1566">
      <c r="A1566" s="276"/>
      <c r="B1566" s="276"/>
      <c r="C1566" s="304"/>
      <c r="D1566" s="305"/>
      <c r="E1566" s="306"/>
      <c r="F1566" s="307"/>
      <c r="G1566" s="307"/>
      <c r="H1566" s="307"/>
      <c r="I1566" s="308"/>
      <c r="J1566" s="276"/>
      <c r="K1566" s="276"/>
      <c r="L1566" s="276"/>
      <c r="M1566" s="276"/>
      <c r="N1566" s="276"/>
      <c r="O1566" s="160"/>
    </row>
    <row r="1567">
      <c r="A1567" s="276"/>
      <c r="B1567" s="276"/>
      <c r="C1567" s="304"/>
      <c r="D1567" s="305"/>
      <c r="E1567" s="306"/>
      <c r="F1567" s="307"/>
      <c r="G1567" s="307"/>
      <c r="H1567" s="307"/>
      <c r="I1567" s="308"/>
      <c r="J1567" s="276"/>
      <c r="K1567" s="276"/>
      <c r="L1567" s="276"/>
      <c r="M1567" s="276"/>
      <c r="N1567" s="276"/>
      <c r="O1567" s="160"/>
    </row>
    <row r="1568">
      <c r="A1568" s="276"/>
      <c r="B1568" s="276"/>
      <c r="C1568" s="304"/>
      <c r="D1568" s="305"/>
      <c r="E1568" s="306"/>
      <c r="F1568" s="307"/>
      <c r="G1568" s="307"/>
      <c r="H1568" s="307"/>
      <c r="I1568" s="308"/>
      <c r="J1568" s="276"/>
      <c r="K1568" s="276"/>
      <c r="L1568" s="276"/>
      <c r="M1568" s="276"/>
      <c r="N1568" s="276"/>
      <c r="O1568" s="160"/>
    </row>
    <row r="1569">
      <c r="A1569" s="276"/>
      <c r="B1569" s="276"/>
      <c r="C1569" s="304"/>
      <c r="D1569" s="305"/>
      <c r="E1569" s="306"/>
      <c r="F1569" s="307"/>
      <c r="G1569" s="307"/>
      <c r="H1569" s="307"/>
      <c r="I1569" s="308"/>
      <c r="J1569" s="276"/>
      <c r="K1569" s="276"/>
      <c r="L1569" s="276"/>
      <c r="M1569" s="276"/>
      <c r="N1569" s="276"/>
      <c r="O1569" s="160"/>
    </row>
    <row r="1570">
      <c r="A1570" s="276"/>
      <c r="B1570" s="276"/>
      <c r="C1570" s="304"/>
      <c r="D1570" s="305"/>
      <c r="E1570" s="306"/>
      <c r="F1570" s="307"/>
      <c r="G1570" s="307"/>
      <c r="H1570" s="307"/>
      <c r="I1570" s="308"/>
      <c r="J1570" s="276"/>
      <c r="K1570" s="276"/>
      <c r="L1570" s="276"/>
      <c r="M1570" s="276"/>
      <c r="N1570" s="276"/>
      <c r="O1570" s="160"/>
    </row>
    <row r="1571">
      <c r="A1571" s="276"/>
      <c r="B1571" s="276"/>
      <c r="C1571" s="304"/>
      <c r="D1571" s="305"/>
      <c r="E1571" s="306"/>
      <c r="F1571" s="307"/>
      <c r="G1571" s="307"/>
      <c r="H1571" s="307"/>
      <c r="I1571" s="308"/>
      <c r="J1571" s="276"/>
      <c r="K1571" s="276"/>
      <c r="L1571" s="276"/>
      <c r="M1571" s="276"/>
      <c r="N1571" s="276"/>
      <c r="O1571" s="160"/>
    </row>
    <row r="1572">
      <c r="A1572" s="276"/>
      <c r="B1572" s="276"/>
      <c r="C1572" s="304"/>
      <c r="D1572" s="305"/>
      <c r="E1572" s="306"/>
      <c r="F1572" s="307"/>
      <c r="G1572" s="307"/>
      <c r="H1572" s="307"/>
      <c r="I1572" s="308"/>
      <c r="J1572" s="276"/>
      <c r="K1572" s="276"/>
      <c r="L1572" s="276"/>
      <c r="M1572" s="276"/>
      <c r="N1572" s="276"/>
      <c r="O1572" s="160"/>
    </row>
    <row r="1573">
      <c r="A1573" s="276"/>
      <c r="B1573" s="276"/>
      <c r="C1573" s="304"/>
      <c r="D1573" s="305"/>
      <c r="E1573" s="306"/>
      <c r="F1573" s="307"/>
      <c r="G1573" s="307"/>
      <c r="H1573" s="307"/>
      <c r="I1573" s="308"/>
      <c r="J1573" s="276"/>
      <c r="K1573" s="276"/>
      <c r="L1573" s="276"/>
      <c r="M1573" s="276"/>
      <c r="N1573" s="276"/>
      <c r="O1573" s="160"/>
    </row>
    <row r="1574">
      <c r="A1574" s="276"/>
      <c r="B1574" s="276"/>
      <c r="C1574" s="304"/>
      <c r="D1574" s="305"/>
      <c r="E1574" s="306"/>
      <c r="F1574" s="307"/>
      <c r="G1574" s="307"/>
      <c r="H1574" s="307"/>
      <c r="I1574" s="308"/>
      <c r="J1574" s="276"/>
      <c r="K1574" s="276"/>
      <c r="L1574" s="276"/>
      <c r="M1574" s="276"/>
      <c r="N1574" s="276"/>
      <c r="O1574" s="160"/>
    </row>
    <row r="1575">
      <c r="A1575" s="276"/>
      <c r="B1575" s="276"/>
      <c r="C1575" s="304"/>
      <c r="D1575" s="305"/>
      <c r="E1575" s="306"/>
      <c r="F1575" s="307"/>
      <c r="G1575" s="307"/>
      <c r="H1575" s="307"/>
      <c r="I1575" s="308"/>
      <c r="J1575" s="276"/>
      <c r="K1575" s="276"/>
      <c r="L1575" s="276"/>
      <c r="M1575" s="276"/>
      <c r="N1575" s="276"/>
      <c r="O1575" s="160"/>
    </row>
    <row r="1576">
      <c r="A1576" s="276"/>
      <c r="B1576" s="276"/>
      <c r="C1576" s="304"/>
      <c r="D1576" s="305"/>
      <c r="E1576" s="306"/>
      <c r="F1576" s="307"/>
      <c r="G1576" s="307"/>
      <c r="H1576" s="307"/>
      <c r="I1576" s="308"/>
      <c r="J1576" s="276"/>
      <c r="K1576" s="276"/>
      <c r="L1576" s="276"/>
      <c r="M1576" s="276"/>
      <c r="N1576" s="276"/>
      <c r="O1576" s="160"/>
    </row>
    <row r="1577">
      <c r="A1577" s="276"/>
      <c r="B1577" s="276"/>
      <c r="C1577" s="304"/>
      <c r="D1577" s="305"/>
      <c r="E1577" s="306"/>
      <c r="F1577" s="307"/>
      <c r="G1577" s="307"/>
      <c r="H1577" s="307"/>
      <c r="I1577" s="308"/>
      <c r="J1577" s="276"/>
      <c r="K1577" s="276"/>
      <c r="L1577" s="276"/>
      <c r="M1577" s="276"/>
      <c r="N1577" s="276"/>
      <c r="O1577" s="160"/>
    </row>
    <row r="1578">
      <c r="A1578" s="276"/>
      <c r="B1578" s="276"/>
      <c r="C1578" s="304"/>
      <c r="D1578" s="305"/>
      <c r="E1578" s="306"/>
      <c r="F1578" s="307"/>
      <c r="G1578" s="307"/>
      <c r="H1578" s="307"/>
      <c r="I1578" s="308"/>
      <c r="J1578" s="276"/>
      <c r="K1578" s="276"/>
      <c r="L1578" s="276"/>
      <c r="M1578" s="276"/>
      <c r="N1578" s="276"/>
      <c r="O1578" s="160"/>
    </row>
    <row r="1579">
      <c r="A1579" s="276"/>
      <c r="B1579" s="276"/>
      <c r="C1579" s="304"/>
      <c r="D1579" s="305"/>
      <c r="E1579" s="306"/>
      <c r="F1579" s="307"/>
      <c r="G1579" s="307"/>
      <c r="H1579" s="307"/>
      <c r="I1579" s="308"/>
      <c r="J1579" s="276"/>
      <c r="K1579" s="276"/>
      <c r="L1579" s="276"/>
      <c r="M1579" s="276"/>
      <c r="N1579" s="276"/>
      <c r="O1579" s="160"/>
    </row>
    <row r="1580">
      <c r="A1580" s="276"/>
      <c r="B1580" s="276"/>
      <c r="C1580" s="304"/>
      <c r="D1580" s="305"/>
      <c r="E1580" s="306"/>
      <c r="F1580" s="307"/>
      <c r="G1580" s="307"/>
      <c r="H1580" s="307"/>
      <c r="I1580" s="308"/>
      <c r="J1580" s="276"/>
      <c r="K1580" s="276"/>
      <c r="L1580" s="276"/>
      <c r="M1580" s="276"/>
      <c r="N1580" s="276"/>
      <c r="O1580" s="160"/>
    </row>
    <row r="1581">
      <c r="A1581" s="276"/>
      <c r="B1581" s="276"/>
      <c r="C1581" s="304"/>
      <c r="D1581" s="305"/>
      <c r="E1581" s="306"/>
      <c r="F1581" s="307"/>
      <c r="G1581" s="307"/>
      <c r="H1581" s="307"/>
      <c r="I1581" s="308"/>
      <c r="J1581" s="276"/>
      <c r="K1581" s="276"/>
      <c r="L1581" s="276"/>
      <c r="M1581" s="276"/>
      <c r="N1581" s="276"/>
      <c r="O1581" s="160"/>
    </row>
    <row r="1582">
      <c r="A1582" s="276"/>
      <c r="B1582" s="276"/>
      <c r="C1582" s="304"/>
      <c r="D1582" s="305"/>
      <c r="E1582" s="306"/>
      <c r="F1582" s="307"/>
      <c r="G1582" s="307"/>
      <c r="H1582" s="307"/>
      <c r="I1582" s="308"/>
      <c r="J1582" s="276"/>
      <c r="K1582" s="276"/>
      <c r="L1582" s="276"/>
      <c r="M1582" s="276"/>
      <c r="N1582" s="276"/>
      <c r="O1582" s="160"/>
    </row>
    <row r="1583">
      <c r="A1583" s="276"/>
      <c r="B1583" s="276"/>
      <c r="C1583" s="304"/>
      <c r="D1583" s="305"/>
      <c r="E1583" s="306"/>
      <c r="F1583" s="307"/>
      <c r="G1583" s="307"/>
      <c r="H1583" s="307"/>
      <c r="I1583" s="308"/>
      <c r="J1583" s="276"/>
      <c r="K1583" s="276"/>
      <c r="L1583" s="276"/>
      <c r="M1583" s="276"/>
      <c r="N1583" s="276"/>
      <c r="O1583" s="160"/>
    </row>
    <row r="1584">
      <c r="A1584" s="276"/>
      <c r="B1584" s="276"/>
      <c r="C1584" s="304"/>
      <c r="D1584" s="305"/>
      <c r="E1584" s="306"/>
      <c r="F1584" s="307"/>
      <c r="G1584" s="307"/>
      <c r="H1584" s="307"/>
      <c r="I1584" s="308"/>
      <c r="J1584" s="276"/>
      <c r="K1584" s="276"/>
      <c r="L1584" s="276"/>
      <c r="M1584" s="276"/>
      <c r="N1584" s="276"/>
      <c r="O1584" s="160"/>
    </row>
    <row r="1585">
      <c r="A1585" s="276"/>
      <c r="B1585" s="276"/>
      <c r="C1585" s="304"/>
      <c r="D1585" s="305"/>
      <c r="E1585" s="306"/>
      <c r="F1585" s="307"/>
      <c r="G1585" s="307"/>
      <c r="H1585" s="307"/>
      <c r="I1585" s="308"/>
      <c r="J1585" s="276"/>
      <c r="K1585" s="276"/>
      <c r="L1585" s="276"/>
      <c r="M1585" s="276"/>
      <c r="N1585" s="276"/>
      <c r="O1585" s="160"/>
    </row>
    <row r="1586">
      <c r="A1586" s="276"/>
      <c r="B1586" s="276"/>
      <c r="C1586" s="304"/>
      <c r="D1586" s="305"/>
      <c r="E1586" s="306"/>
      <c r="F1586" s="307"/>
      <c r="G1586" s="307"/>
      <c r="H1586" s="307"/>
      <c r="I1586" s="308"/>
      <c r="J1586" s="276"/>
      <c r="K1586" s="276"/>
      <c r="L1586" s="276"/>
      <c r="M1586" s="276"/>
      <c r="N1586" s="276"/>
      <c r="O1586" s="160"/>
    </row>
    <row r="1587">
      <c r="A1587" s="276"/>
      <c r="B1587" s="276"/>
      <c r="C1587" s="304"/>
      <c r="D1587" s="305"/>
      <c r="E1587" s="306"/>
      <c r="F1587" s="307"/>
      <c r="G1587" s="307"/>
      <c r="H1587" s="307"/>
      <c r="I1587" s="308"/>
      <c r="J1587" s="276"/>
      <c r="K1587" s="276"/>
      <c r="L1587" s="276"/>
      <c r="M1587" s="276"/>
      <c r="N1587" s="276"/>
      <c r="O1587" s="160"/>
    </row>
    <row r="1588">
      <c r="A1588" s="276"/>
      <c r="B1588" s="276"/>
      <c r="C1588" s="304"/>
      <c r="D1588" s="305"/>
      <c r="E1588" s="306"/>
      <c r="F1588" s="307"/>
      <c r="G1588" s="307"/>
      <c r="H1588" s="307"/>
      <c r="I1588" s="308"/>
      <c r="J1588" s="276"/>
      <c r="K1588" s="276"/>
      <c r="L1588" s="276"/>
      <c r="M1588" s="276"/>
      <c r="N1588" s="276"/>
      <c r="O1588" s="160"/>
    </row>
    <row r="1589">
      <c r="A1589" s="276"/>
      <c r="B1589" s="276"/>
      <c r="C1589" s="304"/>
      <c r="D1589" s="305"/>
      <c r="E1589" s="306"/>
      <c r="F1589" s="307"/>
      <c r="G1589" s="307"/>
      <c r="H1589" s="307"/>
      <c r="I1589" s="308"/>
      <c r="J1589" s="276"/>
      <c r="K1589" s="276"/>
      <c r="L1589" s="276"/>
      <c r="M1589" s="276"/>
      <c r="N1589" s="276"/>
      <c r="O1589" s="160"/>
    </row>
    <row r="1590">
      <c r="A1590" s="276"/>
      <c r="B1590" s="276"/>
      <c r="C1590" s="304"/>
      <c r="D1590" s="305"/>
      <c r="E1590" s="306"/>
      <c r="F1590" s="307"/>
      <c r="G1590" s="307"/>
      <c r="H1590" s="307"/>
      <c r="I1590" s="308"/>
      <c r="J1590" s="276"/>
      <c r="K1590" s="276"/>
      <c r="L1590" s="276"/>
      <c r="M1590" s="276"/>
      <c r="N1590" s="276"/>
      <c r="O1590" s="160"/>
    </row>
    <row r="1591">
      <c r="A1591" s="276"/>
      <c r="B1591" s="276"/>
      <c r="C1591" s="304"/>
      <c r="D1591" s="305"/>
      <c r="E1591" s="306"/>
      <c r="F1591" s="307"/>
      <c r="G1591" s="307"/>
      <c r="H1591" s="307"/>
      <c r="I1591" s="308"/>
      <c r="J1591" s="276"/>
      <c r="K1591" s="276"/>
      <c r="L1591" s="276"/>
      <c r="M1591" s="276"/>
      <c r="N1591" s="276"/>
      <c r="O1591" s="160"/>
    </row>
    <row r="1592">
      <c r="A1592" s="276"/>
      <c r="B1592" s="276"/>
      <c r="C1592" s="304"/>
      <c r="D1592" s="305"/>
      <c r="E1592" s="306"/>
      <c r="F1592" s="307"/>
      <c r="G1592" s="307"/>
      <c r="H1592" s="307"/>
      <c r="I1592" s="308"/>
      <c r="J1592" s="276"/>
      <c r="K1592" s="276"/>
      <c r="L1592" s="276"/>
      <c r="M1592" s="276"/>
      <c r="N1592" s="276"/>
      <c r="O1592" s="160"/>
    </row>
    <row r="1593">
      <c r="A1593" s="276"/>
      <c r="B1593" s="276"/>
      <c r="C1593" s="304"/>
      <c r="D1593" s="305"/>
      <c r="E1593" s="306"/>
      <c r="F1593" s="307"/>
      <c r="G1593" s="307"/>
      <c r="H1593" s="307"/>
      <c r="I1593" s="308"/>
      <c r="J1593" s="276"/>
      <c r="K1593" s="276"/>
      <c r="L1593" s="276"/>
      <c r="M1593" s="276"/>
      <c r="N1593" s="276"/>
      <c r="O1593" s="160"/>
    </row>
    <row r="1594">
      <c r="A1594" s="276"/>
      <c r="B1594" s="276"/>
      <c r="C1594" s="304"/>
      <c r="D1594" s="305"/>
      <c r="E1594" s="306"/>
      <c r="F1594" s="307"/>
      <c r="G1594" s="307"/>
      <c r="H1594" s="307"/>
      <c r="I1594" s="308"/>
      <c r="J1594" s="276"/>
      <c r="K1594" s="276"/>
      <c r="L1594" s="276"/>
      <c r="M1594" s="276"/>
      <c r="N1594" s="276"/>
      <c r="O1594" s="160"/>
    </row>
    <row r="1595">
      <c r="A1595" s="276"/>
      <c r="B1595" s="276"/>
      <c r="C1595" s="304"/>
      <c r="D1595" s="305"/>
      <c r="E1595" s="306"/>
      <c r="F1595" s="307"/>
      <c r="G1595" s="307"/>
      <c r="H1595" s="307"/>
      <c r="I1595" s="308"/>
      <c r="J1595" s="276"/>
      <c r="K1595" s="276"/>
      <c r="L1595" s="276"/>
      <c r="M1595" s="276"/>
      <c r="N1595" s="276"/>
      <c r="O1595" s="160"/>
    </row>
    <row r="1596">
      <c r="A1596" s="276"/>
      <c r="B1596" s="276"/>
      <c r="C1596" s="304"/>
      <c r="D1596" s="305"/>
      <c r="E1596" s="306"/>
      <c r="F1596" s="307"/>
      <c r="G1596" s="307"/>
      <c r="H1596" s="307"/>
      <c r="I1596" s="308"/>
      <c r="J1596" s="276"/>
      <c r="K1596" s="276"/>
      <c r="L1596" s="276"/>
      <c r="M1596" s="276"/>
      <c r="N1596" s="276"/>
      <c r="O1596" s="160"/>
    </row>
    <row r="1597">
      <c r="A1597" s="276"/>
      <c r="B1597" s="276"/>
      <c r="C1597" s="304"/>
      <c r="D1597" s="305"/>
      <c r="E1597" s="306"/>
      <c r="F1597" s="307"/>
      <c r="G1597" s="307"/>
      <c r="H1597" s="307"/>
      <c r="I1597" s="308"/>
      <c r="J1597" s="276"/>
      <c r="K1597" s="276"/>
      <c r="L1597" s="276"/>
      <c r="M1597" s="276"/>
      <c r="N1597" s="276"/>
      <c r="O1597" s="160"/>
    </row>
    <row r="1598">
      <c r="A1598" s="276"/>
      <c r="B1598" s="276"/>
      <c r="C1598" s="304"/>
      <c r="D1598" s="305"/>
      <c r="E1598" s="306"/>
      <c r="F1598" s="307"/>
      <c r="G1598" s="307"/>
      <c r="H1598" s="307"/>
      <c r="I1598" s="308"/>
      <c r="J1598" s="276"/>
      <c r="K1598" s="276"/>
      <c r="L1598" s="276"/>
      <c r="M1598" s="276"/>
      <c r="N1598" s="276"/>
      <c r="O1598" s="160"/>
    </row>
    <row r="1599">
      <c r="A1599" s="276"/>
      <c r="B1599" s="276"/>
      <c r="C1599" s="304"/>
      <c r="D1599" s="305"/>
      <c r="E1599" s="306"/>
      <c r="F1599" s="307"/>
      <c r="G1599" s="307"/>
      <c r="H1599" s="307"/>
      <c r="I1599" s="308"/>
      <c r="J1599" s="276"/>
      <c r="K1599" s="276"/>
      <c r="L1599" s="276"/>
      <c r="M1599" s="276"/>
      <c r="N1599" s="276"/>
      <c r="O1599" s="160"/>
    </row>
    <row r="1600">
      <c r="A1600" s="276"/>
      <c r="B1600" s="276"/>
      <c r="C1600" s="304"/>
      <c r="D1600" s="305"/>
      <c r="E1600" s="306"/>
      <c r="F1600" s="307"/>
      <c r="G1600" s="307"/>
      <c r="H1600" s="307"/>
      <c r="I1600" s="308"/>
      <c r="J1600" s="276"/>
      <c r="K1600" s="276"/>
      <c r="L1600" s="276"/>
      <c r="M1600" s="276"/>
      <c r="N1600" s="276"/>
      <c r="O1600" s="160"/>
    </row>
    <row r="1601">
      <c r="A1601" s="276"/>
      <c r="B1601" s="276"/>
      <c r="C1601" s="304"/>
      <c r="D1601" s="305"/>
      <c r="E1601" s="306"/>
      <c r="F1601" s="307"/>
      <c r="G1601" s="307"/>
      <c r="H1601" s="307"/>
      <c r="I1601" s="308"/>
      <c r="J1601" s="276"/>
      <c r="K1601" s="276"/>
      <c r="L1601" s="276"/>
      <c r="M1601" s="276"/>
      <c r="N1601" s="276"/>
      <c r="O1601" s="160"/>
    </row>
    <row r="1602">
      <c r="A1602" s="276"/>
      <c r="B1602" s="276"/>
      <c r="C1602" s="304"/>
      <c r="D1602" s="305"/>
      <c r="E1602" s="306"/>
      <c r="F1602" s="307"/>
      <c r="G1602" s="307"/>
      <c r="H1602" s="307"/>
      <c r="I1602" s="308"/>
      <c r="J1602" s="276"/>
      <c r="K1602" s="276"/>
      <c r="L1602" s="276"/>
      <c r="M1602" s="276"/>
      <c r="N1602" s="276"/>
      <c r="O1602" s="160"/>
    </row>
    <row r="1603">
      <c r="A1603" s="276"/>
      <c r="B1603" s="276"/>
      <c r="C1603" s="304"/>
      <c r="D1603" s="305"/>
      <c r="E1603" s="306"/>
      <c r="F1603" s="307"/>
      <c r="G1603" s="307"/>
      <c r="H1603" s="307"/>
      <c r="I1603" s="308"/>
      <c r="J1603" s="276"/>
      <c r="K1603" s="276"/>
      <c r="L1603" s="276"/>
      <c r="M1603" s="276"/>
      <c r="N1603" s="276"/>
      <c r="O1603" s="160"/>
    </row>
    <row r="1604">
      <c r="A1604" s="276"/>
      <c r="B1604" s="276"/>
      <c r="C1604" s="304"/>
      <c r="D1604" s="305"/>
      <c r="E1604" s="306"/>
      <c r="F1604" s="307"/>
      <c r="G1604" s="307"/>
      <c r="H1604" s="307"/>
      <c r="I1604" s="308"/>
      <c r="J1604" s="276"/>
      <c r="K1604" s="276"/>
      <c r="L1604" s="276"/>
      <c r="M1604" s="276"/>
      <c r="N1604" s="276"/>
      <c r="O1604" s="160"/>
    </row>
    <row r="1605">
      <c r="A1605" s="276"/>
      <c r="B1605" s="276"/>
      <c r="C1605" s="304"/>
      <c r="D1605" s="305"/>
      <c r="E1605" s="306"/>
      <c r="F1605" s="307"/>
      <c r="G1605" s="307"/>
      <c r="H1605" s="307"/>
      <c r="I1605" s="308"/>
      <c r="J1605" s="276"/>
      <c r="K1605" s="276"/>
      <c r="L1605" s="276"/>
      <c r="M1605" s="276"/>
      <c r="N1605" s="276"/>
      <c r="O1605" s="160"/>
    </row>
    <row r="1606">
      <c r="A1606" s="276"/>
      <c r="B1606" s="276"/>
      <c r="C1606" s="304"/>
      <c r="D1606" s="305"/>
      <c r="E1606" s="306"/>
      <c r="F1606" s="307"/>
      <c r="G1606" s="307"/>
      <c r="H1606" s="307"/>
      <c r="I1606" s="308"/>
      <c r="J1606" s="276"/>
      <c r="K1606" s="276"/>
      <c r="L1606" s="276"/>
      <c r="M1606" s="276"/>
      <c r="N1606" s="276"/>
      <c r="O1606" s="160"/>
    </row>
    <row r="1607">
      <c r="A1607" s="276"/>
      <c r="B1607" s="276"/>
      <c r="C1607" s="304"/>
      <c r="D1607" s="305"/>
      <c r="E1607" s="306"/>
      <c r="F1607" s="307"/>
      <c r="G1607" s="307"/>
      <c r="H1607" s="307"/>
      <c r="I1607" s="308"/>
      <c r="J1607" s="276"/>
      <c r="K1607" s="276"/>
      <c r="L1607" s="276"/>
      <c r="M1607" s="276"/>
      <c r="N1607" s="276"/>
      <c r="O1607" s="160"/>
    </row>
    <row r="1608">
      <c r="A1608" s="276"/>
      <c r="B1608" s="276"/>
      <c r="C1608" s="304"/>
      <c r="D1608" s="305"/>
      <c r="E1608" s="306"/>
      <c r="F1608" s="307"/>
      <c r="G1608" s="307"/>
      <c r="H1608" s="307"/>
      <c r="I1608" s="308"/>
      <c r="J1608" s="276"/>
      <c r="K1608" s="276"/>
      <c r="L1608" s="276"/>
      <c r="M1608" s="276"/>
      <c r="N1608" s="276"/>
      <c r="O1608" s="160"/>
    </row>
    <row r="1609">
      <c r="A1609" s="276"/>
      <c r="B1609" s="276"/>
      <c r="C1609" s="304"/>
      <c r="D1609" s="305"/>
      <c r="E1609" s="306"/>
      <c r="F1609" s="307"/>
      <c r="G1609" s="307"/>
      <c r="H1609" s="307"/>
      <c r="I1609" s="308"/>
      <c r="J1609" s="276"/>
      <c r="K1609" s="276"/>
      <c r="L1609" s="276"/>
      <c r="M1609" s="276"/>
      <c r="N1609" s="276"/>
      <c r="O1609" s="160"/>
    </row>
    <row r="1610">
      <c r="A1610" s="276"/>
      <c r="B1610" s="276"/>
      <c r="C1610" s="304"/>
      <c r="D1610" s="305"/>
      <c r="E1610" s="306"/>
      <c r="F1610" s="307"/>
      <c r="G1610" s="307"/>
      <c r="H1610" s="307"/>
      <c r="I1610" s="308"/>
      <c r="J1610" s="276"/>
      <c r="K1610" s="276"/>
      <c r="L1610" s="276"/>
      <c r="M1610" s="276"/>
      <c r="N1610" s="276"/>
      <c r="O1610" s="160"/>
    </row>
    <row r="1611">
      <c r="A1611" s="276"/>
      <c r="B1611" s="276"/>
      <c r="C1611" s="304"/>
      <c r="D1611" s="305"/>
      <c r="E1611" s="306"/>
      <c r="F1611" s="307"/>
      <c r="G1611" s="307"/>
      <c r="H1611" s="307"/>
      <c r="I1611" s="308"/>
      <c r="J1611" s="276"/>
      <c r="K1611" s="276"/>
      <c r="L1611" s="276"/>
      <c r="M1611" s="276"/>
      <c r="N1611" s="276"/>
      <c r="O1611" s="160"/>
    </row>
    <row r="1612">
      <c r="A1612" s="276"/>
      <c r="B1612" s="276"/>
      <c r="C1612" s="304"/>
      <c r="D1612" s="305"/>
      <c r="E1612" s="306"/>
      <c r="F1612" s="307"/>
      <c r="G1612" s="307"/>
      <c r="H1612" s="307"/>
      <c r="I1612" s="308"/>
      <c r="J1612" s="276"/>
      <c r="K1612" s="276"/>
      <c r="L1612" s="276"/>
      <c r="M1612" s="276"/>
      <c r="N1612" s="276"/>
      <c r="O1612" s="160"/>
    </row>
    <row r="1613">
      <c r="A1613" s="276"/>
      <c r="B1613" s="276"/>
      <c r="C1613" s="304"/>
      <c r="D1613" s="305"/>
      <c r="E1613" s="306"/>
      <c r="F1613" s="307"/>
      <c r="G1613" s="307"/>
      <c r="H1613" s="307"/>
      <c r="I1613" s="308"/>
      <c r="J1613" s="276"/>
      <c r="K1613" s="276"/>
      <c r="L1613" s="276"/>
      <c r="M1613" s="276"/>
      <c r="N1613" s="276"/>
      <c r="O1613" s="160"/>
    </row>
    <row r="1614">
      <c r="A1614" s="276"/>
      <c r="B1614" s="276"/>
      <c r="C1614" s="304"/>
      <c r="D1614" s="305"/>
      <c r="E1614" s="306"/>
      <c r="F1614" s="307"/>
      <c r="G1614" s="307"/>
      <c r="H1614" s="307"/>
      <c r="I1614" s="308"/>
      <c r="J1614" s="276"/>
      <c r="K1614" s="276"/>
      <c r="L1614" s="276"/>
      <c r="M1614" s="276"/>
      <c r="N1614" s="276"/>
      <c r="O1614" s="160"/>
    </row>
    <row r="1615">
      <c r="A1615" s="276"/>
      <c r="B1615" s="276"/>
      <c r="C1615" s="304"/>
      <c r="D1615" s="305"/>
      <c r="E1615" s="306"/>
      <c r="F1615" s="307"/>
      <c r="G1615" s="307"/>
      <c r="H1615" s="307"/>
      <c r="I1615" s="308"/>
      <c r="J1615" s="276"/>
      <c r="K1615" s="276"/>
      <c r="L1615" s="276"/>
      <c r="M1615" s="276"/>
      <c r="N1615" s="276"/>
      <c r="O1615" s="160"/>
    </row>
    <row r="1616">
      <c r="A1616" s="276"/>
      <c r="B1616" s="276"/>
      <c r="C1616" s="304"/>
      <c r="D1616" s="305"/>
      <c r="E1616" s="306"/>
      <c r="F1616" s="307"/>
      <c r="G1616" s="307"/>
      <c r="H1616" s="307"/>
      <c r="I1616" s="308"/>
      <c r="J1616" s="276"/>
      <c r="K1616" s="276"/>
      <c r="L1616" s="276"/>
      <c r="M1616" s="276"/>
      <c r="N1616" s="276"/>
      <c r="O1616" s="160"/>
    </row>
    <row r="1617">
      <c r="A1617" s="276"/>
      <c r="B1617" s="276"/>
      <c r="C1617" s="304"/>
      <c r="D1617" s="305"/>
      <c r="E1617" s="306"/>
      <c r="F1617" s="307"/>
      <c r="G1617" s="307"/>
      <c r="H1617" s="307"/>
      <c r="I1617" s="308"/>
      <c r="J1617" s="276"/>
      <c r="K1617" s="276"/>
      <c r="L1617" s="276"/>
      <c r="M1617" s="276"/>
      <c r="N1617" s="276"/>
      <c r="O1617" s="160"/>
    </row>
    <row r="1618">
      <c r="A1618" s="276"/>
      <c r="B1618" s="276"/>
      <c r="C1618" s="304"/>
      <c r="D1618" s="305"/>
      <c r="E1618" s="306"/>
      <c r="F1618" s="307"/>
      <c r="G1618" s="307"/>
      <c r="H1618" s="307"/>
      <c r="I1618" s="308"/>
      <c r="J1618" s="276"/>
      <c r="K1618" s="276"/>
      <c r="L1618" s="276"/>
      <c r="M1618" s="276"/>
      <c r="N1618" s="276"/>
      <c r="O1618" s="160"/>
    </row>
    <row r="1619">
      <c r="A1619" s="276"/>
      <c r="B1619" s="276"/>
      <c r="C1619" s="304"/>
      <c r="D1619" s="305"/>
      <c r="E1619" s="306"/>
      <c r="F1619" s="307"/>
      <c r="G1619" s="307"/>
      <c r="H1619" s="307"/>
      <c r="I1619" s="308"/>
      <c r="J1619" s="276"/>
      <c r="K1619" s="276"/>
      <c r="L1619" s="276"/>
      <c r="M1619" s="276"/>
      <c r="N1619" s="276"/>
      <c r="O1619" s="160"/>
    </row>
    <row r="1620">
      <c r="A1620" s="276"/>
      <c r="B1620" s="276"/>
      <c r="C1620" s="304"/>
      <c r="D1620" s="305"/>
      <c r="E1620" s="306"/>
      <c r="F1620" s="307"/>
      <c r="G1620" s="307"/>
      <c r="H1620" s="307"/>
      <c r="I1620" s="308"/>
      <c r="J1620" s="276"/>
      <c r="K1620" s="276"/>
      <c r="L1620" s="276"/>
      <c r="M1620" s="276"/>
      <c r="N1620" s="276"/>
      <c r="O1620" s="160"/>
    </row>
    <row r="1621">
      <c r="A1621" s="276"/>
      <c r="B1621" s="276"/>
      <c r="C1621" s="304"/>
      <c r="D1621" s="305"/>
      <c r="E1621" s="306"/>
      <c r="F1621" s="307"/>
      <c r="G1621" s="307"/>
      <c r="H1621" s="307"/>
      <c r="I1621" s="308"/>
      <c r="J1621" s="276"/>
      <c r="K1621" s="276"/>
      <c r="L1621" s="276"/>
      <c r="M1621" s="276"/>
      <c r="N1621" s="276"/>
      <c r="O1621" s="160"/>
    </row>
    <row r="1622">
      <c r="A1622" s="276"/>
      <c r="B1622" s="276"/>
      <c r="C1622" s="304"/>
      <c r="D1622" s="305"/>
      <c r="E1622" s="306"/>
      <c r="F1622" s="307"/>
      <c r="G1622" s="307"/>
      <c r="H1622" s="307"/>
      <c r="I1622" s="308"/>
      <c r="J1622" s="276"/>
      <c r="K1622" s="276"/>
      <c r="L1622" s="276"/>
      <c r="M1622" s="276"/>
      <c r="N1622" s="276"/>
      <c r="O1622" s="160"/>
    </row>
    <row r="1623">
      <c r="A1623" s="276"/>
      <c r="B1623" s="276"/>
      <c r="C1623" s="304"/>
      <c r="D1623" s="305"/>
      <c r="E1623" s="306"/>
      <c r="F1623" s="307"/>
      <c r="G1623" s="307"/>
      <c r="H1623" s="307"/>
      <c r="I1623" s="308"/>
      <c r="J1623" s="276"/>
      <c r="K1623" s="276"/>
      <c r="L1623" s="276"/>
      <c r="M1623" s="276"/>
      <c r="N1623" s="276"/>
      <c r="O1623" s="160"/>
    </row>
    <row r="1624">
      <c r="A1624" s="276"/>
      <c r="B1624" s="276"/>
      <c r="C1624" s="304"/>
      <c r="D1624" s="305"/>
      <c r="E1624" s="306"/>
      <c r="F1624" s="307"/>
      <c r="G1624" s="307"/>
      <c r="H1624" s="307"/>
      <c r="I1624" s="308"/>
      <c r="J1624" s="276"/>
      <c r="K1624" s="276"/>
      <c r="L1624" s="276"/>
      <c r="M1624" s="276"/>
      <c r="N1624" s="276"/>
      <c r="O1624" s="160"/>
    </row>
    <row r="1625">
      <c r="A1625" s="276"/>
      <c r="B1625" s="276"/>
      <c r="C1625" s="304"/>
      <c r="D1625" s="305"/>
      <c r="E1625" s="306"/>
      <c r="F1625" s="307"/>
      <c r="G1625" s="307"/>
      <c r="H1625" s="307"/>
      <c r="I1625" s="308"/>
      <c r="J1625" s="276"/>
      <c r="K1625" s="276"/>
      <c r="L1625" s="276"/>
      <c r="M1625" s="276"/>
      <c r="N1625" s="276"/>
      <c r="O1625" s="160"/>
    </row>
    <row r="1626">
      <c r="A1626" s="276"/>
      <c r="B1626" s="276"/>
      <c r="C1626" s="304"/>
      <c r="D1626" s="305"/>
      <c r="E1626" s="306"/>
      <c r="F1626" s="307"/>
      <c r="G1626" s="307"/>
      <c r="H1626" s="307"/>
      <c r="I1626" s="308"/>
      <c r="J1626" s="276"/>
      <c r="K1626" s="276"/>
      <c r="L1626" s="276"/>
      <c r="M1626" s="276"/>
      <c r="N1626" s="276"/>
      <c r="O1626" s="160"/>
    </row>
    <row r="1627">
      <c r="A1627" s="276"/>
      <c r="B1627" s="276"/>
      <c r="C1627" s="304"/>
      <c r="D1627" s="305"/>
      <c r="E1627" s="306"/>
      <c r="F1627" s="307"/>
      <c r="G1627" s="307"/>
      <c r="H1627" s="307"/>
      <c r="I1627" s="308"/>
      <c r="J1627" s="276"/>
      <c r="K1627" s="276"/>
      <c r="L1627" s="276"/>
      <c r="M1627" s="276"/>
      <c r="N1627" s="276"/>
      <c r="O1627" s="160"/>
    </row>
    <row r="1628">
      <c r="A1628" s="276"/>
      <c r="B1628" s="276"/>
      <c r="C1628" s="304"/>
      <c r="D1628" s="305"/>
      <c r="E1628" s="306"/>
      <c r="F1628" s="307"/>
      <c r="G1628" s="307"/>
      <c r="H1628" s="307"/>
      <c r="I1628" s="308"/>
      <c r="J1628" s="276"/>
      <c r="K1628" s="276"/>
      <c r="L1628" s="276"/>
      <c r="M1628" s="276"/>
      <c r="N1628" s="276"/>
      <c r="O1628" s="160"/>
    </row>
    <row r="1629">
      <c r="A1629" s="276"/>
      <c r="B1629" s="276"/>
      <c r="C1629" s="304"/>
      <c r="D1629" s="305"/>
      <c r="E1629" s="306"/>
      <c r="F1629" s="307"/>
      <c r="G1629" s="307"/>
      <c r="H1629" s="307"/>
      <c r="I1629" s="308"/>
      <c r="J1629" s="276"/>
      <c r="K1629" s="276"/>
      <c r="L1629" s="276"/>
      <c r="M1629" s="276"/>
      <c r="N1629" s="276"/>
      <c r="O1629" s="160"/>
    </row>
    <row r="1630">
      <c r="A1630" s="276"/>
      <c r="B1630" s="276"/>
      <c r="C1630" s="304"/>
      <c r="D1630" s="305"/>
      <c r="E1630" s="306"/>
      <c r="F1630" s="307"/>
      <c r="G1630" s="307"/>
      <c r="H1630" s="307"/>
      <c r="I1630" s="308"/>
      <c r="J1630" s="276"/>
      <c r="K1630" s="276"/>
      <c r="L1630" s="276"/>
      <c r="M1630" s="276"/>
      <c r="N1630" s="276"/>
      <c r="O1630" s="160"/>
    </row>
    <row r="1631">
      <c r="A1631" s="276"/>
      <c r="B1631" s="276"/>
      <c r="C1631" s="304"/>
      <c r="D1631" s="305"/>
      <c r="E1631" s="306"/>
      <c r="F1631" s="307"/>
      <c r="G1631" s="307"/>
      <c r="H1631" s="307"/>
      <c r="I1631" s="308"/>
      <c r="J1631" s="276"/>
      <c r="K1631" s="276"/>
      <c r="L1631" s="276"/>
      <c r="M1631" s="276"/>
      <c r="N1631" s="276"/>
      <c r="O1631" s="160"/>
    </row>
    <row r="1632">
      <c r="A1632" s="276"/>
      <c r="B1632" s="276"/>
      <c r="C1632" s="304"/>
      <c r="D1632" s="305"/>
      <c r="E1632" s="306"/>
      <c r="F1632" s="307"/>
      <c r="G1632" s="307"/>
      <c r="H1632" s="307"/>
      <c r="I1632" s="308"/>
      <c r="J1632" s="276"/>
      <c r="K1632" s="276"/>
      <c r="L1632" s="276"/>
      <c r="M1632" s="276"/>
      <c r="N1632" s="276"/>
      <c r="O1632" s="160"/>
    </row>
    <row r="1633">
      <c r="A1633" s="276"/>
      <c r="B1633" s="276"/>
      <c r="C1633" s="304"/>
      <c r="D1633" s="305"/>
      <c r="E1633" s="306"/>
      <c r="F1633" s="307"/>
      <c r="G1633" s="307"/>
      <c r="H1633" s="307"/>
      <c r="I1633" s="308"/>
      <c r="J1633" s="276"/>
      <c r="K1633" s="276"/>
      <c r="L1633" s="276"/>
      <c r="M1633" s="276"/>
      <c r="N1633" s="276"/>
      <c r="O1633" s="160"/>
    </row>
    <row r="1634">
      <c r="A1634" s="276"/>
      <c r="B1634" s="276"/>
      <c r="C1634" s="304"/>
      <c r="D1634" s="305"/>
      <c r="E1634" s="306"/>
      <c r="F1634" s="307"/>
      <c r="G1634" s="307"/>
      <c r="H1634" s="307"/>
      <c r="I1634" s="308"/>
      <c r="J1634" s="276"/>
      <c r="K1634" s="276"/>
      <c r="L1634" s="276"/>
      <c r="M1634" s="276"/>
      <c r="N1634" s="276"/>
      <c r="O1634" s="160"/>
    </row>
    <row r="1635">
      <c r="A1635" s="276"/>
      <c r="B1635" s="276"/>
      <c r="C1635" s="304"/>
      <c r="D1635" s="305"/>
      <c r="E1635" s="306"/>
      <c r="F1635" s="307"/>
      <c r="G1635" s="307"/>
      <c r="H1635" s="307"/>
      <c r="I1635" s="308"/>
      <c r="J1635" s="276"/>
      <c r="K1635" s="276"/>
      <c r="L1635" s="276"/>
      <c r="M1635" s="276"/>
      <c r="N1635" s="276"/>
      <c r="O1635" s="160"/>
    </row>
    <row r="1636">
      <c r="A1636" s="276"/>
      <c r="B1636" s="276"/>
      <c r="C1636" s="304"/>
      <c r="D1636" s="305"/>
      <c r="E1636" s="306"/>
      <c r="F1636" s="307"/>
      <c r="G1636" s="307"/>
      <c r="H1636" s="307"/>
      <c r="I1636" s="308"/>
      <c r="J1636" s="276"/>
      <c r="K1636" s="276"/>
      <c r="L1636" s="276"/>
      <c r="M1636" s="276"/>
      <c r="N1636" s="276"/>
      <c r="O1636" s="160"/>
    </row>
    <row r="1637">
      <c r="A1637" s="276"/>
      <c r="B1637" s="276"/>
      <c r="C1637" s="304"/>
      <c r="D1637" s="305"/>
      <c r="E1637" s="306"/>
      <c r="F1637" s="307"/>
      <c r="G1637" s="307"/>
      <c r="H1637" s="307"/>
      <c r="I1637" s="308"/>
      <c r="J1637" s="276"/>
      <c r="K1637" s="276"/>
      <c r="L1637" s="276"/>
      <c r="M1637" s="276"/>
      <c r="N1637" s="276"/>
      <c r="O1637" s="160"/>
    </row>
    <row r="1638">
      <c r="A1638" s="276"/>
      <c r="B1638" s="276"/>
      <c r="C1638" s="304"/>
      <c r="D1638" s="305"/>
      <c r="E1638" s="306"/>
      <c r="F1638" s="307"/>
      <c r="G1638" s="307"/>
      <c r="H1638" s="307"/>
      <c r="I1638" s="308"/>
      <c r="J1638" s="276"/>
      <c r="K1638" s="276"/>
      <c r="L1638" s="276"/>
      <c r="M1638" s="276"/>
      <c r="N1638" s="276"/>
      <c r="O1638" s="160"/>
    </row>
    <row r="1639">
      <c r="A1639" s="276"/>
      <c r="B1639" s="276"/>
      <c r="C1639" s="304"/>
      <c r="D1639" s="305"/>
      <c r="E1639" s="306"/>
      <c r="F1639" s="307"/>
      <c r="G1639" s="307"/>
      <c r="H1639" s="307"/>
      <c r="I1639" s="308"/>
      <c r="J1639" s="276"/>
      <c r="K1639" s="276"/>
      <c r="L1639" s="276"/>
      <c r="M1639" s="276"/>
      <c r="N1639" s="276"/>
      <c r="O1639" s="160"/>
    </row>
    <row r="1640">
      <c r="A1640" s="276"/>
      <c r="B1640" s="276"/>
      <c r="C1640" s="304"/>
      <c r="D1640" s="305"/>
      <c r="E1640" s="306"/>
      <c r="F1640" s="307"/>
      <c r="G1640" s="307"/>
      <c r="H1640" s="307"/>
      <c r="I1640" s="308"/>
      <c r="J1640" s="276"/>
      <c r="K1640" s="276"/>
      <c r="L1640" s="276"/>
      <c r="M1640" s="276"/>
      <c r="N1640" s="276"/>
      <c r="O1640" s="160"/>
    </row>
    <row r="1641">
      <c r="A1641" s="276"/>
      <c r="B1641" s="276"/>
      <c r="C1641" s="304"/>
      <c r="D1641" s="305"/>
      <c r="E1641" s="306"/>
      <c r="F1641" s="307"/>
      <c r="G1641" s="307"/>
      <c r="H1641" s="307"/>
      <c r="I1641" s="308"/>
      <c r="J1641" s="276"/>
      <c r="K1641" s="276"/>
      <c r="L1641" s="276"/>
      <c r="M1641" s="276"/>
      <c r="N1641" s="276"/>
      <c r="O1641" s="160"/>
    </row>
    <row r="1642">
      <c r="A1642" s="276"/>
      <c r="B1642" s="276"/>
      <c r="C1642" s="304"/>
      <c r="D1642" s="305"/>
      <c r="E1642" s="306"/>
      <c r="F1642" s="307"/>
      <c r="G1642" s="307"/>
      <c r="H1642" s="307"/>
      <c r="I1642" s="308"/>
      <c r="J1642" s="276"/>
      <c r="K1642" s="276"/>
      <c r="L1642" s="276"/>
      <c r="M1642" s="276"/>
      <c r="N1642" s="276"/>
      <c r="O1642" s="160"/>
    </row>
    <row r="1643">
      <c r="A1643" s="276"/>
      <c r="B1643" s="276"/>
      <c r="C1643" s="304"/>
      <c r="D1643" s="305"/>
      <c r="E1643" s="306"/>
      <c r="F1643" s="307"/>
      <c r="G1643" s="307"/>
      <c r="H1643" s="307"/>
      <c r="I1643" s="308"/>
      <c r="J1643" s="276"/>
      <c r="K1643" s="276"/>
      <c r="L1643" s="276"/>
      <c r="M1643" s="276"/>
      <c r="N1643" s="276"/>
      <c r="O1643" s="160"/>
    </row>
    <row r="1644">
      <c r="A1644" s="276"/>
      <c r="B1644" s="276"/>
      <c r="C1644" s="304"/>
      <c r="D1644" s="305"/>
      <c r="E1644" s="306"/>
      <c r="F1644" s="307"/>
      <c r="G1644" s="307"/>
      <c r="H1644" s="307"/>
      <c r="I1644" s="308"/>
      <c r="J1644" s="276"/>
      <c r="K1644" s="276"/>
      <c r="L1644" s="276"/>
      <c r="M1644" s="276"/>
      <c r="N1644" s="276"/>
      <c r="O1644" s="160"/>
    </row>
    <row r="1645">
      <c r="A1645" s="276"/>
      <c r="B1645" s="276"/>
      <c r="C1645" s="304"/>
      <c r="D1645" s="305"/>
      <c r="E1645" s="306"/>
      <c r="F1645" s="307"/>
      <c r="G1645" s="307"/>
      <c r="H1645" s="307"/>
      <c r="I1645" s="308"/>
      <c r="J1645" s="276"/>
      <c r="K1645" s="276"/>
      <c r="L1645" s="276"/>
      <c r="M1645" s="276"/>
      <c r="N1645" s="276"/>
      <c r="O1645" s="160"/>
    </row>
    <row r="1646">
      <c r="A1646" s="276"/>
      <c r="B1646" s="276"/>
      <c r="C1646" s="304"/>
      <c r="D1646" s="305"/>
      <c r="E1646" s="306"/>
      <c r="F1646" s="307"/>
      <c r="G1646" s="307"/>
      <c r="H1646" s="307"/>
      <c r="I1646" s="308"/>
      <c r="J1646" s="276"/>
      <c r="K1646" s="276"/>
      <c r="L1646" s="276"/>
      <c r="M1646" s="276"/>
      <c r="N1646" s="276"/>
      <c r="O1646" s="160"/>
    </row>
    <row r="1647">
      <c r="A1647" s="276"/>
      <c r="B1647" s="276"/>
      <c r="C1647" s="304"/>
      <c r="D1647" s="305"/>
      <c r="E1647" s="306"/>
      <c r="F1647" s="307"/>
      <c r="G1647" s="307"/>
      <c r="H1647" s="307"/>
      <c r="I1647" s="308"/>
      <c r="J1647" s="276"/>
      <c r="K1647" s="276"/>
      <c r="L1647" s="276"/>
      <c r="M1647" s="276"/>
      <c r="N1647" s="276"/>
      <c r="O1647" s="160"/>
    </row>
    <row r="1648">
      <c r="A1648" s="276"/>
      <c r="B1648" s="276"/>
      <c r="C1648" s="304"/>
      <c r="D1648" s="305"/>
      <c r="E1648" s="306"/>
      <c r="F1648" s="307"/>
      <c r="G1648" s="307"/>
      <c r="H1648" s="307"/>
      <c r="I1648" s="308"/>
      <c r="J1648" s="276"/>
      <c r="K1648" s="276"/>
      <c r="L1648" s="276"/>
      <c r="M1648" s="276"/>
      <c r="N1648" s="276"/>
      <c r="O1648" s="160"/>
    </row>
    <row r="1649">
      <c r="A1649" s="276"/>
      <c r="B1649" s="276"/>
      <c r="C1649" s="304"/>
      <c r="D1649" s="305"/>
      <c r="E1649" s="306"/>
      <c r="F1649" s="307"/>
      <c r="G1649" s="307"/>
      <c r="H1649" s="307"/>
      <c r="I1649" s="308"/>
      <c r="J1649" s="276"/>
      <c r="K1649" s="276"/>
      <c r="L1649" s="276"/>
      <c r="M1649" s="276"/>
      <c r="N1649" s="276"/>
      <c r="O1649" s="160"/>
    </row>
    <row r="1650">
      <c r="A1650" s="276"/>
      <c r="B1650" s="276"/>
      <c r="C1650" s="304"/>
      <c r="D1650" s="305"/>
      <c r="E1650" s="306"/>
      <c r="F1650" s="307"/>
      <c r="G1650" s="307"/>
      <c r="H1650" s="307"/>
      <c r="I1650" s="308"/>
      <c r="J1650" s="276"/>
      <c r="K1650" s="276"/>
      <c r="L1650" s="276"/>
      <c r="M1650" s="276"/>
      <c r="N1650" s="276"/>
      <c r="O1650" s="160"/>
    </row>
    <row r="1651">
      <c r="A1651" s="276"/>
      <c r="B1651" s="276"/>
      <c r="C1651" s="304"/>
      <c r="D1651" s="305"/>
      <c r="E1651" s="306"/>
      <c r="F1651" s="307"/>
      <c r="G1651" s="307"/>
      <c r="H1651" s="307"/>
      <c r="I1651" s="308"/>
      <c r="J1651" s="276"/>
      <c r="K1651" s="276"/>
      <c r="L1651" s="276"/>
      <c r="M1651" s="276"/>
      <c r="N1651" s="276"/>
      <c r="O1651" s="160"/>
    </row>
    <row r="1652">
      <c r="A1652" s="276"/>
      <c r="B1652" s="276"/>
      <c r="C1652" s="304"/>
      <c r="D1652" s="305"/>
      <c r="E1652" s="306"/>
      <c r="F1652" s="307"/>
      <c r="G1652" s="307"/>
      <c r="H1652" s="307"/>
      <c r="I1652" s="308"/>
      <c r="J1652" s="276"/>
      <c r="K1652" s="276"/>
      <c r="L1652" s="276"/>
      <c r="M1652" s="276"/>
      <c r="N1652" s="276"/>
      <c r="O1652" s="160"/>
    </row>
    <row r="1653">
      <c r="A1653" s="276"/>
      <c r="B1653" s="276"/>
      <c r="C1653" s="304"/>
      <c r="D1653" s="305"/>
      <c r="E1653" s="306"/>
      <c r="F1653" s="307"/>
      <c r="G1653" s="307"/>
      <c r="H1653" s="307"/>
      <c r="I1653" s="308"/>
      <c r="J1653" s="276"/>
      <c r="K1653" s="276"/>
      <c r="L1653" s="276"/>
      <c r="M1653" s="276"/>
      <c r="N1653" s="276"/>
      <c r="O1653" s="160"/>
    </row>
    <row r="1654">
      <c r="A1654" s="276"/>
      <c r="B1654" s="276"/>
      <c r="C1654" s="304"/>
      <c r="D1654" s="305"/>
      <c r="E1654" s="306"/>
      <c r="F1654" s="307"/>
      <c r="G1654" s="307"/>
      <c r="H1654" s="307"/>
      <c r="I1654" s="308"/>
      <c r="J1654" s="276"/>
      <c r="K1654" s="276"/>
      <c r="L1654" s="276"/>
      <c r="M1654" s="276"/>
      <c r="N1654" s="276"/>
      <c r="O1654" s="160"/>
    </row>
    <row r="1655">
      <c r="A1655" s="276"/>
      <c r="B1655" s="276"/>
      <c r="C1655" s="304"/>
      <c r="D1655" s="305"/>
      <c r="E1655" s="306"/>
      <c r="F1655" s="307"/>
      <c r="G1655" s="307"/>
      <c r="H1655" s="307"/>
      <c r="I1655" s="308"/>
      <c r="J1655" s="276"/>
      <c r="K1655" s="276"/>
      <c r="L1655" s="276"/>
      <c r="M1655" s="276"/>
      <c r="N1655" s="276"/>
      <c r="O1655" s="160"/>
    </row>
    <row r="1656">
      <c r="A1656" s="276"/>
      <c r="B1656" s="276"/>
      <c r="C1656" s="304"/>
      <c r="D1656" s="305"/>
      <c r="E1656" s="306"/>
      <c r="F1656" s="307"/>
      <c r="G1656" s="307"/>
      <c r="H1656" s="307"/>
      <c r="I1656" s="308"/>
      <c r="J1656" s="276"/>
      <c r="K1656" s="276"/>
      <c r="L1656" s="276"/>
      <c r="M1656" s="276"/>
      <c r="N1656" s="276"/>
      <c r="O1656" s="160"/>
    </row>
    <row r="1657">
      <c r="A1657" s="276"/>
      <c r="B1657" s="276"/>
      <c r="C1657" s="304"/>
      <c r="D1657" s="305"/>
      <c r="E1657" s="306"/>
      <c r="F1657" s="307"/>
      <c r="G1657" s="307"/>
      <c r="H1657" s="307"/>
      <c r="I1657" s="308"/>
      <c r="J1657" s="276"/>
      <c r="K1657" s="276"/>
      <c r="L1657" s="276"/>
      <c r="M1657" s="276"/>
      <c r="N1657" s="276"/>
      <c r="O1657" s="160"/>
    </row>
    <row r="1658">
      <c r="A1658" s="276"/>
      <c r="B1658" s="276"/>
      <c r="C1658" s="304"/>
      <c r="D1658" s="305"/>
      <c r="E1658" s="306"/>
      <c r="F1658" s="307"/>
      <c r="G1658" s="307"/>
      <c r="H1658" s="307"/>
      <c r="I1658" s="308"/>
      <c r="J1658" s="276"/>
      <c r="K1658" s="276"/>
      <c r="L1658" s="276"/>
      <c r="M1658" s="276"/>
      <c r="N1658" s="276"/>
      <c r="O1658" s="160"/>
    </row>
    <row r="1659">
      <c r="A1659" s="276"/>
      <c r="B1659" s="276"/>
      <c r="C1659" s="304"/>
      <c r="D1659" s="305"/>
      <c r="E1659" s="306"/>
      <c r="F1659" s="307"/>
      <c r="G1659" s="307"/>
      <c r="H1659" s="307"/>
      <c r="I1659" s="308"/>
      <c r="J1659" s="276"/>
      <c r="K1659" s="276"/>
      <c r="L1659" s="276"/>
      <c r="M1659" s="276"/>
      <c r="N1659" s="276"/>
      <c r="O1659" s="160"/>
    </row>
    <row r="1660">
      <c r="A1660" s="276"/>
      <c r="B1660" s="276"/>
      <c r="C1660" s="304"/>
      <c r="D1660" s="305"/>
      <c r="E1660" s="306"/>
      <c r="F1660" s="307"/>
      <c r="G1660" s="307"/>
      <c r="H1660" s="307"/>
      <c r="I1660" s="308"/>
      <c r="J1660" s="276"/>
      <c r="K1660" s="276"/>
      <c r="L1660" s="276"/>
      <c r="M1660" s="276"/>
      <c r="N1660" s="276"/>
      <c r="O1660" s="160"/>
    </row>
    <row r="1661">
      <c r="A1661" s="276"/>
      <c r="B1661" s="276"/>
      <c r="C1661" s="304"/>
      <c r="D1661" s="305"/>
      <c r="E1661" s="306"/>
      <c r="F1661" s="307"/>
      <c r="G1661" s="307"/>
      <c r="H1661" s="307"/>
      <c r="I1661" s="308"/>
      <c r="J1661" s="276"/>
      <c r="K1661" s="276"/>
      <c r="L1661" s="276"/>
      <c r="M1661" s="276"/>
      <c r="N1661" s="276"/>
      <c r="O1661" s="160"/>
    </row>
    <row r="1662">
      <c r="A1662" s="276"/>
      <c r="B1662" s="276"/>
      <c r="C1662" s="304"/>
      <c r="D1662" s="305"/>
      <c r="E1662" s="306"/>
      <c r="F1662" s="307"/>
      <c r="G1662" s="307"/>
      <c r="H1662" s="307"/>
      <c r="I1662" s="308"/>
      <c r="J1662" s="276"/>
      <c r="K1662" s="276"/>
      <c r="L1662" s="276"/>
      <c r="M1662" s="276"/>
      <c r="N1662" s="276"/>
      <c r="O1662" s="160"/>
    </row>
    <row r="1663">
      <c r="A1663" s="276"/>
      <c r="B1663" s="276"/>
      <c r="C1663" s="304"/>
      <c r="D1663" s="305"/>
      <c r="E1663" s="306"/>
      <c r="F1663" s="307"/>
      <c r="G1663" s="307"/>
      <c r="H1663" s="307"/>
      <c r="I1663" s="308"/>
      <c r="J1663" s="276"/>
      <c r="K1663" s="276"/>
      <c r="L1663" s="276"/>
      <c r="M1663" s="276"/>
      <c r="N1663" s="276"/>
      <c r="O1663" s="160"/>
    </row>
    <row r="1664">
      <c r="A1664" s="276"/>
      <c r="B1664" s="276"/>
      <c r="C1664" s="304"/>
      <c r="D1664" s="305"/>
      <c r="E1664" s="306"/>
      <c r="F1664" s="307"/>
      <c r="G1664" s="307"/>
      <c r="H1664" s="307"/>
      <c r="I1664" s="308"/>
      <c r="J1664" s="276"/>
      <c r="K1664" s="276"/>
      <c r="L1664" s="276"/>
      <c r="M1664" s="276"/>
      <c r="N1664" s="276"/>
      <c r="O1664" s="160"/>
    </row>
    <row r="1665">
      <c r="A1665" s="276"/>
      <c r="B1665" s="276"/>
      <c r="C1665" s="304"/>
      <c r="D1665" s="305"/>
      <c r="E1665" s="306"/>
      <c r="F1665" s="307"/>
      <c r="G1665" s="307"/>
      <c r="H1665" s="307"/>
      <c r="I1665" s="308"/>
      <c r="J1665" s="276"/>
      <c r="K1665" s="276"/>
      <c r="L1665" s="276"/>
      <c r="M1665" s="276"/>
      <c r="N1665" s="276"/>
      <c r="O1665" s="160"/>
    </row>
    <row r="1666">
      <c r="A1666" s="276"/>
      <c r="B1666" s="276"/>
      <c r="C1666" s="304"/>
      <c r="D1666" s="305"/>
      <c r="E1666" s="306"/>
      <c r="F1666" s="307"/>
      <c r="G1666" s="307"/>
      <c r="H1666" s="307"/>
      <c r="I1666" s="308"/>
      <c r="J1666" s="276"/>
      <c r="K1666" s="276"/>
      <c r="L1666" s="276"/>
      <c r="M1666" s="276"/>
      <c r="N1666" s="276"/>
      <c r="O1666" s="160"/>
    </row>
    <row r="1667">
      <c r="A1667" s="276"/>
      <c r="B1667" s="276"/>
      <c r="C1667" s="304"/>
      <c r="D1667" s="305"/>
      <c r="E1667" s="306"/>
      <c r="F1667" s="307"/>
      <c r="G1667" s="307"/>
      <c r="H1667" s="307"/>
      <c r="I1667" s="308"/>
      <c r="J1667" s="276"/>
      <c r="K1667" s="276"/>
      <c r="L1667" s="276"/>
      <c r="M1667" s="276"/>
      <c r="N1667" s="276"/>
      <c r="O1667" s="160"/>
    </row>
    <row r="1668">
      <c r="A1668" s="276"/>
      <c r="B1668" s="276"/>
      <c r="C1668" s="304"/>
      <c r="D1668" s="305"/>
      <c r="E1668" s="306"/>
      <c r="F1668" s="307"/>
      <c r="G1668" s="307"/>
      <c r="H1668" s="307"/>
      <c r="I1668" s="308"/>
      <c r="J1668" s="276"/>
      <c r="K1668" s="276"/>
      <c r="L1668" s="276"/>
      <c r="M1668" s="276"/>
      <c r="N1668" s="276"/>
      <c r="O1668" s="160"/>
    </row>
    <row r="1669">
      <c r="A1669" s="276"/>
      <c r="B1669" s="276"/>
      <c r="C1669" s="304"/>
      <c r="D1669" s="305"/>
      <c r="E1669" s="306"/>
      <c r="F1669" s="307"/>
      <c r="G1669" s="307"/>
      <c r="H1669" s="307"/>
      <c r="I1669" s="308"/>
      <c r="J1669" s="276"/>
      <c r="K1669" s="276"/>
      <c r="L1669" s="276"/>
      <c r="M1669" s="276"/>
      <c r="N1669" s="276"/>
      <c r="O1669" s="160"/>
    </row>
    <row r="1670">
      <c r="A1670" s="276"/>
      <c r="B1670" s="276"/>
      <c r="C1670" s="304"/>
      <c r="D1670" s="305"/>
      <c r="E1670" s="306"/>
      <c r="F1670" s="307"/>
      <c r="G1670" s="307"/>
      <c r="H1670" s="307"/>
      <c r="I1670" s="308"/>
      <c r="J1670" s="276"/>
      <c r="K1670" s="276"/>
      <c r="L1670" s="276"/>
      <c r="M1670" s="276"/>
      <c r="N1670" s="276"/>
      <c r="O1670" s="160"/>
    </row>
    <row r="1671">
      <c r="A1671" s="276"/>
      <c r="B1671" s="276"/>
      <c r="C1671" s="304"/>
      <c r="D1671" s="305"/>
      <c r="E1671" s="306"/>
      <c r="F1671" s="307"/>
      <c r="G1671" s="307"/>
      <c r="H1671" s="307"/>
      <c r="I1671" s="308"/>
      <c r="J1671" s="276"/>
      <c r="K1671" s="276"/>
      <c r="L1671" s="276"/>
      <c r="M1671" s="276"/>
      <c r="N1671" s="276"/>
      <c r="O1671" s="160"/>
    </row>
    <row r="1672">
      <c r="A1672" s="276"/>
      <c r="B1672" s="276"/>
      <c r="C1672" s="304"/>
      <c r="D1672" s="305"/>
      <c r="E1672" s="306"/>
      <c r="F1672" s="307"/>
      <c r="G1672" s="307"/>
      <c r="H1672" s="307"/>
      <c r="I1672" s="308"/>
      <c r="J1672" s="276"/>
      <c r="K1672" s="276"/>
      <c r="L1672" s="276"/>
      <c r="M1672" s="276"/>
      <c r="N1672" s="276"/>
      <c r="O1672" s="160"/>
    </row>
    <row r="1673">
      <c r="A1673" s="276"/>
      <c r="B1673" s="276"/>
      <c r="C1673" s="304"/>
      <c r="D1673" s="305"/>
      <c r="E1673" s="306"/>
      <c r="F1673" s="307"/>
      <c r="G1673" s="307"/>
      <c r="H1673" s="307"/>
      <c r="I1673" s="308"/>
      <c r="J1673" s="276"/>
      <c r="K1673" s="276"/>
      <c r="L1673" s="276"/>
      <c r="M1673" s="276"/>
      <c r="N1673" s="276"/>
      <c r="O1673" s="160"/>
    </row>
    <row r="1674">
      <c r="A1674" s="276"/>
      <c r="B1674" s="276"/>
      <c r="C1674" s="304"/>
      <c r="D1674" s="305"/>
      <c r="E1674" s="306"/>
      <c r="F1674" s="307"/>
      <c r="G1674" s="307"/>
      <c r="H1674" s="307"/>
      <c r="I1674" s="308"/>
      <c r="J1674" s="276"/>
      <c r="K1674" s="276"/>
      <c r="L1674" s="276"/>
      <c r="M1674" s="276"/>
      <c r="N1674" s="276"/>
      <c r="O1674" s="160"/>
    </row>
    <row r="1675">
      <c r="A1675" s="276"/>
      <c r="B1675" s="276"/>
      <c r="C1675" s="304"/>
      <c r="D1675" s="305"/>
      <c r="E1675" s="306"/>
      <c r="F1675" s="307"/>
      <c r="G1675" s="307"/>
      <c r="H1675" s="307"/>
      <c r="I1675" s="308"/>
      <c r="J1675" s="276"/>
      <c r="K1675" s="276"/>
      <c r="L1675" s="276"/>
      <c r="M1675" s="276"/>
      <c r="N1675" s="276"/>
      <c r="O1675" s="160"/>
    </row>
    <row r="1676">
      <c r="A1676" s="276"/>
      <c r="B1676" s="276"/>
      <c r="C1676" s="304"/>
      <c r="D1676" s="305"/>
      <c r="E1676" s="306"/>
      <c r="F1676" s="307"/>
      <c r="G1676" s="307"/>
      <c r="H1676" s="307"/>
      <c r="I1676" s="308"/>
      <c r="J1676" s="276"/>
      <c r="K1676" s="276"/>
      <c r="L1676" s="276"/>
      <c r="M1676" s="276"/>
      <c r="N1676" s="276"/>
      <c r="O1676" s="160"/>
    </row>
    <row r="1677">
      <c r="A1677" s="276"/>
      <c r="B1677" s="276"/>
      <c r="C1677" s="304"/>
      <c r="D1677" s="305"/>
      <c r="E1677" s="306"/>
      <c r="F1677" s="307"/>
      <c r="G1677" s="307"/>
      <c r="H1677" s="307"/>
      <c r="I1677" s="308"/>
      <c r="J1677" s="276"/>
      <c r="K1677" s="276"/>
      <c r="L1677" s="276"/>
      <c r="M1677" s="276"/>
      <c r="N1677" s="276"/>
      <c r="O1677" s="160"/>
    </row>
    <row r="1678">
      <c r="A1678" s="276"/>
      <c r="B1678" s="276"/>
      <c r="C1678" s="304"/>
      <c r="D1678" s="305"/>
      <c r="E1678" s="306"/>
      <c r="F1678" s="307"/>
      <c r="G1678" s="307"/>
      <c r="H1678" s="307"/>
      <c r="I1678" s="308"/>
      <c r="J1678" s="276"/>
      <c r="K1678" s="276"/>
      <c r="L1678" s="276"/>
      <c r="M1678" s="276"/>
      <c r="N1678" s="276"/>
      <c r="O1678" s="160"/>
    </row>
    <row r="1679">
      <c r="A1679" s="276"/>
      <c r="B1679" s="276"/>
      <c r="C1679" s="304"/>
      <c r="D1679" s="305"/>
      <c r="E1679" s="306"/>
      <c r="F1679" s="307"/>
      <c r="G1679" s="307"/>
      <c r="H1679" s="307"/>
      <c r="I1679" s="308"/>
      <c r="J1679" s="276"/>
      <c r="K1679" s="276"/>
      <c r="L1679" s="276"/>
      <c r="M1679" s="276"/>
      <c r="N1679" s="276"/>
      <c r="O1679" s="160"/>
    </row>
    <row r="1680">
      <c r="A1680" s="276"/>
      <c r="B1680" s="276"/>
      <c r="C1680" s="304"/>
      <c r="D1680" s="305"/>
      <c r="E1680" s="306"/>
      <c r="F1680" s="307"/>
      <c r="G1680" s="307"/>
      <c r="H1680" s="307"/>
      <c r="I1680" s="308"/>
      <c r="J1680" s="276"/>
      <c r="K1680" s="276"/>
      <c r="L1680" s="276"/>
      <c r="M1680" s="276"/>
      <c r="N1680" s="276"/>
      <c r="O1680" s="160"/>
    </row>
    <row r="1681">
      <c r="A1681" s="276"/>
      <c r="B1681" s="276"/>
      <c r="C1681" s="304"/>
      <c r="D1681" s="305"/>
      <c r="E1681" s="306"/>
      <c r="F1681" s="307"/>
      <c r="G1681" s="307"/>
      <c r="H1681" s="307"/>
      <c r="I1681" s="308"/>
      <c r="J1681" s="276"/>
      <c r="K1681" s="276"/>
      <c r="L1681" s="276"/>
      <c r="M1681" s="276"/>
      <c r="N1681" s="276"/>
      <c r="O1681" s="160"/>
    </row>
    <row r="1682">
      <c r="A1682" s="276"/>
      <c r="B1682" s="276"/>
      <c r="C1682" s="304"/>
      <c r="D1682" s="305"/>
      <c r="E1682" s="306"/>
      <c r="F1682" s="307"/>
      <c r="G1682" s="307"/>
      <c r="H1682" s="307"/>
      <c r="I1682" s="308"/>
      <c r="J1682" s="276"/>
      <c r="K1682" s="276"/>
      <c r="L1682" s="276"/>
      <c r="M1682" s="276"/>
      <c r="N1682" s="276"/>
      <c r="O1682" s="160"/>
    </row>
    <row r="1683">
      <c r="A1683" s="276"/>
      <c r="B1683" s="276"/>
      <c r="C1683" s="304"/>
      <c r="D1683" s="305"/>
      <c r="E1683" s="306"/>
      <c r="F1683" s="307"/>
      <c r="G1683" s="307"/>
      <c r="H1683" s="307"/>
      <c r="I1683" s="308"/>
      <c r="J1683" s="276"/>
      <c r="K1683" s="276"/>
      <c r="L1683" s="276"/>
      <c r="M1683" s="276"/>
      <c r="N1683" s="276"/>
      <c r="O1683" s="160"/>
    </row>
    <row r="1684">
      <c r="A1684" s="276"/>
      <c r="B1684" s="276"/>
      <c r="C1684" s="304"/>
      <c r="D1684" s="305"/>
      <c r="E1684" s="306"/>
      <c r="F1684" s="307"/>
      <c r="G1684" s="307"/>
      <c r="H1684" s="307"/>
      <c r="I1684" s="308"/>
      <c r="J1684" s="276"/>
      <c r="K1684" s="276"/>
      <c r="L1684" s="276"/>
      <c r="M1684" s="276"/>
      <c r="N1684" s="276"/>
      <c r="O1684" s="160"/>
    </row>
    <row r="1685">
      <c r="A1685" s="276"/>
      <c r="B1685" s="276"/>
      <c r="C1685" s="304"/>
      <c r="D1685" s="305"/>
      <c r="E1685" s="306"/>
      <c r="F1685" s="307"/>
      <c r="G1685" s="307"/>
      <c r="H1685" s="307"/>
      <c r="I1685" s="308"/>
      <c r="J1685" s="276"/>
      <c r="K1685" s="276"/>
      <c r="L1685" s="276"/>
      <c r="M1685" s="276"/>
      <c r="N1685" s="276"/>
      <c r="O1685" s="160"/>
    </row>
    <row r="1686">
      <c r="A1686" s="276"/>
      <c r="B1686" s="276"/>
      <c r="C1686" s="304"/>
      <c r="D1686" s="305"/>
      <c r="E1686" s="306"/>
      <c r="F1686" s="307"/>
      <c r="G1686" s="307"/>
      <c r="H1686" s="307"/>
      <c r="I1686" s="308"/>
      <c r="J1686" s="276"/>
      <c r="K1686" s="276"/>
      <c r="L1686" s="276"/>
      <c r="M1686" s="276"/>
      <c r="N1686" s="276"/>
      <c r="O1686" s="160"/>
    </row>
    <row r="1687">
      <c r="A1687" s="276"/>
      <c r="B1687" s="276"/>
      <c r="C1687" s="304"/>
      <c r="D1687" s="305"/>
      <c r="E1687" s="306"/>
      <c r="F1687" s="307"/>
      <c r="G1687" s="307"/>
      <c r="H1687" s="307"/>
      <c r="I1687" s="308"/>
      <c r="J1687" s="276"/>
      <c r="K1687" s="276"/>
      <c r="L1687" s="276"/>
      <c r="M1687" s="276"/>
      <c r="N1687" s="276"/>
      <c r="O1687" s="160"/>
    </row>
    <row r="1688">
      <c r="A1688" s="276"/>
      <c r="B1688" s="276"/>
      <c r="C1688" s="304"/>
      <c r="D1688" s="305"/>
      <c r="E1688" s="306"/>
      <c r="F1688" s="307"/>
      <c r="G1688" s="307"/>
      <c r="H1688" s="307"/>
      <c r="I1688" s="308"/>
      <c r="J1688" s="276"/>
      <c r="K1688" s="276"/>
      <c r="L1688" s="276"/>
      <c r="M1688" s="276"/>
      <c r="N1688" s="276"/>
      <c r="O1688" s="160"/>
    </row>
    <row r="1689">
      <c r="A1689" s="276"/>
      <c r="B1689" s="276"/>
      <c r="C1689" s="304"/>
      <c r="D1689" s="305"/>
      <c r="E1689" s="306"/>
      <c r="F1689" s="307"/>
      <c r="G1689" s="307"/>
      <c r="H1689" s="307"/>
      <c r="I1689" s="308"/>
      <c r="J1689" s="276"/>
      <c r="K1689" s="276"/>
      <c r="L1689" s="276"/>
      <c r="M1689" s="276"/>
      <c r="N1689" s="276"/>
      <c r="O1689" s="160"/>
    </row>
    <row r="1690">
      <c r="A1690" s="276"/>
      <c r="B1690" s="276"/>
      <c r="C1690" s="304"/>
      <c r="D1690" s="305"/>
      <c r="E1690" s="306"/>
      <c r="F1690" s="307"/>
      <c r="G1690" s="307"/>
      <c r="H1690" s="307"/>
      <c r="I1690" s="308"/>
      <c r="J1690" s="276"/>
      <c r="K1690" s="276"/>
      <c r="L1690" s="276"/>
      <c r="M1690" s="276"/>
      <c r="N1690" s="276"/>
      <c r="O1690" s="160"/>
    </row>
    <row r="1691">
      <c r="A1691" s="276"/>
      <c r="B1691" s="276"/>
      <c r="C1691" s="304"/>
      <c r="D1691" s="305"/>
      <c r="E1691" s="306"/>
      <c r="F1691" s="307"/>
      <c r="G1691" s="307"/>
      <c r="H1691" s="307"/>
      <c r="I1691" s="308"/>
      <c r="J1691" s="276"/>
      <c r="K1691" s="276"/>
      <c r="L1691" s="276"/>
      <c r="M1691" s="276"/>
      <c r="N1691" s="276"/>
      <c r="O1691" s="160"/>
    </row>
    <row r="1692">
      <c r="A1692" s="276"/>
      <c r="B1692" s="276"/>
      <c r="C1692" s="304"/>
      <c r="D1692" s="305"/>
      <c r="E1692" s="306"/>
      <c r="F1692" s="307"/>
      <c r="G1692" s="307"/>
      <c r="H1692" s="307"/>
      <c r="I1692" s="308"/>
      <c r="J1692" s="276"/>
      <c r="K1692" s="276"/>
      <c r="L1692" s="276"/>
      <c r="M1692" s="276"/>
      <c r="N1692" s="276"/>
      <c r="O1692" s="160"/>
    </row>
    <row r="1693">
      <c r="A1693" s="276"/>
      <c r="B1693" s="276"/>
      <c r="C1693" s="304"/>
      <c r="D1693" s="305"/>
      <c r="E1693" s="306"/>
      <c r="F1693" s="307"/>
      <c r="G1693" s="307"/>
      <c r="H1693" s="307"/>
      <c r="I1693" s="308"/>
      <c r="J1693" s="276"/>
      <c r="K1693" s="276"/>
      <c r="L1693" s="276"/>
      <c r="M1693" s="276"/>
      <c r="N1693" s="276"/>
      <c r="O1693" s="160"/>
    </row>
    <row r="1694">
      <c r="A1694" s="276"/>
      <c r="B1694" s="276"/>
      <c r="C1694" s="304"/>
      <c r="D1694" s="305"/>
      <c r="E1694" s="306"/>
      <c r="F1694" s="307"/>
      <c r="G1694" s="307"/>
      <c r="H1694" s="307"/>
      <c r="I1694" s="308"/>
      <c r="J1694" s="276"/>
      <c r="K1694" s="276"/>
      <c r="L1694" s="276"/>
      <c r="M1694" s="276"/>
      <c r="N1694" s="276"/>
      <c r="O1694" s="160"/>
    </row>
    <row r="1695">
      <c r="A1695" s="276"/>
      <c r="B1695" s="276"/>
      <c r="C1695" s="304"/>
      <c r="D1695" s="305"/>
      <c r="E1695" s="306"/>
      <c r="F1695" s="307"/>
      <c r="G1695" s="307"/>
      <c r="H1695" s="307"/>
      <c r="I1695" s="308"/>
      <c r="J1695" s="276"/>
      <c r="K1695" s="276"/>
      <c r="L1695" s="276"/>
      <c r="M1695" s="276"/>
      <c r="N1695" s="276"/>
      <c r="O1695" s="160"/>
    </row>
    <row r="1696">
      <c r="A1696" s="276"/>
      <c r="B1696" s="276"/>
      <c r="C1696" s="304"/>
      <c r="D1696" s="305"/>
      <c r="E1696" s="306"/>
      <c r="F1696" s="307"/>
      <c r="G1696" s="307"/>
      <c r="H1696" s="307"/>
      <c r="I1696" s="308"/>
      <c r="J1696" s="276"/>
      <c r="K1696" s="276"/>
      <c r="L1696" s="276"/>
      <c r="M1696" s="276"/>
      <c r="N1696" s="276"/>
      <c r="O1696" s="160"/>
    </row>
    <row r="1697">
      <c r="A1697" s="276"/>
      <c r="B1697" s="276"/>
      <c r="C1697" s="304"/>
      <c r="D1697" s="305"/>
      <c r="E1697" s="306"/>
      <c r="F1697" s="307"/>
      <c r="G1697" s="307"/>
      <c r="H1697" s="307"/>
      <c r="I1697" s="308"/>
      <c r="J1697" s="276"/>
      <c r="K1697" s="276"/>
      <c r="L1697" s="276"/>
      <c r="M1697" s="276"/>
      <c r="N1697" s="276"/>
      <c r="O1697" s="160"/>
    </row>
    <row r="1698">
      <c r="A1698" s="276"/>
      <c r="B1698" s="276"/>
      <c r="C1698" s="304"/>
      <c r="D1698" s="305"/>
      <c r="E1698" s="306"/>
      <c r="F1698" s="307"/>
      <c r="G1698" s="307"/>
      <c r="H1698" s="307"/>
      <c r="I1698" s="308"/>
      <c r="J1698" s="276"/>
      <c r="K1698" s="276"/>
      <c r="L1698" s="276"/>
      <c r="M1698" s="276"/>
      <c r="N1698" s="276"/>
      <c r="O1698" s="160"/>
    </row>
    <row r="1699">
      <c r="A1699" s="276"/>
      <c r="B1699" s="276"/>
      <c r="C1699" s="304"/>
      <c r="D1699" s="305"/>
      <c r="E1699" s="306"/>
      <c r="F1699" s="307"/>
      <c r="G1699" s="307"/>
      <c r="H1699" s="307"/>
      <c r="I1699" s="308"/>
      <c r="J1699" s="276"/>
      <c r="K1699" s="276"/>
      <c r="L1699" s="276"/>
      <c r="M1699" s="276"/>
      <c r="N1699" s="276"/>
      <c r="O1699" s="160"/>
    </row>
    <row r="1700">
      <c r="A1700" s="276"/>
      <c r="B1700" s="276"/>
      <c r="C1700" s="304"/>
      <c r="D1700" s="305"/>
      <c r="E1700" s="306"/>
      <c r="F1700" s="307"/>
      <c r="G1700" s="307"/>
      <c r="H1700" s="307"/>
      <c r="I1700" s="308"/>
      <c r="J1700" s="276"/>
      <c r="K1700" s="276"/>
      <c r="L1700" s="276"/>
      <c r="M1700" s="276"/>
      <c r="N1700" s="276"/>
      <c r="O1700" s="160"/>
    </row>
    <row r="1701">
      <c r="A1701" s="276"/>
      <c r="B1701" s="276"/>
      <c r="C1701" s="304"/>
      <c r="D1701" s="305"/>
      <c r="E1701" s="306"/>
      <c r="F1701" s="307"/>
      <c r="G1701" s="307"/>
      <c r="H1701" s="307"/>
      <c r="I1701" s="308"/>
      <c r="J1701" s="276"/>
      <c r="K1701" s="276"/>
      <c r="L1701" s="276"/>
      <c r="M1701" s="276"/>
      <c r="N1701" s="276"/>
      <c r="O1701" s="160"/>
    </row>
    <row r="1702">
      <c r="A1702" s="276"/>
      <c r="B1702" s="276"/>
      <c r="C1702" s="304"/>
      <c r="D1702" s="305"/>
      <c r="E1702" s="306"/>
      <c r="F1702" s="307"/>
      <c r="G1702" s="307"/>
      <c r="H1702" s="307"/>
      <c r="I1702" s="308"/>
      <c r="J1702" s="276"/>
      <c r="K1702" s="276"/>
      <c r="L1702" s="276"/>
      <c r="M1702" s="276"/>
      <c r="N1702" s="276"/>
      <c r="O1702" s="160"/>
    </row>
    <row r="1703">
      <c r="A1703" s="276"/>
      <c r="B1703" s="276"/>
      <c r="C1703" s="304"/>
      <c r="D1703" s="305"/>
      <c r="E1703" s="306"/>
      <c r="F1703" s="307"/>
      <c r="G1703" s="307"/>
      <c r="H1703" s="307"/>
      <c r="I1703" s="308"/>
      <c r="J1703" s="276"/>
      <c r="K1703" s="276"/>
      <c r="L1703" s="276"/>
      <c r="M1703" s="276"/>
      <c r="N1703" s="276"/>
      <c r="O1703" s="160"/>
    </row>
    <row r="1704">
      <c r="A1704" s="276"/>
      <c r="B1704" s="276"/>
      <c r="C1704" s="304"/>
      <c r="D1704" s="305"/>
      <c r="E1704" s="306"/>
      <c r="F1704" s="307"/>
      <c r="G1704" s="307"/>
      <c r="H1704" s="307"/>
      <c r="I1704" s="308"/>
      <c r="J1704" s="276"/>
      <c r="K1704" s="276"/>
      <c r="L1704" s="276"/>
      <c r="M1704" s="276"/>
      <c r="N1704" s="276"/>
      <c r="O1704" s="160"/>
    </row>
    <row r="1705">
      <c r="A1705" s="276"/>
      <c r="B1705" s="276"/>
      <c r="C1705" s="304"/>
      <c r="D1705" s="305"/>
      <c r="E1705" s="306"/>
      <c r="F1705" s="307"/>
      <c r="G1705" s="307"/>
      <c r="H1705" s="307"/>
      <c r="I1705" s="308"/>
      <c r="J1705" s="276"/>
      <c r="K1705" s="276"/>
      <c r="L1705" s="276"/>
      <c r="M1705" s="276"/>
      <c r="N1705" s="276"/>
      <c r="O1705" s="160"/>
    </row>
    <row r="1706">
      <c r="A1706" s="276"/>
      <c r="B1706" s="276"/>
      <c r="C1706" s="304"/>
      <c r="D1706" s="305"/>
      <c r="E1706" s="306"/>
      <c r="F1706" s="307"/>
      <c r="G1706" s="307"/>
      <c r="H1706" s="307"/>
      <c r="I1706" s="308"/>
      <c r="J1706" s="276"/>
      <c r="K1706" s="276"/>
      <c r="L1706" s="276"/>
      <c r="M1706" s="276"/>
      <c r="N1706" s="276"/>
      <c r="O1706" s="160"/>
    </row>
    <row r="1707">
      <c r="A1707" s="276"/>
      <c r="B1707" s="276"/>
      <c r="C1707" s="304"/>
      <c r="D1707" s="305"/>
      <c r="E1707" s="306"/>
      <c r="F1707" s="307"/>
      <c r="G1707" s="307"/>
      <c r="H1707" s="307"/>
      <c r="I1707" s="308"/>
      <c r="J1707" s="276"/>
      <c r="K1707" s="276"/>
      <c r="L1707" s="276"/>
      <c r="M1707" s="276"/>
      <c r="N1707" s="276"/>
      <c r="O1707" s="160"/>
    </row>
    <row r="1708">
      <c r="A1708" s="276"/>
      <c r="B1708" s="276"/>
      <c r="C1708" s="304"/>
      <c r="D1708" s="305"/>
      <c r="E1708" s="306"/>
      <c r="F1708" s="307"/>
      <c r="G1708" s="307"/>
      <c r="H1708" s="307"/>
      <c r="I1708" s="308"/>
      <c r="J1708" s="276"/>
      <c r="K1708" s="276"/>
      <c r="L1708" s="276"/>
      <c r="M1708" s="276"/>
      <c r="N1708" s="276"/>
      <c r="O1708" s="160"/>
    </row>
    <row r="1709">
      <c r="A1709" s="276"/>
      <c r="B1709" s="276"/>
      <c r="C1709" s="304"/>
      <c r="D1709" s="305"/>
      <c r="E1709" s="306"/>
      <c r="F1709" s="307"/>
      <c r="G1709" s="307"/>
      <c r="H1709" s="307"/>
      <c r="I1709" s="308"/>
      <c r="J1709" s="276"/>
      <c r="K1709" s="276"/>
      <c r="L1709" s="276"/>
      <c r="M1709" s="276"/>
      <c r="N1709" s="276"/>
      <c r="O1709" s="160"/>
    </row>
    <row r="1710">
      <c r="A1710" s="276"/>
      <c r="B1710" s="276"/>
      <c r="C1710" s="304"/>
      <c r="D1710" s="305"/>
      <c r="E1710" s="306"/>
      <c r="F1710" s="307"/>
      <c r="G1710" s="307"/>
      <c r="H1710" s="307"/>
      <c r="I1710" s="308"/>
      <c r="J1710" s="276"/>
      <c r="K1710" s="276"/>
      <c r="L1710" s="276"/>
      <c r="M1710" s="276"/>
      <c r="N1710" s="276"/>
      <c r="O1710" s="160"/>
    </row>
    <row r="1711">
      <c r="A1711" s="276"/>
      <c r="B1711" s="276"/>
      <c r="C1711" s="304"/>
      <c r="D1711" s="305"/>
      <c r="E1711" s="306"/>
      <c r="F1711" s="307"/>
      <c r="G1711" s="307"/>
      <c r="H1711" s="307"/>
      <c r="I1711" s="308"/>
      <c r="J1711" s="276"/>
      <c r="K1711" s="276"/>
      <c r="L1711" s="276"/>
      <c r="M1711" s="276"/>
      <c r="N1711" s="276"/>
      <c r="O1711" s="160"/>
    </row>
    <row r="1712">
      <c r="A1712" s="276"/>
      <c r="B1712" s="276"/>
      <c r="C1712" s="304"/>
      <c r="D1712" s="305"/>
      <c r="E1712" s="306"/>
      <c r="F1712" s="307"/>
      <c r="G1712" s="307"/>
      <c r="H1712" s="307"/>
      <c r="I1712" s="308"/>
      <c r="J1712" s="276"/>
      <c r="K1712" s="276"/>
      <c r="L1712" s="276"/>
      <c r="M1712" s="276"/>
      <c r="N1712" s="276"/>
      <c r="O1712" s="160"/>
    </row>
    <row r="1713">
      <c r="A1713" s="276"/>
      <c r="B1713" s="276"/>
      <c r="C1713" s="304"/>
      <c r="D1713" s="305"/>
      <c r="E1713" s="306"/>
      <c r="F1713" s="307"/>
      <c r="G1713" s="307"/>
      <c r="H1713" s="307"/>
      <c r="I1713" s="308"/>
      <c r="J1713" s="276"/>
      <c r="K1713" s="276"/>
      <c r="L1713" s="276"/>
      <c r="M1713" s="276"/>
      <c r="N1713" s="276"/>
      <c r="O1713" s="160"/>
    </row>
    <row r="1714">
      <c r="A1714" s="276"/>
      <c r="B1714" s="276"/>
      <c r="C1714" s="304"/>
      <c r="D1714" s="305"/>
      <c r="E1714" s="306"/>
      <c r="F1714" s="307"/>
      <c r="G1714" s="307"/>
      <c r="H1714" s="307"/>
      <c r="I1714" s="308"/>
      <c r="J1714" s="276"/>
      <c r="K1714" s="276"/>
      <c r="L1714" s="276"/>
      <c r="M1714" s="276"/>
      <c r="N1714" s="276"/>
      <c r="O1714" s="160"/>
    </row>
    <row r="1715">
      <c r="A1715" s="276"/>
      <c r="B1715" s="276"/>
      <c r="C1715" s="304"/>
      <c r="D1715" s="305"/>
      <c r="E1715" s="306"/>
      <c r="F1715" s="307"/>
      <c r="G1715" s="307"/>
      <c r="H1715" s="307"/>
      <c r="I1715" s="308"/>
      <c r="J1715" s="276"/>
      <c r="K1715" s="276"/>
      <c r="L1715" s="276"/>
      <c r="M1715" s="276"/>
      <c r="N1715" s="276"/>
      <c r="O1715" s="160"/>
    </row>
    <row r="1716">
      <c r="A1716" s="276"/>
      <c r="B1716" s="276"/>
      <c r="C1716" s="304"/>
      <c r="D1716" s="305"/>
      <c r="E1716" s="306"/>
      <c r="F1716" s="307"/>
      <c r="G1716" s="307"/>
      <c r="H1716" s="307"/>
      <c r="I1716" s="308"/>
      <c r="J1716" s="276"/>
      <c r="K1716" s="276"/>
      <c r="L1716" s="276"/>
      <c r="M1716" s="276"/>
      <c r="N1716" s="276"/>
      <c r="O1716" s="160"/>
    </row>
    <row r="1717">
      <c r="A1717" s="276"/>
      <c r="B1717" s="276"/>
      <c r="C1717" s="304"/>
      <c r="D1717" s="305"/>
      <c r="E1717" s="306"/>
      <c r="F1717" s="307"/>
      <c r="G1717" s="307"/>
      <c r="H1717" s="307"/>
      <c r="I1717" s="308"/>
      <c r="J1717" s="276"/>
      <c r="K1717" s="276"/>
      <c r="L1717" s="276"/>
      <c r="M1717" s="276"/>
      <c r="N1717" s="276"/>
      <c r="O1717" s="160"/>
    </row>
    <row r="1718">
      <c r="A1718" s="276"/>
      <c r="B1718" s="276"/>
      <c r="C1718" s="304"/>
      <c r="D1718" s="305"/>
      <c r="E1718" s="306"/>
      <c r="F1718" s="307"/>
      <c r="G1718" s="307"/>
      <c r="H1718" s="307"/>
      <c r="I1718" s="308"/>
      <c r="J1718" s="276"/>
      <c r="K1718" s="276"/>
      <c r="L1718" s="276"/>
      <c r="M1718" s="276"/>
      <c r="N1718" s="276"/>
      <c r="O1718" s="160"/>
    </row>
    <row r="1719">
      <c r="A1719" s="276"/>
      <c r="B1719" s="276"/>
      <c r="C1719" s="304"/>
      <c r="D1719" s="305"/>
      <c r="E1719" s="306"/>
      <c r="F1719" s="307"/>
      <c r="G1719" s="307"/>
      <c r="H1719" s="307"/>
      <c r="I1719" s="308"/>
      <c r="J1719" s="276"/>
      <c r="K1719" s="276"/>
      <c r="L1719" s="276"/>
      <c r="M1719" s="276"/>
      <c r="N1719" s="276"/>
      <c r="O1719" s="160"/>
    </row>
    <row r="1720">
      <c r="A1720" s="276"/>
      <c r="B1720" s="276"/>
      <c r="C1720" s="304"/>
      <c r="D1720" s="305"/>
      <c r="E1720" s="306"/>
      <c r="F1720" s="307"/>
      <c r="G1720" s="307"/>
      <c r="H1720" s="307"/>
      <c r="I1720" s="308"/>
      <c r="J1720" s="276"/>
      <c r="K1720" s="276"/>
      <c r="L1720" s="276"/>
      <c r="M1720" s="276"/>
      <c r="N1720" s="276"/>
      <c r="O1720" s="160"/>
    </row>
    <row r="1721">
      <c r="A1721" s="276"/>
      <c r="B1721" s="276"/>
      <c r="C1721" s="304"/>
      <c r="D1721" s="305"/>
      <c r="E1721" s="306"/>
      <c r="F1721" s="307"/>
      <c r="G1721" s="307"/>
      <c r="H1721" s="307"/>
      <c r="I1721" s="308"/>
      <c r="J1721" s="276"/>
      <c r="K1721" s="276"/>
      <c r="L1721" s="276"/>
      <c r="M1721" s="276"/>
      <c r="N1721" s="276"/>
      <c r="O1721" s="160"/>
    </row>
    <row r="1722">
      <c r="A1722" s="276"/>
      <c r="B1722" s="276"/>
      <c r="C1722" s="304"/>
      <c r="D1722" s="305"/>
      <c r="E1722" s="306"/>
      <c r="F1722" s="307"/>
      <c r="G1722" s="307"/>
      <c r="H1722" s="307"/>
      <c r="I1722" s="308"/>
      <c r="J1722" s="276"/>
      <c r="K1722" s="276"/>
      <c r="L1722" s="276"/>
      <c r="M1722" s="276"/>
      <c r="N1722" s="276"/>
      <c r="O1722" s="160"/>
    </row>
    <row r="1723">
      <c r="A1723" s="276"/>
      <c r="B1723" s="276"/>
      <c r="C1723" s="304"/>
      <c r="D1723" s="305"/>
      <c r="E1723" s="306"/>
      <c r="F1723" s="307"/>
      <c r="G1723" s="307"/>
      <c r="H1723" s="307"/>
      <c r="I1723" s="308"/>
      <c r="J1723" s="276"/>
      <c r="K1723" s="276"/>
      <c r="L1723" s="276"/>
      <c r="M1723" s="276"/>
      <c r="N1723" s="276"/>
      <c r="O1723" s="160"/>
    </row>
    <row r="1724">
      <c r="A1724" s="276"/>
      <c r="B1724" s="276"/>
      <c r="C1724" s="304"/>
      <c r="D1724" s="305"/>
      <c r="E1724" s="306"/>
      <c r="F1724" s="307"/>
      <c r="G1724" s="307"/>
      <c r="H1724" s="307"/>
      <c r="I1724" s="308"/>
      <c r="J1724" s="276"/>
      <c r="K1724" s="276"/>
      <c r="L1724" s="276"/>
      <c r="M1724" s="276"/>
      <c r="N1724" s="276"/>
      <c r="O1724" s="160"/>
    </row>
    <row r="1725">
      <c r="A1725" s="276"/>
      <c r="B1725" s="276"/>
      <c r="C1725" s="304"/>
      <c r="D1725" s="305"/>
      <c r="E1725" s="306"/>
      <c r="F1725" s="307"/>
      <c r="G1725" s="307"/>
      <c r="H1725" s="307"/>
      <c r="I1725" s="308"/>
      <c r="J1725" s="276"/>
      <c r="K1725" s="276"/>
      <c r="L1725" s="276"/>
      <c r="M1725" s="276"/>
      <c r="N1725" s="276"/>
      <c r="O1725" s="160"/>
    </row>
    <row r="1726">
      <c r="A1726" s="276"/>
      <c r="B1726" s="276"/>
      <c r="C1726" s="304"/>
      <c r="D1726" s="305"/>
      <c r="E1726" s="306"/>
      <c r="F1726" s="307"/>
      <c r="G1726" s="307"/>
      <c r="H1726" s="307"/>
      <c r="I1726" s="308"/>
      <c r="J1726" s="276"/>
      <c r="K1726" s="276"/>
      <c r="L1726" s="276"/>
      <c r="M1726" s="276"/>
      <c r="N1726" s="276"/>
      <c r="O1726" s="160"/>
    </row>
    <row r="1727">
      <c r="A1727" s="276"/>
      <c r="B1727" s="276"/>
      <c r="C1727" s="304"/>
      <c r="D1727" s="305"/>
      <c r="E1727" s="306"/>
      <c r="F1727" s="307"/>
      <c r="G1727" s="307"/>
      <c r="H1727" s="307"/>
      <c r="I1727" s="308"/>
      <c r="J1727" s="276"/>
      <c r="K1727" s="276"/>
      <c r="L1727" s="276"/>
      <c r="M1727" s="276"/>
      <c r="N1727" s="276"/>
      <c r="O1727" s="160"/>
    </row>
    <row r="1728">
      <c r="A1728" s="276"/>
      <c r="B1728" s="276"/>
      <c r="C1728" s="304"/>
      <c r="D1728" s="305"/>
      <c r="E1728" s="306"/>
      <c r="F1728" s="307"/>
      <c r="G1728" s="307"/>
      <c r="H1728" s="307"/>
      <c r="I1728" s="308"/>
      <c r="J1728" s="276"/>
      <c r="K1728" s="276"/>
      <c r="L1728" s="276"/>
      <c r="M1728" s="276"/>
      <c r="N1728" s="276"/>
      <c r="O1728" s="160"/>
    </row>
    <row r="1729">
      <c r="A1729" s="276"/>
      <c r="B1729" s="276"/>
      <c r="C1729" s="304"/>
      <c r="D1729" s="305"/>
      <c r="E1729" s="306"/>
      <c r="F1729" s="307"/>
      <c r="G1729" s="307"/>
      <c r="H1729" s="307"/>
      <c r="I1729" s="308"/>
      <c r="J1729" s="276"/>
      <c r="K1729" s="276"/>
      <c r="L1729" s="276"/>
      <c r="M1729" s="276"/>
      <c r="N1729" s="276"/>
      <c r="O1729" s="160"/>
    </row>
    <row r="1730">
      <c r="A1730" s="276"/>
      <c r="B1730" s="276"/>
      <c r="C1730" s="304"/>
      <c r="D1730" s="305"/>
      <c r="E1730" s="306"/>
      <c r="F1730" s="307"/>
      <c r="G1730" s="307"/>
      <c r="H1730" s="307"/>
      <c r="I1730" s="308"/>
      <c r="J1730" s="276"/>
      <c r="K1730" s="276"/>
      <c r="L1730" s="276"/>
      <c r="M1730" s="276"/>
      <c r="N1730" s="276"/>
      <c r="O1730" s="160"/>
    </row>
    <row r="1731">
      <c r="A1731" s="276"/>
      <c r="B1731" s="276"/>
      <c r="C1731" s="304"/>
      <c r="D1731" s="305"/>
      <c r="E1731" s="306"/>
      <c r="F1731" s="307"/>
      <c r="G1731" s="307"/>
      <c r="H1731" s="307"/>
      <c r="I1731" s="308"/>
      <c r="J1731" s="276"/>
      <c r="K1731" s="276"/>
      <c r="L1731" s="276"/>
      <c r="M1731" s="276"/>
      <c r="N1731" s="276"/>
      <c r="O1731" s="160"/>
    </row>
    <row r="1732">
      <c r="A1732" s="276"/>
      <c r="B1732" s="276"/>
      <c r="C1732" s="304"/>
      <c r="D1732" s="305"/>
      <c r="E1732" s="306"/>
      <c r="F1732" s="307"/>
      <c r="G1732" s="307"/>
      <c r="H1732" s="307"/>
      <c r="I1732" s="308"/>
      <c r="J1732" s="276"/>
      <c r="K1732" s="276"/>
      <c r="L1732" s="276"/>
      <c r="M1732" s="276"/>
      <c r="N1732" s="276"/>
      <c r="O1732" s="160"/>
    </row>
    <row r="1733">
      <c r="A1733" s="276"/>
      <c r="B1733" s="276"/>
      <c r="C1733" s="304"/>
      <c r="D1733" s="305"/>
      <c r="E1733" s="306"/>
      <c r="F1733" s="307"/>
      <c r="G1733" s="307"/>
      <c r="H1733" s="307"/>
      <c r="I1733" s="308"/>
      <c r="J1733" s="276"/>
      <c r="K1733" s="276"/>
      <c r="L1733" s="276"/>
      <c r="M1733" s="276"/>
      <c r="N1733" s="276"/>
      <c r="O1733" s="160"/>
    </row>
    <row r="1734">
      <c r="A1734" s="276"/>
      <c r="B1734" s="276"/>
      <c r="C1734" s="304"/>
      <c r="D1734" s="305"/>
      <c r="E1734" s="306"/>
      <c r="F1734" s="307"/>
      <c r="G1734" s="307"/>
      <c r="H1734" s="307"/>
      <c r="I1734" s="308"/>
      <c r="J1734" s="276"/>
      <c r="K1734" s="276"/>
      <c r="L1734" s="276"/>
      <c r="M1734" s="276"/>
      <c r="N1734" s="276"/>
      <c r="O1734" s="160"/>
    </row>
    <row r="1735">
      <c r="A1735" s="276"/>
      <c r="B1735" s="276"/>
      <c r="C1735" s="304"/>
      <c r="D1735" s="305"/>
      <c r="E1735" s="306"/>
      <c r="F1735" s="307"/>
      <c r="G1735" s="307"/>
      <c r="H1735" s="307"/>
      <c r="I1735" s="308"/>
      <c r="J1735" s="276"/>
      <c r="K1735" s="276"/>
      <c r="L1735" s="276"/>
      <c r="M1735" s="276"/>
      <c r="N1735" s="276"/>
      <c r="O1735" s="160"/>
    </row>
    <row r="1736">
      <c r="A1736" s="276"/>
      <c r="B1736" s="276"/>
      <c r="C1736" s="304"/>
      <c r="D1736" s="305"/>
      <c r="E1736" s="306"/>
      <c r="F1736" s="307"/>
      <c r="G1736" s="307"/>
      <c r="H1736" s="307"/>
      <c r="I1736" s="308"/>
      <c r="J1736" s="276"/>
      <c r="K1736" s="276"/>
      <c r="L1736" s="276"/>
      <c r="M1736" s="276"/>
      <c r="N1736" s="276"/>
      <c r="O1736" s="160"/>
    </row>
    <row r="1737">
      <c r="A1737" s="276"/>
      <c r="B1737" s="276"/>
      <c r="C1737" s="304"/>
      <c r="D1737" s="305"/>
      <c r="E1737" s="306"/>
      <c r="F1737" s="307"/>
      <c r="G1737" s="307"/>
      <c r="H1737" s="307"/>
      <c r="I1737" s="308"/>
      <c r="J1737" s="276"/>
      <c r="K1737" s="276"/>
      <c r="L1737" s="276"/>
      <c r="M1737" s="276"/>
      <c r="N1737" s="276"/>
      <c r="O1737" s="160"/>
    </row>
    <row r="1738">
      <c r="A1738" s="276"/>
      <c r="B1738" s="276"/>
      <c r="C1738" s="304"/>
      <c r="D1738" s="305"/>
      <c r="E1738" s="306"/>
      <c r="F1738" s="307"/>
      <c r="G1738" s="307"/>
      <c r="H1738" s="307"/>
      <c r="I1738" s="308"/>
      <c r="J1738" s="276"/>
      <c r="K1738" s="276"/>
      <c r="L1738" s="276"/>
      <c r="M1738" s="276"/>
      <c r="N1738" s="276"/>
      <c r="O1738" s="160"/>
    </row>
    <row r="1739">
      <c r="A1739" s="276"/>
      <c r="B1739" s="276"/>
      <c r="C1739" s="304"/>
      <c r="D1739" s="305"/>
      <c r="E1739" s="306"/>
      <c r="F1739" s="307"/>
      <c r="G1739" s="307"/>
      <c r="H1739" s="307"/>
      <c r="I1739" s="308"/>
      <c r="J1739" s="276"/>
      <c r="K1739" s="276"/>
      <c r="L1739" s="276"/>
      <c r="M1739" s="276"/>
      <c r="N1739" s="276"/>
      <c r="O1739" s="160"/>
    </row>
    <row r="1740">
      <c r="A1740" s="276"/>
      <c r="B1740" s="276"/>
      <c r="C1740" s="304"/>
      <c r="D1740" s="305"/>
      <c r="E1740" s="306"/>
      <c r="F1740" s="307"/>
      <c r="G1740" s="307"/>
      <c r="H1740" s="307"/>
      <c r="I1740" s="308"/>
      <c r="J1740" s="276"/>
      <c r="K1740" s="276"/>
      <c r="L1740" s="276"/>
      <c r="M1740" s="276"/>
      <c r="N1740" s="276"/>
      <c r="O1740" s="160"/>
    </row>
    <row r="1741">
      <c r="A1741" s="276"/>
      <c r="B1741" s="276"/>
      <c r="C1741" s="304"/>
      <c r="D1741" s="305"/>
      <c r="E1741" s="306"/>
      <c r="F1741" s="307"/>
      <c r="G1741" s="307"/>
      <c r="H1741" s="307"/>
      <c r="I1741" s="308"/>
      <c r="J1741" s="276"/>
      <c r="K1741" s="276"/>
      <c r="L1741" s="276"/>
      <c r="M1741" s="276"/>
      <c r="N1741" s="276"/>
      <c r="O1741" s="160"/>
    </row>
    <row r="1742">
      <c r="A1742" s="276"/>
      <c r="B1742" s="276"/>
      <c r="C1742" s="304"/>
      <c r="D1742" s="305"/>
      <c r="E1742" s="306"/>
      <c r="F1742" s="307"/>
      <c r="G1742" s="307"/>
      <c r="H1742" s="307"/>
      <c r="I1742" s="308"/>
      <c r="J1742" s="276"/>
      <c r="K1742" s="276"/>
      <c r="L1742" s="276"/>
      <c r="M1742" s="276"/>
      <c r="N1742" s="276"/>
      <c r="O1742" s="160"/>
    </row>
    <row r="1743">
      <c r="A1743" s="276"/>
      <c r="B1743" s="276"/>
      <c r="C1743" s="304"/>
      <c r="D1743" s="305"/>
      <c r="E1743" s="306"/>
      <c r="F1743" s="307"/>
      <c r="G1743" s="307"/>
      <c r="H1743" s="307"/>
      <c r="I1743" s="308"/>
      <c r="J1743" s="276"/>
      <c r="K1743" s="276"/>
      <c r="L1743" s="276"/>
      <c r="M1743" s="276"/>
      <c r="N1743" s="276"/>
      <c r="O1743" s="160"/>
    </row>
    <row r="1744">
      <c r="A1744" s="276"/>
      <c r="B1744" s="276"/>
      <c r="C1744" s="304"/>
      <c r="D1744" s="305"/>
      <c r="E1744" s="306"/>
      <c r="F1744" s="307"/>
      <c r="G1744" s="307"/>
      <c r="H1744" s="307"/>
      <c r="I1744" s="308"/>
      <c r="J1744" s="276"/>
      <c r="K1744" s="276"/>
      <c r="L1744" s="276"/>
      <c r="M1744" s="276"/>
      <c r="N1744" s="276"/>
      <c r="O1744" s="160"/>
    </row>
    <row r="1745">
      <c r="A1745" s="276"/>
      <c r="B1745" s="276"/>
      <c r="C1745" s="304"/>
      <c r="D1745" s="305"/>
      <c r="E1745" s="306"/>
      <c r="F1745" s="307"/>
      <c r="G1745" s="307"/>
      <c r="H1745" s="307"/>
      <c r="I1745" s="308"/>
      <c r="J1745" s="276"/>
      <c r="K1745" s="276"/>
      <c r="L1745" s="276"/>
      <c r="M1745" s="276"/>
      <c r="N1745" s="276"/>
      <c r="O1745" s="160"/>
    </row>
    <row r="1746">
      <c r="A1746" s="276"/>
      <c r="B1746" s="276"/>
      <c r="C1746" s="304"/>
      <c r="D1746" s="305"/>
      <c r="E1746" s="306"/>
      <c r="F1746" s="307"/>
      <c r="G1746" s="307"/>
      <c r="H1746" s="307"/>
      <c r="I1746" s="308"/>
      <c r="J1746" s="276"/>
      <c r="K1746" s="276"/>
      <c r="L1746" s="276"/>
      <c r="M1746" s="276"/>
      <c r="N1746" s="276"/>
      <c r="O1746" s="160"/>
    </row>
    <row r="1747">
      <c r="A1747" s="276"/>
      <c r="B1747" s="276"/>
      <c r="C1747" s="304"/>
      <c r="D1747" s="305"/>
      <c r="E1747" s="306"/>
      <c r="F1747" s="307"/>
      <c r="G1747" s="307"/>
      <c r="H1747" s="307"/>
      <c r="I1747" s="308"/>
      <c r="J1747" s="276"/>
      <c r="K1747" s="276"/>
      <c r="L1747" s="276"/>
      <c r="M1747" s="276"/>
      <c r="N1747" s="276"/>
      <c r="O1747" s="160"/>
    </row>
    <row r="1748">
      <c r="A1748" s="276"/>
      <c r="B1748" s="276"/>
      <c r="C1748" s="304"/>
      <c r="D1748" s="305"/>
      <c r="E1748" s="306"/>
      <c r="F1748" s="307"/>
      <c r="G1748" s="307"/>
      <c r="H1748" s="307"/>
      <c r="I1748" s="308"/>
      <c r="J1748" s="276"/>
      <c r="K1748" s="276"/>
      <c r="L1748" s="276"/>
      <c r="M1748" s="276"/>
      <c r="N1748" s="276"/>
      <c r="O1748" s="160"/>
    </row>
    <row r="1749">
      <c r="A1749" s="276"/>
      <c r="B1749" s="276"/>
      <c r="C1749" s="304"/>
      <c r="D1749" s="305"/>
      <c r="E1749" s="306"/>
      <c r="F1749" s="307"/>
      <c r="G1749" s="307"/>
      <c r="H1749" s="307"/>
      <c r="I1749" s="308"/>
      <c r="J1749" s="276"/>
      <c r="K1749" s="276"/>
      <c r="L1749" s="276"/>
      <c r="M1749" s="276"/>
      <c r="N1749" s="276"/>
      <c r="O1749" s="160"/>
    </row>
    <row r="1750">
      <c r="A1750" s="276"/>
      <c r="B1750" s="276"/>
      <c r="C1750" s="304"/>
      <c r="D1750" s="305"/>
      <c r="E1750" s="306"/>
      <c r="F1750" s="307"/>
      <c r="G1750" s="307"/>
      <c r="H1750" s="307"/>
      <c r="I1750" s="308"/>
      <c r="J1750" s="276"/>
      <c r="K1750" s="276"/>
      <c r="L1750" s="276"/>
      <c r="M1750" s="276"/>
      <c r="N1750" s="276"/>
      <c r="O1750" s="160"/>
    </row>
    <row r="1751">
      <c r="A1751" s="276"/>
      <c r="B1751" s="276"/>
      <c r="C1751" s="304"/>
      <c r="D1751" s="305"/>
      <c r="E1751" s="306"/>
      <c r="F1751" s="307"/>
      <c r="G1751" s="307"/>
      <c r="H1751" s="307"/>
      <c r="I1751" s="308"/>
      <c r="J1751" s="276"/>
      <c r="K1751" s="276"/>
      <c r="L1751" s="276"/>
      <c r="M1751" s="276"/>
      <c r="N1751" s="276"/>
      <c r="O1751" s="160"/>
    </row>
    <row r="1752">
      <c r="A1752" s="276"/>
      <c r="B1752" s="276"/>
      <c r="C1752" s="304"/>
      <c r="D1752" s="305"/>
      <c r="E1752" s="306"/>
      <c r="F1752" s="307"/>
      <c r="G1752" s="307"/>
      <c r="H1752" s="307"/>
      <c r="I1752" s="308"/>
      <c r="J1752" s="276"/>
      <c r="K1752" s="276"/>
      <c r="L1752" s="276"/>
      <c r="M1752" s="276"/>
      <c r="N1752" s="276"/>
      <c r="O1752" s="160"/>
    </row>
    <row r="1753">
      <c r="A1753" s="276"/>
      <c r="B1753" s="276"/>
      <c r="C1753" s="304"/>
      <c r="D1753" s="305"/>
      <c r="E1753" s="306"/>
      <c r="F1753" s="307"/>
      <c r="G1753" s="307"/>
      <c r="H1753" s="307"/>
      <c r="I1753" s="308"/>
      <c r="J1753" s="276"/>
      <c r="K1753" s="276"/>
      <c r="L1753" s="276"/>
      <c r="M1753" s="276"/>
      <c r="N1753" s="276"/>
      <c r="O1753" s="160"/>
    </row>
    <row r="1754">
      <c r="A1754" s="276"/>
      <c r="B1754" s="276"/>
      <c r="C1754" s="304"/>
      <c r="D1754" s="305"/>
      <c r="E1754" s="306"/>
      <c r="F1754" s="307"/>
      <c r="G1754" s="307"/>
      <c r="H1754" s="307"/>
      <c r="I1754" s="308"/>
      <c r="J1754" s="276"/>
      <c r="K1754" s="276"/>
      <c r="L1754" s="276"/>
      <c r="M1754" s="276"/>
      <c r="N1754" s="276"/>
      <c r="O1754" s="160"/>
    </row>
    <row r="1755">
      <c r="A1755" s="276"/>
      <c r="B1755" s="276"/>
      <c r="C1755" s="304"/>
      <c r="D1755" s="305"/>
      <c r="E1755" s="306"/>
      <c r="F1755" s="307"/>
      <c r="G1755" s="307"/>
      <c r="H1755" s="307"/>
      <c r="I1755" s="308"/>
      <c r="J1755" s="276"/>
      <c r="K1755" s="276"/>
      <c r="L1755" s="276"/>
      <c r="M1755" s="276"/>
      <c r="N1755" s="276"/>
      <c r="O1755" s="160"/>
    </row>
    <row r="1756">
      <c r="A1756" s="276"/>
      <c r="B1756" s="276"/>
      <c r="C1756" s="304"/>
      <c r="D1756" s="305"/>
      <c r="E1756" s="306"/>
      <c r="F1756" s="307"/>
      <c r="G1756" s="307"/>
      <c r="H1756" s="307"/>
      <c r="I1756" s="308"/>
      <c r="J1756" s="276"/>
      <c r="K1756" s="276"/>
      <c r="L1756" s="276"/>
      <c r="M1756" s="276"/>
      <c r="N1756" s="276"/>
      <c r="O1756" s="160"/>
    </row>
    <row r="1757">
      <c r="A1757" s="276"/>
      <c r="B1757" s="276"/>
      <c r="C1757" s="304"/>
      <c r="D1757" s="305"/>
      <c r="E1757" s="306"/>
      <c r="F1757" s="307"/>
      <c r="G1757" s="307"/>
      <c r="H1757" s="307"/>
      <c r="I1757" s="308"/>
      <c r="J1757" s="276"/>
      <c r="K1757" s="276"/>
      <c r="L1757" s="276"/>
      <c r="M1757" s="276"/>
      <c r="N1757" s="276"/>
      <c r="O1757" s="160"/>
    </row>
    <row r="1758">
      <c r="A1758" s="276"/>
      <c r="B1758" s="276"/>
      <c r="C1758" s="304"/>
      <c r="D1758" s="305"/>
      <c r="E1758" s="306"/>
      <c r="F1758" s="307"/>
      <c r="G1758" s="307"/>
      <c r="H1758" s="307"/>
      <c r="I1758" s="308"/>
      <c r="J1758" s="276"/>
      <c r="K1758" s="276"/>
      <c r="L1758" s="276"/>
      <c r="M1758" s="276"/>
      <c r="N1758" s="276"/>
      <c r="O1758" s="160"/>
    </row>
    <row r="1759">
      <c r="A1759" s="276"/>
      <c r="B1759" s="276"/>
      <c r="C1759" s="304"/>
      <c r="D1759" s="305"/>
      <c r="E1759" s="306"/>
      <c r="F1759" s="307"/>
      <c r="G1759" s="307"/>
      <c r="H1759" s="307"/>
      <c r="I1759" s="308"/>
      <c r="J1759" s="276"/>
      <c r="K1759" s="276"/>
      <c r="L1759" s="276"/>
      <c r="M1759" s="276"/>
      <c r="N1759" s="276"/>
      <c r="O1759" s="160"/>
    </row>
    <row r="1760">
      <c r="A1760" s="276"/>
      <c r="B1760" s="276"/>
      <c r="C1760" s="304"/>
      <c r="D1760" s="305"/>
      <c r="E1760" s="306"/>
      <c r="F1760" s="307"/>
      <c r="G1760" s="307"/>
      <c r="H1760" s="307"/>
      <c r="I1760" s="308"/>
      <c r="J1760" s="276"/>
      <c r="K1760" s="276"/>
      <c r="L1760" s="276"/>
      <c r="M1760" s="276"/>
      <c r="N1760" s="276"/>
      <c r="O1760" s="160"/>
    </row>
    <row r="1761">
      <c r="A1761" s="276"/>
      <c r="B1761" s="276"/>
      <c r="C1761" s="304"/>
      <c r="D1761" s="305"/>
      <c r="E1761" s="306"/>
      <c r="F1761" s="307"/>
      <c r="G1761" s="307"/>
      <c r="H1761" s="307"/>
      <c r="I1761" s="308"/>
      <c r="J1761" s="276"/>
      <c r="K1761" s="276"/>
      <c r="L1761" s="276"/>
      <c r="M1761" s="276"/>
      <c r="N1761" s="276"/>
      <c r="O1761" s="160"/>
    </row>
    <row r="1762">
      <c r="A1762" s="276"/>
      <c r="B1762" s="276"/>
      <c r="C1762" s="304"/>
      <c r="D1762" s="305"/>
      <c r="E1762" s="306"/>
      <c r="F1762" s="307"/>
      <c r="G1762" s="307"/>
      <c r="H1762" s="307"/>
      <c r="I1762" s="308"/>
      <c r="J1762" s="276"/>
      <c r="K1762" s="276"/>
      <c r="L1762" s="276"/>
      <c r="M1762" s="276"/>
      <c r="N1762" s="276"/>
      <c r="O1762" s="160"/>
    </row>
    <row r="1763">
      <c r="A1763" s="276"/>
      <c r="B1763" s="276"/>
      <c r="C1763" s="304"/>
      <c r="D1763" s="305"/>
      <c r="E1763" s="306"/>
      <c r="F1763" s="307"/>
      <c r="G1763" s="307"/>
      <c r="H1763" s="307"/>
      <c r="I1763" s="308"/>
      <c r="J1763" s="276"/>
      <c r="K1763" s="276"/>
      <c r="L1763" s="276"/>
      <c r="M1763" s="276"/>
      <c r="N1763" s="276"/>
      <c r="O1763" s="160"/>
    </row>
    <row r="1764">
      <c r="A1764" s="276"/>
      <c r="B1764" s="276"/>
      <c r="C1764" s="304"/>
      <c r="D1764" s="305"/>
      <c r="E1764" s="306"/>
      <c r="F1764" s="307"/>
      <c r="G1764" s="307"/>
      <c r="H1764" s="307"/>
      <c r="I1764" s="308"/>
      <c r="J1764" s="276"/>
      <c r="K1764" s="276"/>
      <c r="L1764" s="276"/>
      <c r="M1764" s="276"/>
      <c r="N1764" s="276"/>
      <c r="O1764" s="160"/>
    </row>
    <row r="1765">
      <c r="A1765" s="276"/>
      <c r="B1765" s="276"/>
      <c r="C1765" s="304"/>
      <c r="D1765" s="305"/>
      <c r="E1765" s="306"/>
      <c r="F1765" s="307"/>
      <c r="G1765" s="307"/>
      <c r="H1765" s="307"/>
      <c r="I1765" s="308"/>
      <c r="J1765" s="276"/>
      <c r="K1765" s="276"/>
      <c r="L1765" s="276"/>
      <c r="M1765" s="276"/>
      <c r="N1765" s="276"/>
      <c r="O1765" s="160"/>
    </row>
    <row r="1766">
      <c r="A1766" s="276"/>
      <c r="B1766" s="276"/>
      <c r="C1766" s="304"/>
      <c r="D1766" s="305"/>
      <c r="E1766" s="306"/>
      <c r="F1766" s="307"/>
      <c r="G1766" s="307"/>
      <c r="H1766" s="307"/>
      <c r="I1766" s="308"/>
      <c r="J1766" s="276"/>
      <c r="K1766" s="276"/>
      <c r="L1766" s="276"/>
      <c r="M1766" s="276"/>
      <c r="N1766" s="276"/>
      <c r="O1766" s="160"/>
    </row>
    <row r="1767">
      <c r="A1767" s="276"/>
      <c r="B1767" s="276"/>
      <c r="C1767" s="304"/>
      <c r="D1767" s="305"/>
      <c r="E1767" s="306"/>
      <c r="F1767" s="307"/>
      <c r="G1767" s="307"/>
      <c r="H1767" s="307"/>
      <c r="I1767" s="308"/>
      <c r="J1767" s="276"/>
      <c r="K1767" s="276"/>
      <c r="L1767" s="276"/>
      <c r="M1767" s="276"/>
      <c r="N1767" s="276"/>
      <c r="O1767" s="160"/>
    </row>
    <row r="1768">
      <c r="A1768" s="276"/>
      <c r="B1768" s="276"/>
      <c r="C1768" s="304"/>
      <c r="D1768" s="305"/>
      <c r="E1768" s="306"/>
      <c r="F1768" s="307"/>
      <c r="G1768" s="307"/>
      <c r="H1768" s="307"/>
      <c r="I1768" s="308"/>
      <c r="J1768" s="276"/>
      <c r="K1768" s="276"/>
      <c r="L1768" s="276"/>
      <c r="M1768" s="276"/>
      <c r="N1768" s="276"/>
      <c r="O1768" s="160"/>
    </row>
    <row r="1769">
      <c r="A1769" s="276"/>
      <c r="B1769" s="276"/>
      <c r="C1769" s="304"/>
      <c r="D1769" s="305"/>
      <c r="E1769" s="306"/>
      <c r="F1769" s="307"/>
      <c r="G1769" s="307"/>
      <c r="H1769" s="307"/>
      <c r="I1769" s="308"/>
      <c r="J1769" s="276"/>
      <c r="K1769" s="276"/>
      <c r="L1769" s="276"/>
      <c r="M1769" s="276"/>
      <c r="N1769" s="276"/>
      <c r="O1769" s="160"/>
    </row>
    <row r="1770">
      <c r="A1770" s="276"/>
      <c r="B1770" s="276"/>
      <c r="C1770" s="304"/>
      <c r="D1770" s="305"/>
      <c r="E1770" s="306"/>
      <c r="F1770" s="307"/>
      <c r="G1770" s="307"/>
      <c r="H1770" s="307"/>
      <c r="I1770" s="308"/>
      <c r="J1770" s="276"/>
      <c r="K1770" s="276"/>
      <c r="L1770" s="276"/>
      <c r="M1770" s="276"/>
      <c r="N1770" s="276"/>
      <c r="O1770" s="160"/>
    </row>
    <row r="1771">
      <c r="A1771" s="276"/>
      <c r="B1771" s="276"/>
      <c r="C1771" s="304"/>
      <c r="D1771" s="305"/>
      <c r="E1771" s="306"/>
      <c r="F1771" s="307"/>
      <c r="G1771" s="307"/>
      <c r="H1771" s="307"/>
      <c r="I1771" s="308"/>
      <c r="J1771" s="276"/>
      <c r="K1771" s="276"/>
      <c r="L1771" s="276"/>
      <c r="M1771" s="276"/>
      <c r="N1771" s="276"/>
      <c r="O1771" s="160"/>
    </row>
    <row r="1772">
      <c r="A1772" s="276"/>
      <c r="B1772" s="276"/>
      <c r="C1772" s="304"/>
      <c r="D1772" s="305"/>
      <c r="E1772" s="306"/>
      <c r="F1772" s="307"/>
      <c r="G1772" s="307"/>
      <c r="H1772" s="307"/>
      <c r="I1772" s="308"/>
      <c r="J1772" s="276"/>
      <c r="K1772" s="276"/>
      <c r="L1772" s="276"/>
      <c r="M1772" s="276"/>
      <c r="N1772" s="276"/>
      <c r="O1772" s="160"/>
    </row>
    <row r="1773">
      <c r="A1773" s="276"/>
      <c r="B1773" s="276"/>
      <c r="C1773" s="304"/>
      <c r="D1773" s="305"/>
      <c r="E1773" s="306"/>
      <c r="F1773" s="307"/>
      <c r="G1773" s="307"/>
      <c r="H1773" s="307"/>
      <c r="I1773" s="308"/>
      <c r="J1773" s="276"/>
      <c r="K1773" s="276"/>
      <c r="L1773" s="276"/>
      <c r="M1773" s="276"/>
      <c r="N1773" s="276"/>
      <c r="O1773" s="160"/>
    </row>
    <row r="1774">
      <c r="A1774" s="276"/>
      <c r="B1774" s="276"/>
      <c r="C1774" s="304"/>
      <c r="D1774" s="305"/>
      <c r="E1774" s="306"/>
      <c r="F1774" s="307"/>
      <c r="G1774" s="307"/>
      <c r="H1774" s="307"/>
      <c r="I1774" s="308"/>
      <c r="J1774" s="276"/>
      <c r="K1774" s="276"/>
      <c r="L1774" s="276"/>
      <c r="M1774" s="276"/>
      <c r="N1774" s="276"/>
      <c r="O1774" s="160"/>
    </row>
    <row r="1775">
      <c r="A1775" s="276"/>
      <c r="B1775" s="276"/>
      <c r="C1775" s="304"/>
      <c r="D1775" s="305"/>
      <c r="E1775" s="306"/>
      <c r="F1775" s="307"/>
      <c r="G1775" s="307"/>
      <c r="H1775" s="307"/>
      <c r="I1775" s="308"/>
      <c r="J1775" s="276"/>
      <c r="K1775" s="276"/>
      <c r="L1775" s="276"/>
      <c r="M1775" s="276"/>
      <c r="N1775" s="276"/>
      <c r="O1775" s="160"/>
    </row>
    <row r="1776">
      <c r="A1776" s="276"/>
      <c r="B1776" s="276"/>
      <c r="C1776" s="304"/>
      <c r="D1776" s="305"/>
      <c r="E1776" s="306"/>
      <c r="F1776" s="307"/>
      <c r="G1776" s="307"/>
      <c r="H1776" s="307"/>
      <c r="I1776" s="308"/>
      <c r="J1776" s="276"/>
      <c r="K1776" s="276"/>
      <c r="L1776" s="276"/>
      <c r="M1776" s="276"/>
      <c r="N1776" s="276"/>
      <c r="O1776" s="160"/>
    </row>
    <row r="1777">
      <c r="A1777" s="276"/>
      <c r="B1777" s="276"/>
      <c r="C1777" s="304"/>
      <c r="D1777" s="305"/>
      <c r="E1777" s="306"/>
      <c r="F1777" s="307"/>
      <c r="G1777" s="307"/>
      <c r="H1777" s="307"/>
      <c r="I1777" s="308"/>
      <c r="J1777" s="276"/>
      <c r="K1777" s="276"/>
      <c r="L1777" s="276"/>
      <c r="M1777" s="276"/>
      <c r="N1777" s="276"/>
      <c r="O1777" s="160"/>
    </row>
    <row r="1778">
      <c r="A1778" s="276"/>
      <c r="B1778" s="276"/>
      <c r="C1778" s="304"/>
      <c r="D1778" s="305"/>
      <c r="E1778" s="306"/>
      <c r="F1778" s="307"/>
      <c r="G1778" s="307"/>
      <c r="H1778" s="307"/>
      <c r="I1778" s="308"/>
      <c r="J1778" s="276"/>
      <c r="K1778" s="276"/>
      <c r="L1778" s="276"/>
      <c r="M1778" s="276"/>
      <c r="N1778" s="276"/>
      <c r="O1778" s="160"/>
    </row>
    <row r="1779">
      <c r="A1779" s="276"/>
      <c r="B1779" s="276"/>
      <c r="C1779" s="304"/>
      <c r="D1779" s="305"/>
      <c r="E1779" s="306"/>
      <c r="F1779" s="307"/>
      <c r="G1779" s="307"/>
      <c r="H1779" s="307"/>
      <c r="I1779" s="308"/>
      <c r="J1779" s="276"/>
      <c r="K1779" s="276"/>
      <c r="L1779" s="276"/>
      <c r="M1779" s="276"/>
      <c r="N1779" s="276"/>
      <c r="O1779" s="160"/>
    </row>
    <row r="1780">
      <c r="A1780" s="276"/>
      <c r="B1780" s="276"/>
      <c r="C1780" s="304"/>
      <c r="D1780" s="305"/>
      <c r="E1780" s="306"/>
      <c r="F1780" s="307"/>
      <c r="G1780" s="307"/>
      <c r="H1780" s="307"/>
      <c r="I1780" s="308"/>
      <c r="J1780" s="276"/>
      <c r="K1780" s="276"/>
      <c r="L1780" s="276"/>
      <c r="M1780" s="276"/>
      <c r="N1780" s="276"/>
      <c r="O1780" s="160"/>
    </row>
    <row r="1781">
      <c r="A1781" s="276"/>
      <c r="B1781" s="276"/>
      <c r="C1781" s="304"/>
      <c r="D1781" s="305"/>
      <c r="E1781" s="306"/>
      <c r="F1781" s="307"/>
      <c r="G1781" s="307"/>
      <c r="H1781" s="307"/>
      <c r="I1781" s="308"/>
      <c r="J1781" s="276"/>
      <c r="K1781" s="276"/>
      <c r="L1781" s="276"/>
      <c r="M1781" s="276"/>
      <c r="N1781" s="276"/>
      <c r="O1781" s="160"/>
    </row>
    <row r="1782">
      <c r="A1782" s="276"/>
      <c r="B1782" s="276"/>
      <c r="C1782" s="304"/>
      <c r="D1782" s="305"/>
      <c r="E1782" s="306"/>
      <c r="F1782" s="307"/>
      <c r="G1782" s="307"/>
      <c r="H1782" s="307"/>
      <c r="I1782" s="308"/>
      <c r="J1782" s="276"/>
      <c r="K1782" s="276"/>
      <c r="L1782" s="276"/>
      <c r="M1782" s="276"/>
      <c r="N1782" s="276"/>
      <c r="O1782" s="160"/>
    </row>
    <row r="1783">
      <c r="A1783" s="276"/>
      <c r="B1783" s="276"/>
      <c r="C1783" s="304"/>
      <c r="D1783" s="305"/>
      <c r="E1783" s="306"/>
      <c r="F1783" s="307"/>
      <c r="G1783" s="307"/>
      <c r="H1783" s="307"/>
      <c r="I1783" s="308"/>
      <c r="J1783" s="276"/>
      <c r="K1783" s="276"/>
      <c r="L1783" s="276"/>
      <c r="M1783" s="276"/>
      <c r="N1783" s="276"/>
      <c r="O1783" s="160"/>
    </row>
    <row r="1784">
      <c r="A1784" s="276"/>
      <c r="B1784" s="276"/>
      <c r="C1784" s="304"/>
      <c r="D1784" s="305"/>
      <c r="E1784" s="306"/>
      <c r="F1784" s="307"/>
      <c r="G1784" s="307"/>
      <c r="H1784" s="307"/>
      <c r="I1784" s="308"/>
      <c r="J1784" s="276"/>
      <c r="K1784" s="276"/>
      <c r="L1784" s="276"/>
      <c r="M1784" s="276"/>
      <c r="N1784" s="276"/>
      <c r="O1784" s="160"/>
    </row>
    <row r="1785">
      <c r="A1785" s="276"/>
      <c r="B1785" s="276"/>
      <c r="C1785" s="304"/>
      <c r="D1785" s="305"/>
      <c r="E1785" s="306"/>
      <c r="F1785" s="307"/>
      <c r="G1785" s="307"/>
      <c r="H1785" s="307"/>
      <c r="I1785" s="308"/>
      <c r="J1785" s="276"/>
      <c r="K1785" s="276"/>
      <c r="L1785" s="276"/>
      <c r="M1785" s="276"/>
      <c r="N1785" s="276"/>
      <c r="O1785" s="160"/>
    </row>
    <row r="1786">
      <c r="A1786" s="276"/>
      <c r="B1786" s="276"/>
      <c r="C1786" s="304"/>
      <c r="D1786" s="305"/>
      <c r="E1786" s="306"/>
      <c r="F1786" s="307"/>
      <c r="G1786" s="307"/>
      <c r="H1786" s="307"/>
      <c r="I1786" s="308"/>
      <c r="J1786" s="276"/>
      <c r="K1786" s="276"/>
      <c r="L1786" s="276"/>
      <c r="M1786" s="276"/>
      <c r="N1786" s="276"/>
      <c r="O1786" s="160"/>
    </row>
    <row r="1787">
      <c r="A1787" s="276"/>
      <c r="B1787" s="276"/>
      <c r="C1787" s="304"/>
      <c r="D1787" s="305"/>
      <c r="E1787" s="306"/>
      <c r="F1787" s="307"/>
      <c r="G1787" s="307"/>
      <c r="H1787" s="307"/>
      <c r="I1787" s="308"/>
      <c r="J1787" s="276"/>
      <c r="K1787" s="276"/>
      <c r="L1787" s="276"/>
      <c r="M1787" s="276"/>
      <c r="N1787" s="276"/>
      <c r="O1787" s="160"/>
    </row>
    <row r="1788">
      <c r="A1788" s="276"/>
      <c r="B1788" s="276"/>
      <c r="C1788" s="304"/>
      <c r="D1788" s="305"/>
      <c r="E1788" s="306"/>
      <c r="F1788" s="307"/>
      <c r="G1788" s="307"/>
      <c r="H1788" s="307"/>
      <c r="I1788" s="308"/>
      <c r="J1788" s="276"/>
      <c r="K1788" s="276"/>
      <c r="L1788" s="276"/>
      <c r="M1788" s="276"/>
      <c r="N1788" s="276"/>
      <c r="O1788" s="160"/>
    </row>
    <row r="1789">
      <c r="A1789" s="276"/>
      <c r="B1789" s="276"/>
      <c r="C1789" s="304"/>
      <c r="D1789" s="305"/>
      <c r="E1789" s="306"/>
      <c r="F1789" s="307"/>
      <c r="G1789" s="307"/>
      <c r="H1789" s="307"/>
      <c r="I1789" s="308"/>
      <c r="J1789" s="276"/>
      <c r="K1789" s="276"/>
      <c r="L1789" s="276"/>
      <c r="M1789" s="276"/>
      <c r="N1789" s="276"/>
      <c r="O1789" s="160"/>
    </row>
    <row r="1790">
      <c r="A1790" s="276"/>
      <c r="B1790" s="276"/>
      <c r="C1790" s="304"/>
      <c r="D1790" s="305"/>
      <c r="E1790" s="306"/>
      <c r="F1790" s="307"/>
      <c r="G1790" s="307"/>
      <c r="H1790" s="307"/>
      <c r="I1790" s="308"/>
      <c r="J1790" s="276"/>
      <c r="K1790" s="276"/>
      <c r="L1790" s="276"/>
      <c r="M1790" s="276"/>
      <c r="N1790" s="276"/>
      <c r="O1790" s="160"/>
    </row>
    <row r="1791">
      <c r="A1791" s="276"/>
      <c r="B1791" s="276"/>
      <c r="C1791" s="304"/>
      <c r="D1791" s="305"/>
      <c r="E1791" s="306"/>
      <c r="F1791" s="307"/>
      <c r="G1791" s="307"/>
      <c r="H1791" s="307"/>
      <c r="I1791" s="308"/>
      <c r="J1791" s="276"/>
      <c r="K1791" s="276"/>
      <c r="L1791" s="276"/>
      <c r="M1791" s="276"/>
      <c r="N1791" s="276"/>
      <c r="O1791" s="160"/>
    </row>
    <row r="1792">
      <c r="A1792" s="276"/>
      <c r="B1792" s="276"/>
      <c r="C1792" s="304"/>
      <c r="D1792" s="305"/>
      <c r="E1792" s="306"/>
      <c r="F1792" s="307"/>
      <c r="G1792" s="307"/>
      <c r="H1792" s="307"/>
      <c r="I1792" s="308"/>
      <c r="J1792" s="276"/>
      <c r="K1792" s="276"/>
      <c r="L1792" s="276"/>
      <c r="M1792" s="276"/>
      <c r="N1792" s="276"/>
      <c r="O1792" s="160"/>
    </row>
    <row r="1793">
      <c r="A1793" s="276"/>
      <c r="B1793" s="276"/>
      <c r="C1793" s="304"/>
      <c r="D1793" s="305"/>
      <c r="E1793" s="306"/>
      <c r="F1793" s="307"/>
      <c r="G1793" s="307"/>
      <c r="H1793" s="307"/>
      <c r="I1793" s="308"/>
      <c r="J1793" s="276"/>
      <c r="K1793" s="276"/>
      <c r="L1793" s="276"/>
      <c r="M1793" s="276"/>
      <c r="N1793" s="276"/>
      <c r="O1793" s="160"/>
    </row>
    <row r="1794">
      <c r="A1794" s="276"/>
      <c r="B1794" s="276"/>
      <c r="C1794" s="304"/>
      <c r="D1794" s="305"/>
      <c r="E1794" s="306"/>
      <c r="F1794" s="307"/>
      <c r="G1794" s="307"/>
      <c r="H1794" s="307"/>
      <c r="I1794" s="308"/>
      <c r="J1794" s="276"/>
      <c r="K1794" s="276"/>
      <c r="L1794" s="276"/>
      <c r="M1794" s="276"/>
      <c r="N1794" s="276"/>
      <c r="O1794" s="160"/>
    </row>
    <row r="1795">
      <c r="A1795" s="276"/>
      <c r="B1795" s="276"/>
      <c r="C1795" s="304"/>
      <c r="D1795" s="305"/>
      <c r="E1795" s="306"/>
      <c r="F1795" s="307"/>
      <c r="G1795" s="307"/>
      <c r="H1795" s="307"/>
      <c r="I1795" s="308"/>
      <c r="J1795" s="276"/>
      <c r="K1795" s="276"/>
      <c r="L1795" s="276"/>
      <c r="M1795" s="276"/>
      <c r="N1795" s="276"/>
      <c r="O1795" s="160"/>
    </row>
    <row r="1796">
      <c r="A1796" s="276"/>
      <c r="B1796" s="276"/>
      <c r="C1796" s="304"/>
      <c r="D1796" s="305"/>
      <c r="E1796" s="306"/>
      <c r="F1796" s="307"/>
      <c r="G1796" s="307"/>
      <c r="H1796" s="307"/>
      <c r="I1796" s="308"/>
      <c r="J1796" s="276"/>
      <c r="K1796" s="276"/>
      <c r="L1796" s="276"/>
      <c r="M1796" s="276"/>
      <c r="N1796" s="276"/>
      <c r="O1796" s="160"/>
    </row>
    <row r="1797">
      <c r="A1797" s="276"/>
      <c r="B1797" s="276"/>
      <c r="C1797" s="304"/>
      <c r="D1797" s="305"/>
      <c r="E1797" s="306"/>
      <c r="F1797" s="307"/>
      <c r="G1797" s="307"/>
      <c r="H1797" s="307"/>
      <c r="I1797" s="308"/>
      <c r="J1797" s="276"/>
      <c r="K1797" s="276"/>
      <c r="L1797" s="276"/>
      <c r="M1797" s="276"/>
      <c r="N1797" s="276"/>
      <c r="O1797" s="160"/>
    </row>
    <row r="1798">
      <c r="A1798" s="276"/>
      <c r="B1798" s="276"/>
      <c r="C1798" s="304"/>
      <c r="D1798" s="305"/>
      <c r="E1798" s="306"/>
      <c r="F1798" s="307"/>
      <c r="G1798" s="307"/>
      <c r="H1798" s="307"/>
      <c r="I1798" s="308"/>
      <c r="J1798" s="276"/>
      <c r="K1798" s="276"/>
      <c r="L1798" s="276"/>
      <c r="M1798" s="276"/>
      <c r="N1798" s="276"/>
      <c r="O1798" s="160"/>
    </row>
    <row r="1799">
      <c r="A1799" s="276"/>
      <c r="B1799" s="276"/>
      <c r="C1799" s="304"/>
      <c r="D1799" s="305"/>
      <c r="E1799" s="306"/>
      <c r="F1799" s="307"/>
      <c r="G1799" s="307"/>
      <c r="H1799" s="307"/>
      <c r="I1799" s="308"/>
      <c r="J1799" s="276"/>
      <c r="K1799" s="276"/>
      <c r="L1799" s="276"/>
      <c r="M1799" s="276"/>
      <c r="N1799" s="276"/>
      <c r="O1799" s="160"/>
    </row>
    <row r="1800">
      <c r="A1800" s="276"/>
      <c r="B1800" s="276"/>
      <c r="C1800" s="304"/>
      <c r="D1800" s="305"/>
      <c r="E1800" s="306"/>
      <c r="F1800" s="307"/>
      <c r="G1800" s="307"/>
      <c r="H1800" s="307"/>
      <c r="I1800" s="308"/>
      <c r="J1800" s="276"/>
      <c r="K1800" s="276"/>
      <c r="L1800" s="276"/>
      <c r="M1800" s="276"/>
      <c r="N1800" s="276"/>
      <c r="O1800" s="160"/>
    </row>
    <row r="1801">
      <c r="A1801" s="276"/>
      <c r="B1801" s="276"/>
      <c r="C1801" s="304"/>
      <c r="D1801" s="305"/>
      <c r="E1801" s="306"/>
      <c r="F1801" s="307"/>
      <c r="G1801" s="307"/>
      <c r="H1801" s="307"/>
      <c r="I1801" s="308"/>
      <c r="J1801" s="276"/>
      <c r="K1801" s="276"/>
      <c r="L1801" s="276"/>
      <c r="M1801" s="276"/>
      <c r="N1801" s="276"/>
      <c r="O1801" s="160"/>
    </row>
    <row r="1802">
      <c r="A1802" s="276"/>
      <c r="B1802" s="276"/>
      <c r="C1802" s="304"/>
      <c r="D1802" s="305"/>
      <c r="E1802" s="306"/>
      <c r="F1802" s="307"/>
      <c r="G1802" s="307"/>
      <c r="H1802" s="307"/>
      <c r="I1802" s="308"/>
      <c r="J1802" s="276"/>
      <c r="K1802" s="276"/>
      <c r="L1802" s="276"/>
      <c r="M1802" s="276"/>
      <c r="N1802" s="276"/>
      <c r="O1802" s="160"/>
    </row>
    <row r="1803">
      <c r="A1803" s="276"/>
      <c r="B1803" s="276"/>
      <c r="C1803" s="304"/>
      <c r="D1803" s="305"/>
      <c r="E1803" s="306"/>
      <c r="F1803" s="307"/>
      <c r="G1803" s="307"/>
      <c r="H1803" s="307"/>
      <c r="I1803" s="308"/>
      <c r="J1803" s="276"/>
      <c r="K1803" s="276"/>
      <c r="L1803" s="276"/>
      <c r="M1803" s="276"/>
      <c r="N1803" s="276"/>
      <c r="O1803" s="160"/>
    </row>
    <row r="1804">
      <c r="A1804" s="276"/>
      <c r="B1804" s="276"/>
      <c r="C1804" s="304"/>
      <c r="D1804" s="305"/>
      <c r="E1804" s="306"/>
      <c r="F1804" s="307"/>
      <c r="G1804" s="307"/>
      <c r="H1804" s="307"/>
      <c r="I1804" s="308"/>
      <c r="J1804" s="276"/>
      <c r="K1804" s="276"/>
      <c r="L1804" s="276"/>
      <c r="M1804" s="276"/>
      <c r="N1804" s="276"/>
      <c r="O1804" s="160"/>
    </row>
    <row r="1805">
      <c r="A1805" s="276"/>
      <c r="B1805" s="276"/>
      <c r="C1805" s="304"/>
      <c r="D1805" s="305"/>
      <c r="E1805" s="306"/>
      <c r="F1805" s="307"/>
      <c r="G1805" s="307"/>
      <c r="H1805" s="307"/>
      <c r="I1805" s="308"/>
      <c r="J1805" s="276"/>
      <c r="K1805" s="276"/>
      <c r="L1805" s="276"/>
      <c r="M1805" s="276"/>
      <c r="N1805" s="276"/>
      <c r="O1805" s="160"/>
    </row>
    <row r="1806">
      <c r="A1806" s="276"/>
      <c r="B1806" s="276"/>
      <c r="C1806" s="304"/>
      <c r="D1806" s="305"/>
      <c r="E1806" s="306"/>
      <c r="F1806" s="307"/>
      <c r="G1806" s="307"/>
      <c r="H1806" s="307"/>
      <c r="I1806" s="308"/>
      <c r="J1806" s="276"/>
      <c r="K1806" s="276"/>
      <c r="L1806" s="276"/>
      <c r="M1806" s="276"/>
      <c r="N1806" s="276"/>
      <c r="O1806" s="160"/>
    </row>
    <row r="1807">
      <c r="A1807" s="276"/>
      <c r="B1807" s="276"/>
      <c r="C1807" s="304"/>
      <c r="D1807" s="305"/>
      <c r="E1807" s="306"/>
      <c r="F1807" s="307"/>
      <c r="G1807" s="307"/>
      <c r="H1807" s="307"/>
      <c r="I1807" s="308"/>
      <c r="J1807" s="276"/>
      <c r="K1807" s="276"/>
      <c r="L1807" s="276"/>
      <c r="M1807" s="276"/>
      <c r="N1807" s="276"/>
      <c r="O1807" s="160"/>
    </row>
    <row r="1808">
      <c r="A1808" s="276"/>
      <c r="B1808" s="276"/>
      <c r="C1808" s="304"/>
      <c r="D1808" s="305"/>
      <c r="E1808" s="306"/>
      <c r="F1808" s="307"/>
      <c r="G1808" s="307"/>
      <c r="H1808" s="307"/>
      <c r="I1808" s="308"/>
      <c r="J1808" s="276"/>
      <c r="K1808" s="276"/>
      <c r="L1808" s="276"/>
      <c r="M1808" s="276"/>
      <c r="N1808" s="276"/>
      <c r="O1808" s="160"/>
    </row>
    <row r="1809">
      <c r="A1809" s="276"/>
      <c r="B1809" s="276"/>
      <c r="C1809" s="304"/>
      <c r="D1809" s="305"/>
      <c r="E1809" s="306"/>
      <c r="F1809" s="307"/>
      <c r="G1809" s="307"/>
      <c r="H1809" s="307"/>
      <c r="I1809" s="308"/>
      <c r="J1809" s="276"/>
      <c r="K1809" s="276"/>
      <c r="L1809" s="276"/>
      <c r="M1809" s="276"/>
      <c r="N1809" s="276"/>
      <c r="O1809" s="160"/>
    </row>
    <row r="1810">
      <c r="A1810" s="276"/>
      <c r="B1810" s="276"/>
      <c r="C1810" s="304"/>
      <c r="D1810" s="305"/>
      <c r="E1810" s="306"/>
      <c r="F1810" s="307"/>
      <c r="G1810" s="307"/>
      <c r="H1810" s="307"/>
      <c r="I1810" s="308"/>
      <c r="J1810" s="276"/>
      <c r="K1810" s="276"/>
      <c r="L1810" s="276"/>
      <c r="M1810" s="276"/>
      <c r="N1810" s="276"/>
      <c r="O1810" s="160"/>
    </row>
    <row r="1811">
      <c r="A1811" s="276"/>
      <c r="B1811" s="276"/>
      <c r="C1811" s="304"/>
      <c r="D1811" s="305"/>
      <c r="E1811" s="306"/>
      <c r="F1811" s="307"/>
      <c r="G1811" s="307"/>
      <c r="H1811" s="307"/>
      <c r="I1811" s="308"/>
      <c r="J1811" s="276"/>
      <c r="K1811" s="276"/>
      <c r="L1811" s="276"/>
      <c r="M1811" s="276"/>
      <c r="N1811" s="276"/>
      <c r="O1811" s="160"/>
    </row>
    <row r="1812">
      <c r="A1812" s="276"/>
      <c r="B1812" s="276"/>
      <c r="C1812" s="304"/>
      <c r="D1812" s="305"/>
      <c r="E1812" s="306"/>
      <c r="F1812" s="307"/>
      <c r="G1812" s="307"/>
      <c r="H1812" s="307"/>
      <c r="I1812" s="308"/>
      <c r="J1812" s="276"/>
      <c r="K1812" s="276"/>
      <c r="L1812" s="276"/>
      <c r="M1812" s="276"/>
      <c r="N1812" s="276"/>
      <c r="O1812" s="160"/>
    </row>
    <row r="1813">
      <c r="A1813" s="276"/>
      <c r="B1813" s="276"/>
      <c r="C1813" s="304"/>
      <c r="D1813" s="305"/>
      <c r="E1813" s="306"/>
      <c r="F1813" s="307"/>
      <c r="G1813" s="307"/>
      <c r="H1813" s="307"/>
      <c r="I1813" s="308"/>
      <c r="J1813" s="276"/>
      <c r="K1813" s="276"/>
      <c r="L1813" s="276"/>
      <c r="M1813" s="276"/>
      <c r="N1813" s="276"/>
      <c r="O1813" s="160"/>
    </row>
    <row r="1814">
      <c r="A1814" s="276"/>
      <c r="B1814" s="276"/>
      <c r="C1814" s="304"/>
      <c r="D1814" s="305"/>
      <c r="E1814" s="306"/>
      <c r="F1814" s="307"/>
      <c r="G1814" s="307"/>
      <c r="H1814" s="307"/>
      <c r="I1814" s="308"/>
      <c r="J1814" s="276"/>
      <c r="K1814" s="276"/>
      <c r="L1814" s="276"/>
      <c r="M1814" s="276"/>
      <c r="N1814" s="276"/>
      <c r="O1814" s="160"/>
    </row>
    <row r="1815">
      <c r="A1815" s="276"/>
      <c r="B1815" s="276"/>
      <c r="C1815" s="304"/>
      <c r="D1815" s="305"/>
      <c r="E1815" s="306"/>
      <c r="F1815" s="307"/>
      <c r="G1815" s="307"/>
      <c r="H1815" s="307"/>
      <c r="I1815" s="308"/>
      <c r="J1815" s="276"/>
      <c r="K1815" s="276"/>
      <c r="L1815" s="276"/>
      <c r="M1815" s="276"/>
      <c r="N1815" s="276"/>
      <c r="O1815" s="160"/>
    </row>
    <row r="1816">
      <c r="A1816" s="276"/>
      <c r="B1816" s="276"/>
      <c r="C1816" s="304"/>
      <c r="D1816" s="305"/>
      <c r="E1816" s="306"/>
      <c r="F1816" s="307"/>
      <c r="G1816" s="307"/>
      <c r="H1816" s="307"/>
      <c r="I1816" s="308"/>
      <c r="J1816" s="276"/>
      <c r="K1816" s="276"/>
      <c r="L1816" s="276"/>
      <c r="M1816" s="276"/>
      <c r="N1816" s="276"/>
      <c r="O1816" s="160"/>
    </row>
    <row r="1817">
      <c r="A1817" s="276"/>
      <c r="B1817" s="276"/>
      <c r="C1817" s="304"/>
      <c r="D1817" s="305"/>
      <c r="E1817" s="306"/>
      <c r="F1817" s="307"/>
      <c r="G1817" s="307"/>
      <c r="H1817" s="307"/>
      <c r="I1817" s="308"/>
      <c r="J1817" s="276"/>
      <c r="K1817" s="276"/>
      <c r="L1817" s="276"/>
      <c r="M1817" s="276"/>
      <c r="N1817" s="276"/>
      <c r="O1817" s="160"/>
    </row>
    <row r="1818">
      <c r="A1818" s="276"/>
      <c r="B1818" s="276"/>
      <c r="C1818" s="304"/>
      <c r="D1818" s="305"/>
      <c r="E1818" s="306"/>
      <c r="F1818" s="307"/>
      <c r="G1818" s="307"/>
      <c r="H1818" s="307"/>
      <c r="I1818" s="308"/>
      <c r="J1818" s="276"/>
      <c r="K1818" s="276"/>
      <c r="L1818" s="276"/>
      <c r="M1818" s="276"/>
      <c r="N1818" s="276"/>
      <c r="O1818" s="160"/>
    </row>
    <row r="1819">
      <c r="A1819" s="276"/>
      <c r="B1819" s="276"/>
      <c r="C1819" s="304"/>
      <c r="D1819" s="305"/>
      <c r="E1819" s="306"/>
      <c r="F1819" s="307"/>
      <c r="G1819" s="307"/>
      <c r="H1819" s="307"/>
      <c r="I1819" s="308"/>
      <c r="J1819" s="276"/>
      <c r="K1819" s="276"/>
      <c r="L1819" s="276"/>
      <c r="M1819" s="276"/>
      <c r="N1819" s="276"/>
      <c r="O1819" s="160"/>
    </row>
    <row r="1820">
      <c r="A1820" s="276"/>
      <c r="B1820" s="276"/>
      <c r="C1820" s="304"/>
      <c r="D1820" s="305"/>
      <c r="E1820" s="306"/>
      <c r="F1820" s="307"/>
      <c r="G1820" s="307"/>
      <c r="H1820" s="307"/>
      <c r="I1820" s="308"/>
      <c r="J1820" s="276"/>
      <c r="K1820" s="276"/>
      <c r="L1820" s="276"/>
      <c r="M1820" s="276"/>
      <c r="N1820" s="276"/>
      <c r="O1820" s="160"/>
    </row>
    <row r="1821">
      <c r="A1821" s="276"/>
      <c r="B1821" s="276"/>
      <c r="C1821" s="304"/>
      <c r="D1821" s="305"/>
      <c r="E1821" s="306"/>
      <c r="F1821" s="307"/>
      <c r="G1821" s="307"/>
      <c r="H1821" s="307"/>
      <c r="I1821" s="308"/>
      <c r="J1821" s="276"/>
      <c r="K1821" s="276"/>
      <c r="L1821" s="276"/>
      <c r="M1821" s="276"/>
      <c r="N1821" s="276"/>
      <c r="O1821" s="160"/>
    </row>
    <row r="1822">
      <c r="A1822" s="276"/>
      <c r="B1822" s="276"/>
      <c r="C1822" s="304"/>
      <c r="D1822" s="305"/>
      <c r="E1822" s="306"/>
      <c r="F1822" s="307"/>
      <c r="G1822" s="307"/>
      <c r="H1822" s="307"/>
      <c r="I1822" s="308"/>
      <c r="J1822" s="276"/>
      <c r="K1822" s="276"/>
      <c r="L1822" s="276"/>
      <c r="M1822" s="276"/>
      <c r="N1822" s="276"/>
      <c r="O1822" s="160"/>
    </row>
    <row r="1823">
      <c r="A1823" s="276"/>
      <c r="B1823" s="276"/>
      <c r="C1823" s="304"/>
      <c r="D1823" s="305"/>
      <c r="E1823" s="306"/>
      <c r="F1823" s="307"/>
      <c r="G1823" s="307"/>
      <c r="H1823" s="307"/>
      <c r="I1823" s="308"/>
      <c r="J1823" s="276"/>
      <c r="K1823" s="276"/>
      <c r="L1823" s="276"/>
      <c r="M1823" s="276"/>
      <c r="N1823" s="276"/>
      <c r="O1823" s="160"/>
    </row>
    <row r="1824">
      <c r="A1824" s="276"/>
      <c r="B1824" s="276"/>
      <c r="C1824" s="304"/>
      <c r="D1824" s="305"/>
      <c r="E1824" s="306"/>
      <c r="F1824" s="307"/>
      <c r="G1824" s="307"/>
      <c r="H1824" s="307"/>
      <c r="I1824" s="308"/>
      <c r="J1824" s="276"/>
      <c r="K1824" s="276"/>
      <c r="L1824" s="276"/>
      <c r="M1824" s="276"/>
      <c r="N1824" s="276"/>
      <c r="O1824" s="160"/>
    </row>
    <row r="1825">
      <c r="A1825" s="276"/>
      <c r="B1825" s="276"/>
      <c r="C1825" s="304"/>
      <c r="D1825" s="305"/>
      <c r="E1825" s="306"/>
      <c r="F1825" s="307"/>
      <c r="G1825" s="307"/>
      <c r="H1825" s="307"/>
      <c r="I1825" s="308"/>
      <c r="J1825" s="276"/>
      <c r="K1825" s="276"/>
      <c r="L1825" s="276"/>
      <c r="M1825" s="276"/>
      <c r="N1825" s="276"/>
      <c r="O1825" s="160"/>
    </row>
    <row r="1826">
      <c r="A1826" s="276"/>
      <c r="B1826" s="276"/>
      <c r="C1826" s="304"/>
      <c r="D1826" s="305"/>
      <c r="E1826" s="306"/>
      <c r="F1826" s="307"/>
      <c r="G1826" s="307"/>
      <c r="H1826" s="307"/>
      <c r="I1826" s="308"/>
      <c r="J1826" s="276"/>
      <c r="K1826" s="276"/>
      <c r="L1826" s="276"/>
      <c r="M1826" s="276"/>
      <c r="N1826" s="276"/>
      <c r="O1826" s="160"/>
    </row>
    <row r="1827">
      <c r="A1827" s="276"/>
      <c r="B1827" s="276"/>
      <c r="C1827" s="304"/>
      <c r="D1827" s="305"/>
      <c r="E1827" s="306"/>
      <c r="F1827" s="307"/>
      <c r="G1827" s="307"/>
      <c r="H1827" s="307"/>
      <c r="I1827" s="308"/>
      <c r="J1827" s="276"/>
      <c r="K1827" s="276"/>
      <c r="L1827" s="276"/>
      <c r="M1827" s="276"/>
      <c r="N1827" s="276"/>
      <c r="O1827" s="160"/>
    </row>
    <row r="1828">
      <c r="A1828" s="276"/>
      <c r="B1828" s="276"/>
      <c r="C1828" s="304"/>
      <c r="D1828" s="305"/>
      <c r="E1828" s="306"/>
      <c r="F1828" s="307"/>
      <c r="G1828" s="307"/>
      <c r="H1828" s="307"/>
      <c r="I1828" s="308"/>
      <c r="J1828" s="276"/>
      <c r="K1828" s="276"/>
      <c r="L1828" s="276"/>
      <c r="M1828" s="276"/>
      <c r="N1828" s="276"/>
      <c r="O1828" s="160"/>
    </row>
    <row r="1829">
      <c r="A1829" s="276"/>
      <c r="B1829" s="276"/>
      <c r="C1829" s="304"/>
      <c r="D1829" s="305"/>
      <c r="E1829" s="306"/>
      <c r="F1829" s="307"/>
      <c r="G1829" s="307"/>
      <c r="H1829" s="307"/>
      <c r="I1829" s="308"/>
      <c r="J1829" s="276"/>
      <c r="K1829" s="276"/>
      <c r="L1829" s="276"/>
      <c r="M1829" s="276"/>
      <c r="N1829" s="276"/>
      <c r="O1829" s="160"/>
    </row>
    <row r="1830">
      <c r="A1830" s="276"/>
      <c r="B1830" s="276"/>
      <c r="C1830" s="304"/>
      <c r="D1830" s="305"/>
      <c r="E1830" s="306"/>
      <c r="F1830" s="307"/>
      <c r="G1830" s="307"/>
      <c r="H1830" s="307"/>
      <c r="I1830" s="308"/>
      <c r="J1830" s="276"/>
      <c r="K1830" s="276"/>
      <c r="L1830" s="276"/>
      <c r="M1830" s="276"/>
      <c r="N1830" s="276"/>
      <c r="O1830" s="160"/>
    </row>
    <row r="1831">
      <c r="A1831" s="276"/>
      <c r="B1831" s="276"/>
      <c r="C1831" s="304"/>
      <c r="D1831" s="305"/>
      <c r="E1831" s="306"/>
      <c r="F1831" s="307"/>
      <c r="G1831" s="307"/>
      <c r="H1831" s="307"/>
      <c r="I1831" s="308"/>
      <c r="J1831" s="276"/>
      <c r="K1831" s="276"/>
      <c r="L1831" s="276"/>
      <c r="M1831" s="276"/>
      <c r="N1831" s="276"/>
      <c r="O1831" s="160"/>
    </row>
    <row r="1832">
      <c r="A1832" s="276"/>
      <c r="B1832" s="276"/>
      <c r="C1832" s="304"/>
      <c r="D1832" s="305"/>
      <c r="E1832" s="306"/>
      <c r="F1832" s="307"/>
      <c r="G1832" s="307"/>
      <c r="H1832" s="307"/>
      <c r="I1832" s="308"/>
      <c r="J1832" s="276"/>
      <c r="K1832" s="276"/>
      <c r="L1832" s="276"/>
      <c r="M1832" s="276"/>
      <c r="N1832" s="276"/>
      <c r="O1832" s="160"/>
    </row>
    <row r="1833">
      <c r="A1833" s="276"/>
      <c r="B1833" s="276"/>
      <c r="C1833" s="304"/>
      <c r="D1833" s="305"/>
      <c r="E1833" s="306"/>
      <c r="F1833" s="307"/>
      <c r="G1833" s="307"/>
      <c r="H1833" s="307"/>
      <c r="I1833" s="308"/>
      <c r="J1833" s="276"/>
      <c r="K1833" s="276"/>
      <c r="L1833" s="276"/>
      <c r="M1833" s="276"/>
      <c r="N1833" s="276"/>
      <c r="O1833" s="160"/>
    </row>
    <row r="1834">
      <c r="A1834" s="276"/>
      <c r="B1834" s="276"/>
      <c r="C1834" s="304"/>
      <c r="D1834" s="305"/>
      <c r="E1834" s="306"/>
      <c r="F1834" s="307"/>
      <c r="G1834" s="307"/>
      <c r="H1834" s="307"/>
      <c r="I1834" s="308"/>
      <c r="J1834" s="276"/>
      <c r="K1834" s="276"/>
      <c r="L1834" s="276"/>
      <c r="M1834" s="276"/>
      <c r="N1834" s="276"/>
      <c r="O1834" s="160"/>
    </row>
    <row r="1835">
      <c r="A1835" s="276"/>
      <c r="B1835" s="276"/>
      <c r="C1835" s="304"/>
      <c r="D1835" s="305"/>
      <c r="E1835" s="306"/>
      <c r="F1835" s="307"/>
      <c r="G1835" s="307"/>
      <c r="H1835" s="307"/>
      <c r="I1835" s="308"/>
      <c r="J1835" s="276"/>
      <c r="K1835" s="276"/>
      <c r="L1835" s="276"/>
      <c r="M1835" s="276"/>
      <c r="N1835" s="276"/>
      <c r="O1835" s="160"/>
    </row>
    <row r="1836">
      <c r="A1836" s="276"/>
      <c r="B1836" s="276"/>
      <c r="C1836" s="304"/>
      <c r="D1836" s="305"/>
      <c r="E1836" s="306"/>
      <c r="F1836" s="307"/>
      <c r="G1836" s="307"/>
      <c r="H1836" s="307"/>
      <c r="I1836" s="308"/>
      <c r="J1836" s="276"/>
      <c r="K1836" s="276"/>
      <c r="L1836" s="276"/>
      <c r="M1836" s="276"/>
      <c r="N1836" s="276"/>
      <c r="O1836" s="160"/>
    </row>
    <row r="1837">
      <c r="A1837" s="276"/>
      <c r="B1837" s="276"/>
      <c r="C1837" s="304"/>
      <c r="D1837" s="305"/>
      <c r="E1837" s="306"/>
      <c r="F1837" s="307"/>
      <c r="G1837" s="307"/>
      <c r="H1837" s="307"/>
      <c r="I1837" s="308"/>
      <c r="J1837" s="276"/>
      <c r="K1837" s="276"/>
      <c r="L1837" s="276"/>
      <c r="M1837" s="276"/>
      <c r="N1837" s="276"/>
      <c r="O1837" s="160"/>
    </row>
    <row r="1838">
      <c r="A1838" s="276"/>
      <c r="B1838" s="276"/>
      <c r="C1838" s="304"/>
      <c r="D1838" s="305"/>
      <c r="E1838" s="306"/>
      <c r="F1838" s="307"/>
      <c r="G1838" s="307"/>
      <c r="H1838" s="307"/>
      <c r="I1838" s="308"/>
      <c r="J1838" s="276"/>
      <c r="K1838" s="276"/>
      <c r="L1838" s="276"/>
      <c r="M1838" s="276"/>
      <c r="N1838" s="276"/>
      <c r="O1838" s="160"/>
    </row>
    <row r="1839">
      <c r="A1839" s="276"/>
      <c r="B1839" s="276"/>
      <c r="C1839" s="304"/>
      <c r="D1839" s="305"/>
      <c r="E1839" s="306"/>
      <c r="F1839" s="307"/>
      <c r="G1839" s="307"/>
      <c r="H1839" s="307"/>
      <c r="I1839" s="308"/>
      <c r="J1839" s="276"/>
      <c r="K1839" s="276"/>
      <c r="L1839" s="276"/>
      <c r="M1839" s="276"/>
      <c r="N1839" s="276"/>
      <c r="O1839" s="160"/>
    </row>
    <row r="1840">
      <c r="A1840" s="276"/>
      <c r="B1840" s="276"/>
      <c r="C1840" s="304"/>
      <c r="D1840" s="305"/>
      <c r="E1840" s="306"/>
      <c r="F1840" s="307"/>
      <c r="G1840" s="307"/>
      <c r="H1840" s="307"/>
      <c r="I1840" s="308"/>
      <c r="J1840" s="276"/>
      <c r="K1840" s="276"/>
      <c r="L1840" s="276"/>
      <c r="M1840" s="276"/>
      <c r="N1840" s="276"/>
      <c r="O1840" s="160"/>
    </row>
    <row r="1841">
      <c r="A1841" s="276"/>
      <c r="B1841" s="276"/>
      <c r="C1841" s="304"/>
      <c r="D1841" s="305"/>
      <c r="E1841" s="306"/>
      <c r="F1841" s="307"/>
      <c r="G1841" s="307"/>
      <c r="H1841" s="307"/>
      <c r="I1841" s="308"/>
      <c r="J1841" s="276"/>
      <c r="K1841" s="276"/>
      <c r="L1841" s="276"/>
      <c r="M1841" s="276"/>
      <c r="N1841" s="276"/>
      <c r="O1841" s="160"/>
    </row>
    <row r="1842">
      <c r="A1842" s="276"/>
      <c r="B1842" s="276"/>
      <c r="C1842" s="304"/>
      <c r="D1842" s="305"/>
      <c r="E1842" s="306"/>
      <c r="F1842" s="307"/>
      <c r="G1842" s="307"/>
      <c r="H1842" s="307"/>
      <c r="I1842" s="308"/>
      <c r="J1842" s="276"/>
      <c r="K1842" s="276"/>
      <c r="L1842" s="276"/>
      <c r="M1842" s="276"/>
      <c r="N1842" s="276"/>
      <c r="O1842" s="160"/>
    </row>
    <row r="1843">
      <c r="A1843" s="276"/>
      <c r="B1843" s="276"/>
      <c r="C1843" s="304"/>
      <c r="D1843" s="305"/>
      <c r="E1843" s="306"/>
      <c r="F1843" s="307"/>
      <c r="G1843" s="307"/>
      <c r="H1843" s="307"/>
      <c r="I1843" s="308"/>
      <c r="J1843" s="276"/>
      <c r="K1843" s="276"/>
      <c r="L1843" s="276"/>
      <c r="M1843" s="276"/>
      <c r="N1843" s="276"/>
      <c r="O1843" s="160"/>
    </row>
    <row r="1844">
      <c r="A1844" s="276"/>
      <c r="B1844" s="276"/>
      <c r="C1844" s="304"/>
      <c r="D1844" s="305"/>
      <c r="E1844" s="306"/>
      <c r="F1844" s="307"/>
      <c r="G1844" s="307"/>
      <c r="H1844" s="307"/>
      <c r="I1844" s="308"/>
      <c r="J1844" s="276"/>
      <c r="K1844" s="276"/>
      <c r="L1844" s="276"/>
      <c r="M1844" s="276"/>
      <c r="N1844" s="276"/>
      <c r="O1844" s="160"/>
    </row>
    <row r="1845">
      <c r="A1845" s="276"/>
      <c r="B1845" s="276"/>
      <c r="C1845" s="304"/>
      <c r="D1845" s="305"/>
      <c r="E1845" s="306"/>
      <c r="F1845" s="307"/>
      <c r="G1845" s="307"/>
      <c r="H1845" s="307"/>
      <c r="I1845" s="308"/>
      <c r="J1845" s="276"/>
      <c r="K1845" s="276"/>
      <c r="L1845" s="276"/>
      <c r="M1845" s="276"/>
      <c r="N1845" s="276"/>
      <c r="O1845" s="160"/>
    </row>
    <row r="1846">
      <c r="A1846" s="276"/>
      <c r="B1846" s="276"/>
      <c r="C1846" s="304"/>
      <c r="D1846" s="305"/>
      <c r="E1846" s="306"/>
      <c r="F1846" s="307"/>
      <c r="G1846" s="307"/>
      <c r="H1846" s="307"/>
      <c r="I1846" s="308"/>
      <c r="J1846" s="276"/>
      <c r="K1846" s="276"/>
      <c r="L1846" s="276"/>
      <c r="M1846" s="276"/>
      <c r="N1846" s="276"/>
      <c r="O1846" s="160"/>
    </row>
    <row r="1847">
      <c r="A1847" s="276"/>
      <c r="B1847" s="276"/>
      <c r="C1847" s="304"/>
      <c r="D1847" s="305"/>
      <c r="E1847" s="306"/>
      <c r="F1847" s="307"/>
      <c r="G1847" s="307"/>
      <c r="H1847" s="307"/>
      <c r="I1847" s="308"/>
      <c r="J1847" s="276"/>
      <c r="K1847" s="276"/>
      <c r="L1847" s="276"/>
      <c r="M1847" s="276"/>
      <c r="N1847" s="276"/>
      <c r="O1847" s="160"/>
    </row>
    <row r="1848">
      <c r="A1848" s="276"/>
      <c r="B1848" s="276"/>
      <c r="C1848" s="304"/>
      <c r="D1848" s="305"/>
      <c r="E1848" s="306"/>
      <c r="F1848" s="307"/>
      <c r="G1848" s="307"/>
      <c r="H1848" s="307"/>
      <c r="I1848" s="308"/>
      <c r="J1848" s="276"/>
      <c r="K1848" s="276"/>
      <c r="L1848" s="276"/>
      <c r="M1848" s="276"/>
      <c r="N1848" s="276"/>
      <c r="O1848" s="160"/>
    </row>
    <row r="1849">
      <c r="A1849" s="276"/>
      <c r="B1849" s="276"/>
      <c r="C1849" s="304"/>
      <c r="D1849" s="305"/>
      <c r="E1849" s="306"/>
      <c r="F1849" s="307"/>
      <c r="G1849" s="307"/>
      <c r="H1849" s="307"/>
      <c r="I1849" s="308"/>
      <c r="J1849" s="276"/>
      <c r="K1849" s="276"/>
      <c r="L1849" s="276"/>
      <c r="M1849" s="276"/>
      <c r="N1849" s="276"/>
      <c r="O1849" s="160"/>
    </row>
    <row r="1850">
      <c r="A1850" s="276"/>
      <c r="B1850" s="276"/>
      <c r="C1850" s="304"/>
      <c r="D1850" s="305"/>
      <c r="E1850" s="306"/>
      <c r="F1850" s="307"/>
      <c r="G1850" s="307"/>
      <c r="H1850" s="307"/>
      <c r="I1850" s="308"/>
      <c r="J1850" s="276"/>
      <c r="K1850" s="276"/>
      <c r="L1850" s="276"/>
      <c r="M1850" s="276"/>
      <c r="N1850" s="276"/>
      <c r="O1850" s="160"/>
    </row>
    <row r="1851">
      <c r="A1851" s="276"/>
      <c r="B1851" s="276"/>
      <c r="C1851" s="304"/>
      <c r="D1851" s="305"/>
      <c r="E1851" s="306"/>
      <c r="F1851" s="307"/>
      <c r="G1851" s="307"/>
      <c r="H1851" s="307"/>
      <c r="I1851" s="308"/>
      <c r="J1851" s="276"/>
      <c r="K1851" s="276"/>
      <c r="L1851" s="276"/>
      <c r="M1851" s="276"/>
      <c r="N1851" s="276"/>
      <c r="O1851" s="160"/>
    </row>
    <row r="1852">
      <c r="A1852" s="276"/>
      <c r="B1852" s="276"/>
      <c r="C1852" s="304"/>
      <c r="D1852" s="305"/>
      <c r="E1852" s="306"/>
      <c r="F1852" s="307"/>
      <c r="G1852" s="307"/>
      <c r="H1852" s="307"/>
      <c r="I1852" s="308"/>
      <c r="J1852" s="276"/>
      <c r="K1852" s="276"/>
      <c r="L1852" s="276"/>
      <c r="M1852" s="276"/>
      <c r="N1852" s="276"/>
      <c r="O1852" s="160"/>
    </row>
    <row r="1853">
      <c r="A1853" s="276"/>
      <c r="B1853" s="276"/>
      <c r="C1853" s="304"/>
      <c r="D1853" s="305"/>
      <c r="E1853" s="306"/>
      <c r="F1853" s="307"/>
      <c r="G1853" s="307"/>
      <c r="H1853" s="307"/>
      <c r="I1853" s="308"/>
      <c r="J1853" s="276"/>
      <c r="K1853" s="276"/>
      <c r="L1853" s="276"/>
      <c r="M1853" s="276"/>
      <c r="N1853" s="276"/>
      <c r="O1853" s="160"/>
    </row>
    <row r="1854">
      <c r="A1854" s="276"/>
      <c r="B1854" s="276"/>
      <c r="C1854" s="304"/>
      <c r="D1854" s="305"/>
      <c r="E1854" s="306"/>
      <c r="F1854" s="307"/>
      <c r="G1854" s="307"/>
      <c r="H1854" s="307"/>
      <c r="I1854" s="308"/>
      <c r="J1854" s="276"/>
      <c r="K1854" s="276"/>
      <c r="L1854" s="276"/>
      <c r="M1854" s="276"/>
      <c r="N1854" s="276"/>
      <c r="O1854" s="160"/>
    </row>
    <row r="1855">
      <c r="A1855" s="276"/>
      <c r="B1855" s="276"/>
      <c r="C1855" s="304"/>
      <c r="D1855" s="305"/>
      <c r="E1855" s="306"/>
      <c r="F1855" s="307"/>
      <c r="G1855" s="307"/>
      <c r="H1855" s="307"/>
      <c r="I1855" s="308"/>
      <c r="J1855" s="276"/>
      <c r="K1855" s="276"/>
      <c r="L1855" s="276"/>
      <c r="M1855" s="276"/>
      <c r="N1855" s="276"/>
      <c r="O1855" s="160"/>
    </row>
    <row r="1856">
      <c r="A1856" s="276"/>
      <c r="B1856" s="276"/>
      <c r="C1856" s="304"/>
      <c r="D1856" s="305"/>
      <c r="E1856" s="306"/>
      <c r="F1856" s="307"/>
      <c r="G1856" s="307"/>
      <c r="H1856" s="307"/>
      <c r="I1856" s="308"/>
      <c r="J1856" s="276"/>
      <c r="K1856" s="276"/>
      <c r="L1856" s="276"/>
      <c r="M1856" s="276"/>
      <c r="N1856" s="276"/>
      <c r="O1856" s="160"/>
    </row>
    <row r="1857">
      <c r="A1857" s="276"/>
      <c r="B1857" s="276"/>
      <c r="C1857" s="304"/>
      <c r="D1857" s="305"/>
      <c r="E1857" s="306"/>
      <c r="F1857" s="307"/>
      <c r="G1857" s="307"/>
      <c r="H1857" s="307"/>
      <c r="I1857" s="308"/>
      <c r="J1857" s="276"/>
      <c r="K1857" s="276"/>
      <c r="L1857" s="276"/>
      <c r="M1857" s="276"/>
      <c r="N1857" s="276"/>
      <c r="O1857" s="160"/>
    </row>
    <row r="1858">
      <c r="A1858" s="276"/>
      <c r="B1858" s="276"/>
      <c r="C1858" s="304"/>
      <c r="D1858" s="305"/>
      <c r="E1858" s="306"/>
      <c r="F1858" s="307"/>
      <c r="G1858" s="307"/>
      <c r="H1858" s="307"/>
      <c r="I1858" s="308"/>
      <c r="J1858" s="276"/>
      <c r="K1858" s="276"/>
      <c r="L1858" s="276"/>
      <c r="M1858" s="276"/>
      <c r="N1858" s="276"/>
      <c r="O1858" s="160"/>
    </row>
    <row r="1859">
      <c r="A1859" s="276"/>
      <c r="B1859" s="276"/>
      <c r="C1859" s="304"/>
      <c r="D1859" s="305"/>
      <c r="E1859" s="306"/>
      <c r="F1859" s="307"/>
      <c r="G1859" s="307"/>
      <c r="H1859" s="307"/>
      <c r="I1859" s="308"/>
      <c r="J1859" s="276"/>
      <c r="K1859" s="276"/>
      <c r="L1859" s="276"/>
      <c r="M1859" s="276"/>
      <c r="N1859" s="276"/>
      <c r="O1859" s="160"/>
    </row>
    <row r="1860">
      <c r="A1860" s="276"/>
      <c r="B1860" s="276"/>
      <c r="C1860" s="304"/>
      <c r="D1860" s="305"/>
      <c r="E1860" s="306"/>
      <c r="F1860" s="307"/>
      <c r="G1860" s="307"/>
      <c r="H1860" s="307"/>
      <c r="I1860" s="308"/>
      <c r="J1860" s="276"/>
      <c r="K1860" s="276"/>
      <c r="L1860" s="276"/>
      <c r="M1860" s="276"/>
      <c r="N1860" s="276"/>
      <c r="O1860" s="160"/>
    </row>
    <row r="1861">
      <c r="A1861" s="276"/>
      <c r="B1861" s="276"/>
      <c r="C1861" s="304"/>
      <c r="D1861" s="305"/>
      <c r="E1861" s="306"/>
      <c r="F1861" s="307"/>
      <c r="G1861" s="307"/>
      <c r="H1861" s="307"/>
      <c r="I1861" s="308"/>
      <c r="J1861" s="276"/>
      <c r="K1861" s="276"/>
      <c r="L1861" s="276"/>
      <c r="M1861" s="276"/>
      <c r="N1861" s="276"/>
      <c r="O1861" s="160"/>
    </row>
    <row r="1862">
      <c r="A1862" s="276"/>
      <c r="B1862" s="276"/>
      <c r="C1862" s="304"/>
      <c r="D1862" s="305"/>
      <c r="E1862" s="306"/>
      <c r="F1862" s="307"/>
      <c r="G1862" s="307"/>
      <c r="H1862" s="307"/>
      <c r="I1862" s="308"/>
      <c r="J1862" s="276"/>
      <c r="K1862" s="276"/>
      <c r="L1862" s="276"/>
      <c r="M1862" s="276"/>
      <c r="N1862" s="276"/>
      <c r="O1862" s="160"/>
    </row>
    <row r="1863">
      <c r="A1863" s="276"/>
      <c r="B1863" s="276"/>
      <c r="C1863" s="304"/>
      <c r="D1863" s="305"/>
      <c r="E1863" s="306"/>
      <c r="F1863" s="307"/>
      <c r="G1863" s="307"/>
      <c r="H1863" s="307"/>
      <c r="I1863" s="308"/>
      <c r="J1863" s="276"/>
      <c r="K1863" s="276"/>
      <c r="L1863" s="276"/>
      <c r="M1863" s="276"/>
      <c r="N1863" s="276"/>
      <c r="O1863" s="160"/>
    </row>
    <row r="1864">
      <c r="A1864" s="276"/>
      <c r="B1864" s="276"/>
      <c r="C1864" s="304"/>
      <c r="D1864" s="305"/>
      <c r="E1864" s="306"/>
      <c r="F1864" s="307"/>
      <c r="G1864" s="307"/>
      <c r="H1864" s="307"/>
      <c r="I1864" s="308"/>
      <c r="J1864" s="276"/>
      <c r="K1864" s="276"/>
      <c r="L1864" s="276"/>
      <c r="M1864" s="276"/>
      <c r="N1864" s="276"/>
      <c r="O1864" s="160"/>
    </row>
    <row r="1865">
      <c r="A1865" s="276"/>
      <c r="B1865" s="276"/>
      <c r="C1865" s="304"/>
      <c r="D1865" s="305"/>
      <c r="E1865" s="306"/>
      <c r="F1865" s="307"/>
      <c r="G1865" s="307"/>
      <c r="H1865" s="307"/>
      <c r="I1865" s="308"/>
      <c r="J1865" s="276"/>
      <c r="K1865" s="276"/>
      <c r="L1865" s="276"/>
      <c r="M1865" s="276"/>
      <c r="N1865" s="276"/>
      <c r="O1865" s="160"/>
    </row>
    <row r="1866">
      <c r="A1866" s="276"/>
      <c r="B1866" s="276"/>
      <c r="C1866" s="304"/>
      <c r="D1866" s="305"/>
      <c r="E1866" s="306"/>
      <c r="F1866" s="307"/>
      <c r="G1866" s="307"/>
      <c r="H1866" s="307"/>
      <c r="I1866" s="308"/>
      <c r="J1866" s="276"/>
      <c r="K1866" s="276"/>
      <c r="L1866" s="276"/>
      <c r="M1866" s="276"/>
      <c r="N1866" s="276"/>
      <c r="O1866" s="160"/>
    </row>
    <row r="1867">
      <c r="A1867" s="276"/>
      <c r="B1867" s="276"/>
      <c r="C1867" s="304"/>
      <c r="D1867" s="305"/>
      <c r="E1867" s="306"/>
      <c r="F1867" s="307"/>
      <c r="G1867" s="307"/>
      <c r="H1867" s="307"/>
      <c r="I1867" s="308"/>
      <c r="J1867" s="276"/>
      <c r="K1867" s="276"/>
      <c r="L1867" s="276"/>
      <c r="M1867" s="276"/>
      <c r="N1867" s="276"/>
      <c r="O1867" s="160"/>
    </row>
    <row r="1868">
      <c r="A1868" s="276"/>
      <c r="B1868" s="276"/>
      <c r="C1868" s="304"/>
      <c r="D1868" s="305"/>
      <c r="E1868" s="306"/>
      <c r="F1868" s="307"/>
      <c r="G1868" s="307"/>
      <c r="H1868" s="307"/>
      <c r="I1868" s="308"/>
      <c r="J1868" s="276"/>
      <c r="K1868" s="276"/>
      <c r="L1868" s="276"/>
      <c r="M1868" s="276"/>
      <c r="N1868" s="276"/>
      <c r="O1868" s="160"/>
    </row>
    <row r="1869">
      <c r="A1869" s="276"/>
      <c r="B1869" s="276"/>
      <c r="C1869" s="304"/>
      <c r="D1869" s="305"/>
      <c r="E1869" s="306"/>
      <c r="F1869" s="307"/>
      <c r="G1869" s="307"/>
      <c r="H1869" s="307"/>
      <c r="I1869" s="308"/>
      <c r="J1869" s="276"/>
      <c r="K1869" s="276"/>
      <c r="L1869" s="276"/>
      <c r="M1869" s="276"/>
      <c r="N1869" s="276"/>
      <c r="O1869" s="160"/>
    </row>
    <row r="1870">
      <c r="A1870" s="276"/>
      <c r="B1870" s="276"/>
      <c r="C1870" s="304"/>
      <c r="D1870" s="305"/>
      <c r="E1870" s="306"/>
      <c r="F1870" s="307"/>
      <c r="G1870" s="307"/>
      <c r="H1870" s="307"/>
      <c r="I1870" s="308"/>
      <c r="J1870" s="276"/>
      <c r="K1870" s="276"/>
      <c r="L1870" s="276"/>
      <c r="M1870" s="276"/>
      <c r="N1870" s="276"/>
      <c r="O1870" s="160"/>
    </row>
    <row r="1871">
      <c r="A1871" s="276"/>
      <c r="B1871" s="276"/>
      <c r="C1871" s="304"/>
      <c r="D1871" s="305"/>
      <c r="E1871" s="306"/>
      <c r="F1871" s="307"/>
      <c r="G1871" s="307"/>
      <c r="H1871" s="307"/>
      <c r="I1871" s="308"/>
      <c r="J1871" s="276"/>
      <c r="K1871" s="276"/>
      <c r="L1871" s="276"/>
      <c r="M1871" s="276"/>
      <c r="N1871" s="276"/>
      <c r="O1871" s="160"/>
    </row>
    <row r="1872">
      <c r="A1872" s="276"/>
      <c r="B1872" s="276"/>
      <c r="C1872" s="304"/>
      <c r="D1872" s="305"/>
      <c r="E1872" s="306"/>
      <c r="F1872" s="307"/>
      <c r="G1872" s="307"/>
      <c r="H1872" s="307"/>
      <c r="I1872" s="308"/>
      <c r="J1872" s="276"/>
      <c r="K1872" s="276"/>
      <c r="L1872" s="276"/>
      <c r="M1872" s="276"/>
      <c r="N1872" s="276"/>
      <c r="O1872" s="160"/>
    </row>
    <row r="1873">
      <c r="A1873" s="276"/>
      <c r="B1873" s="276"/>
      <c r="C1873" s="304"/>
      <c r="D1873" s="305"/>
      <c r="E1873" s="306"/>
      <c r="F1873" s="307"/>
      <c r="G1873" s="307"/>
      <c r="H1873" s="307"/>
      <c r="I1873" s="308"/>
      <c r="J1873" s="276"/>
      <c r="K1873" s="276"/>
      <c r="L1873" s="276"/>
      <c r="M1873" s="276"/>
      <c r="N1873" s="276"/>
      <c r="O1873" s="160"/>
    </row>
    <row r="1874">
      <c r="A1874" s="276"/>
      <c r="B1874" s="276"/>
      <c r="C1874" s="304"/>
      <c r="D1874" s="305"/>
      <c r="E1874" s="306"/>
      <c r="F1874" s="307"/>
      <c r="G1874" s="307"/>
      <c r="H1874" s="307"/>
      <c r="I1874" s="308"/>
      <c r="J1874" s="276"/>
      <c r="K1874" s="276"/>
      <c r="L1874" s="276"/>
      <c r="M1874" s="276"/>
      <c r="N1874" s="276"/>
      <c r="O1874" s="160"/>
    </row>
    <row r="1875">
      <c r="A1875" s="276"/>
      <c r="B1875" s="276"/>
      <c r="C1875" s="304"/>
      <c r="D1875" s="305"/>
      <c r="E1875" s="306"/>
      <c r="F1875" s="307"/>
      <c r="G1875" s="307"/>
      <c r="H1875" s="307"/>
      <c r="I1875" s="308"/>
      <c r="J1875" s="276"/>
      <c r="K1875" s="276"/>
      <c r="L1875" s="276"/>
      <c r="M1875" s="276"/>
      <c r="N1875" s="276"/>
      <c r="O1875" s="160"/>
    </row>
    <row r="1876">
      <c r="A1876" s="276"/>
      <c r="B1876" s="276"/>
      <c r="C1876" s="304"/>
      <c r="D1876" s="305"/>
      <c r="E1876" s="306"/>
      <c r="F1876" s="307"/>
      <c r="G1876" s="307"/>
      <c r="H1876" s="307"/>
      <c r="I1876" s="308"/>
      <c r="J1876" s="276"/>
      <c r="K1876" s="276"/>
      <c r="L1876" s="276"/>
      <c r="M1876" s="276"/>
      <c r="N1876" s="276"/>
      <c r="O1876" s="160"/>
    </row>
    <row r="1877">
      <c r="A1877" s="276"/>
      <c r="B1877" s="276"/>
      <c r="C1877" s="304"/>
      <c r="D1877" s="305"/>
      <c r="E1877" s="306"/>
      <c r="F1877" s="307"/>
      <c r="G1877" s="307"/>
      <c r="H1877" s="307"/>
      <c r="I1877" s="308"/>
      <c r="J1877" s="276"/>
      <c r="K1877" s="276"/>
      <c r="L1877" s="276"/>
      <c r="M1877" s="276"/>
      <c r="N1877" s="276"/>
      <c r="O1877" s="160"/>
    </row>
    <row r="1878">
      <c r="A1878" s="276"/>
      <c r="B1878" s="276"/>
      <c r="C1878" s="304"/>
      <c r="D1878" s="305"/>
      <c r="E1878" s="306"/>
      <c r="F1878" s="307"/>
      <c r="G1878" s="307"/>
      <c r="H1878" s="307"/>
      <c r="I1878" s="308"/>
      <c r="J1878" s="276"/>
      <c r="K1878" s="276"/>
      <c r="L1878" s="276"/>
      <c r="M1878" s="276"/>
      <c r="N1878" s="276"/>
      <c r="O1878" s="160"/>
    </row>
    <row r="1879">
      <c r="A1879" s="276"/>
      <c r="B1879" s="276"/>
      <c r="C1879" s="304"/>
      <c r="D1879" s="305"/>
      <c r="E1879" s="306"/>
      <c r="F1879" s="307"/>
      <c r="G1879" s="307"/>
      <c r="H1879" s="307"/>
      <c r="I1879" s="308"/>
      <c r="J1879" s="276"/>
      <c r="K1879" s="276"/>
      <c r="L1879" s="276"/>
      <c r="M1879" s="276"/>
      <c r="N1879" s="276"/>
      <c r="O1879" s="160"/>
    </row>
    <row r="1880">
      <c r="A1880" s="276"/>
      <c r="B1880" s="276"/>
      <c r="C1880" s="304"/>
      <c r="D1880" s="305"/>
      <c r="E1880" s="306"/>
      <c r="F1880" s="307"/>
      <c r="G1880" s="307"/>
      <c r="H1880" s="307"/>
      <c r="I1880" s="308"/>
      <c r="J1880" s="276"/>
      <c r="K1880" s="276"/>
      <c r="L1880" s="276"/>
      <c r="M1880" s="276"/>
      <c r="N1880" s="276"/>
      <c r="O1880" s="160"/>
    </row>
    <row r="1881">
      <c r="A1881" s="276"/>
      <c r="B1881" s="276"/>
      <c r="C1881" s="304"/>
      <c r="D1881" s="305"/>
      <c r="E1881" s="306"/>
      <c r="F1881" s="307"/>
      <c r="G1881" s="307"/>
      <c r="H1881" s="307"/>
      <c r="I1881" s="308"/>
      <c r="J1881" s="276"/>
      <c r="K1881" s="276"/>
      <c r="L1881" s="276"/>
      <c r="M1881" s="276"/>
      <c r="N1881" s="276"/>
      <c r="O1881" s="160"/>
    </row>
    <row r="1882">
      <c r="A1882" s="276"/>
      <c r="B1882" s="276"/>
      <c r="C1882" s="304"/>
      <c r="D1882" s="305"/>
      <c r="E1882" s="306"/>
      <c r="F1882" s="307"/>
      <c r="G1882" s="307"/>
      <c r="H1882" s="307"/>
      <c r="I1882" s="308"/>
      <c r="J1882" s="276"/>
      <c r="K1882" s="276"/>
      <c r="L1882" s="276"/>
      <c r="M1882" s="276"/>
      <c r="N1882" s="276"/>
      <c r="O1882" s="160"/>
    </row>
    <row r="1883">
      <c r="A1883" s="276"/>
      <c r="B1883" s="276"/>
      <c r="C1883" s="304"/>
      <c r="D1883" s="305"/>
      <c r="E1883" s="306"/>
      <c r="F1883" s="307"/>
      <c r="G1883" s="307"/>
      <c r="H1883" s="307"/>
      <c r="I1883" s="308"/>
      <c r="J1883" s="276"/>
      <c r="K1883" s="276"/>
      <c r="L1883" s="276"/>
      <c r="M1883" s="276"/>
      <c r="N1883" s="276"/>
      <c r="O1883" s="160"/>
    </row>
    <row r="1884">
      <c r="A1884" s="276"/>
      <c r="B1884" s="276"/>
      <c r="C1884" s="304"/>
      <c r="D1884" s="305"/>
      <c r="E1884" s="306"/>
      <c r="F1884" s="307"/>
      <c r="G1884" s="307"/>
      <c r="H1884" s="307"/>
      <c r="I1884" s="308"/>
      <c r="J1884" s="276"/>
      <c r="K1884" s="276"/>
      <c r="L1884" s="276"/>
      <c r="M1884" s="276"/>
      <c r="N1884" s="276"/>
      <c r="O1884" s="160"/>
    </row>
    <row r="1885">
      <c r="A1885" s="276"/>
      <c r="B1885" s="276"/>
      <c r="C1885" s="304"/>
      <c r="D1885" s="305"/>
      <c r="E1885" s="306"/>
      <c r="F1885" s="307"/>
      <c r="G1885" s="307"/>
      <c r="H1885" s="307"/>
      <c r="I1885" s="308"/>
      <c r="J1885" s="276"/>
      <c r="K1885" s="276"/>
      <c r="L1885" s="276"/>
      <c r="M1885" s="276"/>
      <c r="N1885" s="276"/>
      <c r="O1885" s="160"/>
    </row>
    <row r="1886">
      <c r="A1886" s="276"/>
      <c r="B1886" s="276"/>
      <c r="C1886" s="304"/>
      <c r="D1886" s="305"/>
      <c r="E1886" s="306"/>
      <c r="F1886" s="307"/>
      <c r="G1886" s="307"/>
      <c r="H1886" s="307"/>
      <c r="I1886" s="308"/>
      <c r="J1886" s="276"/>
      <c r="K1886" s="276"/>
      <c r="L1886" s="276"/>
      <c r="M1886" s="276"/>
      <c r="N1886" s="276"/>
      <c r="O1886" s="160"/>
    </row>
    <row r="1887">
      <c r="A1887" s="276"/>
      <c r="B1887" s="276"/>
      <c r="C1887" s="304"/>
      <c r="D1887" s="305"/>
      <c r="E1887" s="306"/>
      <c r="F1887" s="307"/>
      <c r="G1887" s="307"/>
      <c r="H1887" s="307"/>
      <c r="I1887" s="308"/>
      <c r="J1887" s="276"/>
      <c r="K1887" s="276"/>
      <c r="L1887" s="276"/>
      <c r="M1887" s="276"/>
      <c r="N1887" s="276"/>
      <c r="O1887" s="160"/>
    </row>
    <row r="1888">
      <c r="A1888" s="276"/>
      <c r="B1888" s="276"/>
      <c r="C1888" s="304"/>
      <c r="D1888" s="305"/>
      <c r="E1888" s="306"/>
      <c r="F1888" s="307"/>
      <c r="G1888" s="307"/>
      <c r="H1888" s="307"/>
      <c r="I1888" s="308"/>
      <c r="J1888" s="276"/>
      <c r="K1888" s="276"/>
      <c r="L1888" s="276"/>
      <c r="M1888" s="276"/>
      <c r="N1888" s="276"/>
      <c r="O1888" s="160"/>
    </row>
    <row r="1889">
      <c r="A1889" s="276"/>
      <c r="B1889" s="276"/>
      <c r="C1889" s="304"/>
      <c r="D1889" s="305"/>
      <c r="E1889" s="306"/>
      <c r="F1889" s="307"/>
      <c r="G1889" s="307"/>
      <c r="H1889" s="307"/>
      <c r="I1889" s="308"/>
      <c r="J1889" s="276"/>
      <c r="K1889" s="276"/>
      <c r="L1889" s="276"/>
      <c r="M1889" s="276"/>
      <c r="N1889" s="276"/>
      <c r="O1889" s="160"/>
    </row>
    <row r="1890">
      <c r="A1890" s="276"/>
      <c r="B1890" s="276"/>
      <c r="C1890" s="304"/>
      <c r="D1890" s="305"/>
      <c r="E1890" s="306"/>
      <c r="F1890" s="307"/>
      <c r="G1890" s="307"/>
      <c r="H1890" s="307"/>
      <c r="I1890" s="308"/>
      <c r="J1890" s="276"/>
      <c r="K1890" s="276"/>
      <c r="L1890" s="276"/>
      <c r="M1890" s="276"/>
      <c r="N1890" s="276"/>
      <c r="O1890" s="160"/>
    </row>
    <row r="1891">
      <c r="A1891" s="276"/>
      <c r="B1891" s="276"/>
      <c r="C1891" s="304"/>
      <c r="D1891" s="305"/>
      <c r="E1891" s="306"/>
      <c r="F1891" s="307"/>
      <c r="G1891" s="307"/>
      <c r="H1891" s="307"/>
      <c r="I1891" s="308"/>
      <c r="J1891" s="276"/>
      <c r="K1891" s="276"/>
      <c r="L1891" s="276"/>
      <c r="M1891" s="276"/>
      <c r="N1891" s="276"/>
      <c r="O1891" s="160"/>
    </row>
    <row r="1892">
      <c r="A1892" s="276"/>
      <c r="B1892" s="276"/>
      <c r="C1892" s="304"/>
      <c r="D1892" s="305"/>
      <c r="E1892" s="306"/>
      <c r="F1892" s="307"/>
      <c r="G1892" s="307"/>
      <c r="H1892" s="307"/>
      <c r="I1892" s="308"/>
      <c r="J1892" s="276"/>
      <c r="K1892" s="276"/>
      <c r="L1892" s="276"/>
      <c r="M1892" s="276"/>
      <c r="N1892" s="276"/>
      <c r="O1892" s="160"/>
    </row>
    <row r="1893">
      <c r="A1893" s="276"/>
      <c r="B1893" s="276"/>
      <c r="C1893" s="304"/>
      <c r="D1893" s="305"/>
      <c r="E1893" s="306"/>
      <c r="F1893" s="307"/>
      <c r="G1893" s="307"/>
      <c r="H1893" s="307"/>
      <c r="I1893" s="308"/>
      <c r="J1893" s="276"/>
      <c r="K1893" s="276"/>
      <c r="L1893" s="276"/>
      <c r="M1893" s="276"/>
      <c r="N1893" s="276"/>
      <c r="O1893" s="160"/>
    </row>
    <row r="1894">
      <c r="A1894" s="276"/>
      <c r="B1894" s="276"/>
      <c r="C1894" s="304"/>
      <c r="D1894" s="305"/>
      <c r="E1894" s="306"/>
      <c r="F1894" s="307"/>
      <c r="G1894" s="307"/>
      <c r="H1894" s="307"/>
      <c r="I1894" s="308"/>
      <c r="J1894" s="276"/>
      <c r="K1894" s="276"/>
      <c r="L1894" s="276"/>
      <c r="M1894" s="276"/>
      <c r="N1894" s="276"/>
      <c r="O1894" s="160"/>
    </row>
    <row r="1895">
      <c r="A1895" s="276"/>
      <c r="B1895" s="276"/>
      <c r="C1895" s="304"/>
      <c r="D1895" s="305"/>
      <c r="E1895" s="306"/>
      <c r="F1895" s="307"/>
      <c r="G1895" s="307"/>
      <c r="H1895" s="307"/>
      <c r="I1895" s="308"/>
      <c r="J1895" s="276"/>
      <c r="K1895" s="276"/>
      <c r="L1895" s="276"/>
      <c r="M1895" s="276"/>
      <c r="N1895" s="276"/>
      <c r="O1895" s="160"/>
    </row>
    <row r="1896">
      <c r="A1896" s="276"/>
      <c r="B1896" s="276"/>
      <c r="C1896" s="304"/>
      <c r="D1896" s="305"/>
      <c r="E1896" s="306"/>
      <c r="F1896" s="307"/>
      <c r="G1896" s="307"/>
      <c r="H1896" s="307"/>
      <c r="I1896" s="308"/>
      <c r="J1896" s="276"/>
      <c r="K1896" s="276"/>
      <c r="L1896" s="276"/>
      <c r="M1896" s="276"/>
      <c r="N1896" s="276"/>
      <c r="O1896" s="160"/>
    </row>
    <row r="1897">
      <c r="A1897" s="276"/>
      <c r="B1897" s="276"/>
      <c r="C1897" s="304"/>
      <c r="D1897" s="305"/>
      <c r="E1897" s="306"/>
      <c r="F1897" s="307"/>
      <c r="G1897" s="307"/>
      <c r="H1897" s="307"/>
      <c r="I1897" s="308"/>
      <c r="J1897" s="276"/>
      <c r="K1897" s="276"/>
      <c r="L1897" s="276"/>
      <c r="M1897" s="276"/>
      <c r="N1897" s="276"/>
      <c r="O1897" s="160"/>
    </row>
    <row r="1898">
      <c r="A1898" s="276"/>
      <c r="B1898" s="276"/>
      <c r="C1898" s="304"/>
      <c r="D1898" s="305"/>
      <c r="E1898" s="306"/>
      <c r="F1898" s="307"/>
      <c r="G1898" s="307"/>
      <c r="H1898" s="307"/>
      <c r="I1898" s="308"/>
      <c r="J1898" s="276"/>
      <c r="K1898" s="276"/>
      <c r="L1898" s="276"/>
      <c r="M1898" s="276"/>
      <c r="N1898" s="276"/>
      <c r="O1898" s="160"/>
    </row>
    <row r="1899">
      <c r="A1899" s="276"/>
      <c r="B1899" s="276"/>
      <c r="C1899" s="304"/>
      <c r="D1899" s="305"/>
      <c r="E1899" s="306"/>
      <c r="F1899" s="307"/>
      <c r="G1899" s="307"/>
      <c r="H1899" s="307"/>
      <c r="I1899" s="308"/>
      <c r="J1899" s="276"/>
      <c r="K1899" s="276"/>
      <c r="L1899" s="276"/>
      <c r="M1899" s="276"/>
      <c r="N1899" s="276"/>
      <c r="O1899" s="160"/>
    </row>
    <row r="1900">
      <c r="A1900" s="276"/>
      <c r="B1900" s="276"/>
      <c r="C1900" s="304"/>
      <c r="D1900" s="305"/>
      <c r="E1900" s="306"/>
      <c r="F1900" s="307"/>
      <c r="G1900" s="307"/>
      <c r="H1900" s="307"/>
      <c r="I1900" s="308"/>
      <c r="J1900" s="276"/>
      <c r="K1900" s="276"/>
      <c r="L1900" s="276"/>
      <c r="M1900" s="276"/>
      <c r="N1900" s="276"/>
      <c r="O1900" s="160"/>
    </row>
    <row r="1901">
      <c r="A1901" s="276"/>
      <c r="B1901" s="276"/>
      <c r="C1901" s="304"/>
      <c r="D1901" s="305"/>
      <c r="E1901" s="306"/>
      <c r="F1901" s="307"/>
      <c r="G1901" s="307"/>
      <c r="H1901" s="307"/>
      <c r="I1901" s="308"/>
      <c r="J1901" s="276"/>
      <c r="K1901" s="276"/>
      <c r="L1901" s="276"/>
      <c r="M1901" s="276"/>
      <c r="N1901" s="276"/>
      <c r="O1901" s="160"/>
    </row>
    <row r="1902">
      <c r="A1902" s="276"/>
      <c r="B1902" s="276"/>
      <c r="C1902" s="304"/>
      <c r="D1902" s="305"/>
      <c r="E1902" s="306"/>
      <c r="F1902" s="307"/>
      <c r="G1902" s="307"/>
      <c r="H1902" s="307"/>
      <c r="I1902" s="308"/>
      <c r="J1902" s="276"/>
      <c r="K1902" s="276"/>
      <c r="L1902" s="276"/>
      <c r="M1902" s="276"/>
      <c r="N1902" s="276"/>
      <c r="O1902" s="160"/>
    </row>
    <row r="1903">
      <c r="A1903" s="276"/>
      <c r="B1903" s="276"/>
      <c r="C1903" s="304"/>
      <c r="D1903" s="305"/>
      <c r="E1903" s="306"/>
      <c r="F1903" s="307"/>
      <c r="G1903" s="307"/>
      <c r="H1903" s="307"/>
      <c r="I1903" s="308"/>
      <c r="J1903" s="276"/>
      <c r="K1903" s="276"/>
      <c r="L1903" s="276"/>
      <c r="M1903" s="276"/>
      <c r="N1903" s="276"/>
      <c r="O1903" s="160"/>
    </row>
    <row r="1904">
      <c r="A1904" s="276"/>
      <c r="B1904" s="276"/>
      <c r="C1904" s="304"/>
      <c r="D1904" s="305"/>
      <c r="E1904" s="306"/>
      <c r="F1904" s="307"/>
      <c r="G1904" s="307"/>
      <c r="H1904" s="307"/>
      <c r="I1904" s="308"/>
      <c r="J1904" s="276"/>
      <c r="K1904" s="276"/>
      <c r="L1904" s="276"/>
      <c r="M1904" s="276"/>
      <c r="N1904" s="276"/>
      <c r="O1904" s="160"/>
    </row>
    <row r="1905">
      <c r="A1905" s="276"/>
      <c r="B1905" s="276"/>
      <c r="C1905" s="304"/>
      <c r="D1905" s="305"/>
      <c r="E1905" s="306"/>
      <c r="F1905" s="307"/>
      <c r="G1905" s="307"/>
      <c r="H1905" s="307"/>
      <c r="I1905" s="308"/>
      <c r="J1905" s="276"/>
      <c r="K1905" s="276"/>
      <c r="L1905" s="276"/>
      <c r="M1905" s="276"/>
      <c r="N1905" s="276"/>
      <c r="O1905" s="160"/>
    </row>
    <row r="1906">
      <c r="A1906" s="276"/>
      <c r="B1906" s="276"/>
      <c r="C1906" s="304"/>
      <c r="D1906" s="305"/>
      <c r="E1906" s="306"/>
      <c r="F1906" s="307"/>
      <c r="G1906" s="307"/>
      <c r="H1906" s="307"/>
      <c r="I1906" s="308"/>
      <c r="J1906" s="276"/>
      <c r="K1906" s="276"/>
      <c r="L1906" s="276"/>
      <c r="M1906" s="276"/>
      <c r="N1906" s="276"/>
      <c r="O1906" s="160"/>
    </row>
    <row r="1907">
      <c r="A1907" s="276"/>
      <c r="B1907" s="276"/>
      <c r="C1907" s="304"/>
      <c r="D1907" s="305"/>
      <c r="E1907" s="306"/>
      <c r="F1907" s="307"/>
      <c r="G1907" s="307"/>
      <c r="H1907" s="307"/>
      <c r="I1907" s="308"/>
      <c r="J1907" s="276"/>
      <c r="K1907" s="276"/>
      <c r="L1907" s="276"/>
      <c r="M1907" s="276"/>
      <c r="N1907" s="276"/>
      <c r="O1907" s="160"/>
    </row>
    <row r="1908">
      <c r="A1908" s="276"/>
      <c r="B1908" s="276"/>
      <c r="C1908" s="304"/>
      <c r="D1908" s="305"/>
      <c r="E1908" s="306"/>
      <c r="F1908" s="307"/>
      <c r="G1908" s="307"/>
      <c r="H1908" s="307"/>
      <c r="I1908" s="308"/>
      <c r="J1908" s="276"/>
      <c r="K1908" s="276"/>
      <c r="L1908" s="276"/>
      <c r="M1908" s="276"/>
      <c r="N1908" s="276"/>
      <c r="O1908" s="160"/>
    </row>
    <row r="1909">
      <c r="A1909" s="276"/>
      <c r="B1909" s="276"/>
      <c r="C1909" s="304"/>
      <c r="D1909" s="305"/>
      <c r="E1909" s="306"/>
      <c r="F1909" s="307"/>
      <c r="G1909" s="307"/>
      <c r="H1909" s="307"/>
      <c r="I1909" s="308"/>
      <c r="J1909" s="276"/>
      <c r="K1909" s="276"/>
      <c r="L1909" s="276"/>
      <c r="M1909" s="276"/>
      <c r="N1909" s="276"/>
      <c r="O1909" s="160"/>
    </row>
    <row r="1910">
      <c r="A1910" s="276"/>
      <c r="B1910" s="276"/>
      <c r="C1910" s="304"/>
      <c r="D1910" s="305"/>
      <c r="E1910" s="306"/>
      <c r="F1910" s="307"/>
      <c r="G1910" s="307"/>
      <c r="H1910" s="307"/>
      <c r="I1910" s="308"/>
      <c r="J1910" s="276"/>
      <c r="K1910" s="276"/>
      <c r="L1910" s="276"/>
      <c r="M1910" s="276"/>
      <c r="N1910" s="276"/>
      <c r="O1910" s="160"/>
    </row>
    <row r="1911">
      <c r="A1911" s="276"/>
      <c r="B1911" s="276"/>
      <c r="C1911" s="304"/>
      <c r="D1911" s="305"/>
      <c r="E1911" s="306"/>
      <c r="F1911" s="307"/>
      <c r="G1911" s="307"/>
      <c r="H1911" s="307"/>
      <c r="I1911" s="308"/>
      <c r="J1911" s="276"/>
      <c r="K1911" s="276"/>
      <c r="L1911" s="276"/>
      <c r="M1911" s="276"/>
      <c r="N1911" s="276"/>
      <c r="O1911" s="160"/>
    </row>
    <row r="1912">
      <c r="A1912" s="276"/>
      <c r="B1912" s="276"/>
      <c r="C1912" s="304"/>
      <c r="D1912" s="305"/>
      <c r="E1912" s="306"/>
      <c r="F1912" s="307"/>
      <c r="G1912" s="307"/>
      <c r="H1912" s="307"/>
      <c r="I1912" s="308"/>
      <c r="J1912" s="276"/>
      <c r="K1912" s="276"/>
      <c r="L1912" s="276"/>
      <c r="M1912" s="276"/>
      <c r="N1912" s="276"/>
      <c r="O1912" s="160"/>
    </row>
    <row r="1913">
      <c r="A1913" s="276"/>
      <c r="B1913" s="276"/>
      <c r="C1913" s="304"/>
      <c r="D1913" s="305"/>
      <c r="E1913" s="306"/>
      <c r="F1913" s="307"/>
      <c r="G1913" s="307"/>
      <c r="H1913" s="307"/>
      <c r="I1913" s="308"/>
      <c r="J1913" s="276"/>
      <c r="K1913" s="276"/>
      <c r="L1913" s="276"/>
      <c r="M1913" s="276"/>
      <c r="N1913" s="276"/>
      <c r="O1913" s="160"/>
    </row>
    <row r="1914">
      <c r="A1914" s="276"/>
      <c r="B1914" s="276"/>
      <c r="C1914" s="304"/>
      <c r="D1914" s="305"/>
      <c r="E1914" s="306"/>
      <c r="F1914" s="307"/>
      <c r="G1914" s="307"/>
      <c r="H1914" s="307"/>
      <c r="I1914" s="308"/>
      <c r="J1914" s="276"/>
      <c r="K1914" s="276"/>
      <c r="L1914" s="276"/>
      <c r="M1914" s="276"/>
      <c r="N1914" s="276"/>
      <c r="O1914" s="160"/>
    </row>
    <row r="1915">
      <c r="A1915" s="276"/>
      <c r="B1915" s="276"/>
      <c r="C1915" s="304"/>
      <c r="D1915" s="305"/>
      <c r="E1915" s="306"/>
      <c r="F1915" s="307"/>
      <c r="G1915" s="307"/>
      <c r="H1915" s="307"/>
      <c r="I1915" s="308"/>
      <c r="J1915" s="276"/>
      <c r="K1915" s="276"/>
      <c r="L1915" s="276"/>
      <c r="M1915" s="276"/>
      <c r="N1915" s="276"/>
      <c r="O1915" s="160"/>
    </row>
    <row r="1916">
      <c r="A1916" s="276"/>
      <c r="B1916" s="276"/>
      <c r="C1916" s="304"/>
      <c r="D1916" s="305"/>
      <c r="E1916" s="306"/>
      <c r="F1916" s="307"/>
      <c r="G1916" s="307"/>
      <c r="H1916" s="307"/>
      <c r="I1916" s="308"/>
      <c r="J1916" s="276"/>
      <c r="K1916" s="276"/>
      <c r="L1916" s="276"/>
      <c r="M1916" s="276"/>
      <c r="N1916" s="276"/>
      <c r="O1916" s="160"/>
    </row>
    <row r="1917">
      <c r="A1917" s="276"/>
      <c r="B1917" s="276"/>
      <c r="C1917" s="304"/>
      <c r="D1917" s="305"/>
      <c r="E1917" s="306"/>
      <c r="F1917" s="307"/>
      <c r="G1917" s="307"/>
      <c r="H1917" s="307"/>
      <c r="I1917" s="308"/>
      <c r="J1917" s="276"/>
      <c r="K1917" s="276"/>
      <c r="L1917" s="276"/>
      <c r="M1917" s="276"/>
      <c r="N1917" s="276"/>
      <c r="O1917" s="160"/>
    </row>
    <row r="1918">
      <c r="A1918" s="276"/>
      <c r="B1918" s="276"/>
      <c r="C1918" s="304"/>
      <c r="D1918" s="305"/>
      <c r="E1918" s="306"/>
      <c r="F1918" s="307"/>
      <c r="G1918" s="307"/>
      <c r="H1918" s="307"/>
      <c r="I1918" s="308"/>
      <c r="J1918" s="276"/>
      <c r="K1918" s="276"/>
      <c r="L1918" s="276"/>
      <c r="M1918" s="276"/>
      <c r="N1918" s="276"/>
      <c r="O1918" s="160"/>
    </row>
    <row r="1919">
      <c r="A1919" s="276"/>
      <c r="B1919" s="276"/>
      <c r="C1919" s="304"/>
      <c r="D1919" s="305"/>
      <c r="E1919" s="306"/>
      <c r="F1919" s="307"/>
      <c r="G1919" s="307"/>
      <c r="H1919" s="307"/>
      <c r="I1919" s="308"/>
      <c r="J1919" s="276"/>
      <c r="K1919" s="276"/>
      <c r="L1919" s="276"/>
      <c r="M1919" s="276"/>
      <c r="N1919" s="276"/>
      <c r="O1919" s="160"/>
    </row>
    <row r="1920">
      <c r="A1920" s="276"/>
      <c r="B1920" s="276"/>
      <c r="C1920" s="304"/>
      <c r="D1920" s="305"/>
      <c r="E1920" s="306"/>
      <c r="F1920" s="307"/>
      <c r="G1920" s="307"/>
      <c r="H1920" s="307"/>
      <c r="I1920" s="308"/>
      <c r="J1920" s="276"/>
      <c r="K1920" s="276"/>
      <c r="L1920" s="276"/>
      <c r="M1920" s="276"/>
      <c r="N1920" s="276"/>
      <c r="O1920" s="160"/>
    </row>
    <row r="1921">
      <c r="A1921" s="276"/>
      <c r="B1921" s="276"/>
      <c r="C1921" s="304"/>
      <c r="D1921" s="305"/>
      <c r="E1921" s="306"/>
      <c r="F1921" s="307"/>
      <c r="G1921" s="307"/>
      <c r="H1921" s="307"/>
      <c r="I1921" s="308"/>
      <c r="J1921" s="276"/>
      <c r="K1921" s="276"/>
      <c r="L1921" s="276"/>
      <c r="M1921" s="276"/>
      <c r="N1921" s="276"/>
      <c r="O1921" s="160"/>
    </row>
    <row r="1922">
      <c r="A1922" s="276"/>
      <c r="B1922" s="276"/>
      <c r="C1922" s="304"/>
      <c r="D1922" s="305"/>
      <c r="E1922" s="306"/>
      <c r="F1922" s="307"/>
      <c r="G1922" s="307"/>
      <c r="H1922" s="307"/>
      <c r="I1922" s="308"/>
      <c r="J1922" s="276"/>
      <c r="K1922" s="276"/>
      <c r="L1922" s="276"/>
      <c r="M1922" s="276"/>
      <c r="N1922" s="276"/>
      <c r="O1922" s="160"/>
    </row>
    <row r="1923">
      <c r="A1923" s="276"/>
      <c r="B1923" s="276"/>
      <c r="C1923" s="304"/>
      <c r="D1923" s="305"/>
      <c r="E1923" s="306"/>
      <c r="F1923" s="307"/>
      <c r="G1923" s="307"/>
      <c r="H1923" s="307"/>
      <c r="I1923" s="308"/>
      <c r="J1923" s="276"/>
      <c r="K1923" s="276"/>
      <c r="L1923" s="276"/>
      <c r="M1923" s="276"/>
      <c r="N1923" s="276"/>
      <c r="O1923" s="160"/>
    </row>
    <row r="1924">
      <c r="A1924" s="276"/>
      <c r="B1924" s="276"/>
      <c r="C1924" s="304"/>
      <c r="D1924" s="305"/>
      <c r="E1924" s="306"/>
      <c r="F1924" s="307"/>
      <c r="G1924" s="307"/>
      <c r="H1924" s="307"/>
      <c r="I1924" s="308"/>
      <c r="J1924" s="276"/>
      <c r="K1924" s="276"/>
      <c r="L1924" s="276"/>
      <c r="M1924" s="276"/>
      <c r="N1924" s="276"/>
      <c r="O1924" s="160"/>
    </row>
    <row r="1925">
      <c r="A1925" s="276"/>
      <c r="B1925" s="276"/>
      <c r="C1925" s="304"/>
      <c r="D1925" s="305"/>
      <c r="E1925" s="306"/>
      <c r="F1925" s="307"/>
      <c r="G1925" s="307"/>
      <c r="H1925" s="307"/>
      <c r="I1925" s="308"/>
      <c r="J1925" s="276"/>
      <c r="K1925" s="276"/>
      <c r="L1925" s="276"/>
      <c r="M1925" s="276"/>
      <c r="N1925" s="276"/>
      <c r="O1925" s="160"/>
    </row>
    <row r="1926">
      <c r="A1926" s="276"/>
      <c r="B1926" s="276"/>
      <c r="C1926" s="304"/>
      <c r="D1926" s="305"/>
      <c r="E1926" s="306"/>
      <c r="F1926" s="307"/>
      <c r="G1926" s="307"/>
      <c r="H1926" s="307"/>
      <c r="I1926" s="308"/>
      <c r="J1926" s="276"/>
      <c r="K1926" s="276"/>
      <c r="L1926" s="276"/>
      <c r="M1926" s="276"/>
      <c r="N1926" s="276"/>
      <c r="O1926" s="160"/>
    </row>
    <row r="1927">
      <c r="A1927" s="276"/>
      <c r="B1927" s="276"/>
      <c r="C1927" s="304"/>
      <c r="D1927" s="305"/>
      <c r="E1927" s="306"/>
      <c r="F1927" s="307"/>
      <c r="G1927" s="307"/>
      <c r="H1927" s="307"/>
      <c r="I1927" s="308"/>
      <c r="J1927" s="276"/>
      <c r="K1927" s="276"/>
      <c r="L1927" s="276"/>
      <c r="M1927" s="276"/>
      <c r="N1927" s="276"/>
      <c r="O1927" s="160"/>
    </row>
    <row r="1928">
      <c r="A1928" s="276"/>
      <c r="B1928" s="276"/>
      <c r="C1928" s="304"/>
      <c r="D1928" s="305"/>
      <c r="E1928" s="306"/>
      <c r="F1928" s="307"/>
      <c r="G1928" s="307"/>
      <c r="H1928" s="307"/>
      <c r="I1928" s="308"/>
      <c r="J1928" s="276"/>
      <c r="K1928" s="276"/>
      <c r="L1928" s="276"/>
      <c r="M1928" s="276"/>
      <c r="N1928" s="276"/>
      <c r="O1928" s="160"/>
    </row>
    <row r="1929">
      <c r="A1929" s="276"/>
      <c r="B1929" s="276"/>
      <c r="C1929" s="304"/>
      <c r="D1929" s="305"/>
      <c r="E1929" s="306"/>
      <c r="F1929" s="307"/>
      <c r="G1929" s="307"/>
      <c r="H1929" s="307"/>
      <c r="I1929" s="308"/>
      <c r="J1929" s="276"/>
      <c r="K1929" s="276"/>
      <c r="L1929" s="276"/>
      <c r="M1929" s="276"/>
      <c r="N1929" s="276"/>
      <c r="O1929" s="160"/>
    </row>
    <row r="1930">
      <c r="A1930" s="276"/>
      <c r="B1930" s="276"/>
      <c r="C1930" s="304"/>
      <c r="D1930" s="305"/>
      <c r="E1930" s="306"/>
      <c r="F1930" s="307"/>
      <c r="G1930" s="307"/>
      <c r="H1930" s="307"/>
      <c r="I1930" s="308"/>
      <c r="J1930" s="276"/>
      <c r="K1930" s="276"/>
      <c r="L1930" s="276"/>
      <c r="M1930" s="276"/>
      <c r="N1930" s="276"/>
      <c r="O1930" s="160"/>
    </row>
    <row r="1931">
      <c r="A1931" s="276"/>
      <c r="B1931" s="276"/>
      <c r="C1931" s="304"/>
      <c r="D1931" s="305"/>
      <c r="E1931" s="306"/>
      <c r="F1931" s="307"/>
      <c r="G1931" s="307"/>
      <c r="H1931" s="307"/>
      <c r="I1931" s="308"/>
      <c r="J1931" s="276"/>
      <c r="K1931" s="276"/>
      <c r="L1931" s="276"/>
      <c r="M1931" s="276"/>
      <c r="N1931" s="276"/>
      <c r="O1931" s="160"/>
    </row>
    <row r="1932">
      <c r="A1932" s="276"/>
      <c r="B1932" s="276"/>
      <c r="C1932" s="304"/>
      <c r="D1932" s="305"/>
      <c r="E1932" s="306"/>
      <c r="F1932" s="307"/>
      <c r="G1932" s="307"/>
      <c r="H1932" s="307"/>
      <c r="I1932" s="308"/>
      <c r="J1932" s="276"/>
      <c r="K1932" s="276"/>
      <c r="L1932" s="276"/>
      <c r="M1932" s="276"/>
      <c r="N1932" s="276"/>
      <c r="O1932" s="160"/>
    </row>
    <row r="1933">
      <c r="A1933" s="276"/>
      <c r="B1933" s="276"/>
      <c r="C1933" s="304"/>
      <c r="D1933" s="305"/>
      <c r="E1933" s="306"/>
      <c r="F1933" s="307"/>
      <c r="G1933" s="307"/>
      <c r="H1933" s="307"/>
      <c r="I1933" s="308"/>
      <c r="J1933" s="276"/>
      <c r="K1933" s="276"/>
      <c r="L1933" s="276"/>
      <c r="M1933" s="276"/>
      <c r="N1933" s="276"/>
      <c r="O1933" s="160"/>
    </row>
    <row r="1934">
      <c r="A1934" s="276"/>
      <c r="B1934" s="276"/>
      <c r="C1934" s="304"/>
      <c r="D1934" s="305"/>
      <c r="E1934" s="306"/>
      <c r="F1934" s="307"/>
      <c r="G1934" s="307"/>
      <c r="H1934" s="307"/>
      <c r="I1934" s="308"/>
      <c r="J1934" s="276"/>
      <c r="K1934" s="276"/>
      <c r="L1934" s="276"/>
      <c r="M1934" s="276"/>
      <c r="N1934" s="276"/>
      <c r="O1934" s="160"/>
    </row>
    <row r="1935">
      <c r="A1935" s="276"/>
      <c r="B1935" s="276"/>
      <c r="C1935" s="304"/>
      <c r="D1935" s="305"/>
      <c r="E1935" s="306"/>
      <c r="F1935" s="307"/>
      <c r="G1935" s="307"/>
      <c r="H1935" s="307"/>
      <c r="I1935" s="308"/>
      <c r="J1935" s="276"/>
      <c r="K1935" s="276"/>
      <c r="L1935" s="276"/>
      <c r="M1935" s="276"/>
      <c r="N1935" s="276"/>
      <c r="O1935" s="160"/>
    </row>
    <row r="1936">
      <c r="A1936" s="276"/>
      <c r="B1936" s="276"/>
      <c r="C1936" s="304"/>
      <c r="D1936" s="305"/>
      <c r="E1936" s="306"/>
      <c r="F1936" s="307"/>
      <c r="G1936" s="307"/>
      <c r="H1936" s="307"/>
      <c r="I1936" s="308"/>
      <c r="J1936" s="276"/>
      <c r="K1936" s="276"/>
      <c r="L1936" s="276"/>
      <c r="M1936" s="276"/>
      <c r="N1936" s="276"/>
      <c r="O1936" s="160"/>
    </row>
    <row r="1937">
      <c r="A1937" s="276"/>
      <c r="B1937" s="276"/>
      <c r="C1937" s="304"/>
      <c r="D1937" s="305"/>
      <c r="E1937" s="306"/>
      <c r="F1937" s="307"/>
      <c r="G1937" s="307"/>
      <c r="H1937" s="307"/>
      <c r="I1937" s="308"/>
      <c r="J1937" s="276"/>
      <c r="K1937" s="276"/>
      <c r="L1937" s="276"/>
      <c r="M1937" s="276"/>
      <c r="N1937" s="276"/>
      <c r="O1937" s="160"/>
    </row>
    <row r="1938">
      <c r="A1938" s="276"/>
      <c r="B1938" s="276"/>
      <c r="C1938" s="304"/>
      <c r="D1938" s="305"/>
      <c r="E1938" s="306"/>
      <c r="F1938" s="307"/>
      <c r="G1938" s="307"/>
      <c r="H1938" s="307"/>
      <c r="I1938" s="308"/>
      <c r="J1938" s="276"/>
      <c r="K1938" s="276"/>
      <c r="L1938" s="276"/>
      <c r="M1938" s="276"/>
      <c r="N1938" s="276"/>
      <c r="O1938" s="160"/>
    </row>
    <row r="1939">
      <c r="A1939" s="276"/>
      <c r="B1939" s="276"/>
      <c r="C1939" s="304"/>
      <c r="D1939" s="305"/>
      <c r="E1939" s="306"/>
      <c r="F1939" s="307"/>
      <c r="G1939" s="307"/>
      <c r="H1939" s="307"/>
      <c r="I1939" s="308"/>
      <c r="J1939" s="276"/>
      <c r="K1939" s="276"/>
      <c r="L1939" s="276"/>
      <c r="M1939" s="276"/>
      <c r="N1939" s="276"/>
      <c r="O1939" s="160"/>
    </row>
    <row r="1940">
      <c r="A1940" s="276"/>
      <c r="B1940" s="276"/>
      <c r="C1940" s="304"/>
      <c r="D1940" s="305"/>
      <c r="E1940" s="306"/>
      <c r="F1940" s="307"/>
      <c r="G1940" s="307"/>
      <c r="H1940" s="307"/>
      <c r="I1940" s="308"/>
      <c r="J1940" s="276"/>
      <c r="K1940" s="276"/>
      <c r="L1940" s="276"/>
      <c r="M1940" s="276"/>
      <c r="N1940" s="276"/>
      <c r="O1940" s="160"/>
    </row>
    <row r="1941">
      <c r="A1941" s="276"/>
      <c r="B1941" s="276"/>
      <c r="C1941" s="304"/>
      <c r="D1941" s="305"/>
      <c r="E1941" s="306"/>
      <c r="F1941" s="307"/>
      <c r="G1941" s="307"/>
      <c r="H1941" s="307"/>
      <c r="I1941" s="308"/>
      <c r="J1941" s="276"/>
      <c r="K1941" s="276"/>
      <c r="L1941" s="276"/>
      <c r="M1941" s="276"/>
      <c r="N1941" s="276"/>
      <c r="O1941" s="160"/>
    </row>
    <row r="1942">
      <c r="A1942" s="276"/>
      <c r="B1942" s="276"/>
      <c r="C1942" s="304"/>
      <c r="D1942" s="305"/>
      <c r="E1942" s="306"/>
      <c r="F1942" s="307"/>
      <c r="G1942" s="307"/>
      <c r="H1942" s="307"/>
      <c r="I1942" s="308"/>
      <c r="J1942" s="276"/>
      <c r="K1942" s="276"/>
      <c r="L1942" s="276"/>
      <c r="M1942" s="276"/>
      <c r="N1942" s="276"/>
      <c r="O1942" s="160"/>
    </row>
    <row r="1943">
      <c r="A1943" s="276"/>
      <c r="B1943" s="276"/>
      <c r="C1943" s="304"/>
      <c r="D1943" s="305"/>
      <c r="E1943" s="306"/>
      <c r="F1943" s="307"/>
      <c r="G1943" s="307"/>
      <c r="H1943" s="307"/>
      <c r="I1943" s="308"/>
      <c r="J1943" s="276"/>
      <c r="K1943" s="276"/>
      <c r="L1943" s="276"/>
      <c r="M1943" s="276"/>
      <c r="N1943" s="276"/>
      <c r="O1943" s="160"/>
    </row>
    <row r="1944">
      <c r="A1944" s="276"/>
      <c r="B1944" s="276"/>
      <c r="C1944" s="304"/>
      <c r="D1944" s="305"/>
      <c r="E1944" s="306"/>
      <c r="F1944" s="307"/>
      <c r="G1944" s="307"/>
      <c r="H1944" s="307"/>
      <c r="I1944" s="308"/>
      <c r="J1944" s="276"/>
      <c r="K1944" s="276"/>
      <c r="L1944" s="276"/>
      <c r="M1944" s="276"/>
      <c r="N1944" s="276"/>
      <c r="O1944" s="160"/>
    </row>
    <row r="1945">
      <c r="A1945" s="276"/>
      <c r="B1945" s="276"/>
      <c r="C1945" s="304"/>
      <c r="D1945" s="305"/>
      <c r="E1945" s="306"/>
      <c r="F1945" s="307"/>
      <c r="G1945" s="307"/>
      <c r="H1945" s="307"/>
      <c r="I1945" s="308"/>
      <c r="J1945" s="276"/>
      <c r="K1945" s="276"/>
      <c r="L1945" s="276"/>
      <c r="M1945" s="276"/>
      <c r="N1945" s="276"/>
      <c r="O1945" s="160"/>
    </row>
    <row r="1946">
      <c r="A1946" s="276"/>
      <c r="B1946" s="276"/>
      <c r="C1946" s="304"/>
      <c r="D1946" s="305"/>
      <c r="E1946" s="306"/>
      <c r="F1946" s="307"/>
      <c r="G1946" s="307"/>
      <c r="H1946" s="307"/>
      <c r="I1946" s="308"/>
      <c r="J1946" s="276"/>
      <c r="K1946" s="276"/>
      <c r="L1946" s="276"/>
      <c r="M1946" s="276"/>
      <c r="N1946" s="276"/>
      <c r="O1946" s="160"/>
    </row>
    <row r="1947">
      <c r="A1947" s="276"/>
      <c r="B1947" s="276"/>
      <c r="C1947" s="304"/>
      <c r="D1947" s="305"/>
      <c r="E1947" s="306"/>
      <c r="F1947" s="307"/>
      <c r="G1947" s="307"/>
      <c r="H1947" s="307"/>
      <c r="I1947" s="308"/>
      <c r="J1947" s="276"/>
      <c r="K1947" s="276"/>
      <c r="L1947" s="276"/>
      <c r="M1947" s="276"/>
      <c r="N1947" s="276"/>
      <c r="O1947" s="160"/>
    </row>
    <row r="1948">
      <c r="A1948" s="276"/>
      <c r="B1948" s="276"/>
      <c r="C1948" s="304"/>
      <c r="D1948" s="305"/>
      <c r="E1948" s="306"/>
      <c r="F1948" s="307"/>
      <c r="G1948" s="307"/>
      <c r="H1948" s="307"/>
      <c r="I1948" s="308"/>
      <c r="J1948" s="276"/>
      <c r="K1948" s="276"/>
      <c r="L1948" s="276"/>
      <c r="M1948" s="276"/>
      <c r="N1948" s="276"/>
      <c r="O1948" s="160"/>
    </row>
    <row r="1949">
      <c r="A1949" s="276"/>
      <c r="B1949" s="276"/>
      <c r="C1949" s="304"/>
      <c r="D1949" s="305"/>
      <c r="E1949" s="306"/>
      <c r="F1949" s="307"/>
      <c r="G1949" s="307"/>
      <c r="H1949" s="307"/>
      <c r="I1949" s="308"/>
      <c r="J1949" s="276"/>
      <c r="K1949" s="276"/>
      <c r="L1949" s="276"/>
      <c r="M1949" s="276"/>
      <c r="N1949" s="276"/>
      <c r="O1949" s="160"/>
    </row>
    <row r="1950">
      <c r="A1950" s="276"/>
      <c r="B1950" s="276"/>
      <c r="C1950" s="304"/>
      <c r="D1950" s="305"/>
      <c r="E1950" s="306"/>
      <c r="F1950" s="307"/>
      <c r="G1950" s="307"/>
      <c r="H1950" s="307"/>
      <c r="I1950" s="308"/>
      <c r="J1950" s="276"/>
      <c r="K1950" s="276"/>
      <c r="L1950" s="276"/>
      <c r="M1950" s="276"/>
      <c r="N1950" s="276"/>
      <c r="O1950" s="160"/>
    </row>
    <row r="1951">
      <c r="A1951" s="276"/>
      <c r="B1951" s="276"/>
      <c r="C1951" s="304"/>
      <c r="D1951" s="305"/>
      <c r="E1951" s="306"/>
      <c r="F1951" s="307"/>
      <c r="G1951" s="307"/>
      <c r="H1951" s="307"/>
      <c r="I1951" s="308"/>
      <c r="J1951" s="276"/>
      <c r="K1951" s="276"/>
      <c r="L1951" s="276"/>
      <c r="M1951" s="276"/>
      <c r="N1951" s="276"/>
      <c r="O1951" s="160"/>
    </row>
    <row r="1952">
      <c r="A1952" s="276"/>
      <c r="B1952" s="276"/>
      <c r="C1952" s="304"/>
      <c r="D1952" s="305"/>
      <c r="E1952" s="306"/>
      <c r="F1952" s="307"/>
      <c r="G1952" s="307"/>
      <c r="H1952" s="307"/>
      <c r="I1952" s="308"/>
      <c r="J1952" s="276"/>
      <c r="K1952" s="276"/>
      <c r="L1952" s="276"/>
      <c r="M1952" s="276"/>
      <c r="N1952" s="276"/>
      <c r="O1952" s="160"/>
    </row>
    <row r="1953">
      <c r="A1953" s="276"/>
      <c r="B1953" s="276"/>
      <c r="C1953" s="304"/>
      <c r="D1953" s="305"/>
      <c r="E1953" s="306"/>
      <c r="F1953" s="307"/>
      <c r="G1953" s="307"/>
      <c r="H1953" s="307"/>
      <c r="I1953" s="308"/>
      <c r="J1953" s="276"/>
      <c r="K1953" s="276"/>
      <c r="L1953" s="276"/>
      <c r="M1953" s="276"/>
      <c r="N1953" s="276"/>
      <c r="O1953" s="160"/>
    </row>
    <row r="1954">
      <c r="A1954" s="276"/>
      <c r="B1954" s="276"/>
      <c r="C1954" s="304"/>
      <c r="D1954" s="305"/>
      <c r="E1954" s="306"/>
      <c r="F1954" s="307"/>
      <c r="G1954" s="307"/>
      <c r="H1954" s="307"/>
      <c r="I1954" s="308"/>
      <c r="J1954" s="276"/>
      <c r="K1954" s="276"/>
      <c r="L1954" s="276"/>
      <c r="M1954" s="276"/>
      <c r="N1954" s="276"/>
      <c r="O1954" s="160"/>
    </row>
    <row r="1955">
      <c r="A1955" s="276"/>
      <c r="B1955" s="276"/>
      <c r="C1955" s="304"/>
      <c r="D1955" s="305"/>
      <c r="E1955" s="306"/>
      <c r="F1955" s="307"/>
      <c r="G1955" s="307"/>
      <c r="H1955" s="307"/>
      <c r="I1955" s="308"/>
      <c r="J1955" s="276"/>
      <c r="K1955" s="276"/>
      <c r="L1955" s="276"/>
      <c r="M1955" s="276"/>
      <c r="N1955" s="276"/>
      <c r="O1955" s="160"/>
    </row>
    <row r="1956">
      <c r="A1956" s="276"/>
      <c r="B1956" s="276"/>
      <c r="C1956" s="304"/>
      <c r="D1956" s="305"/>
      <c r="E1956" s="306"/>
      <c r="F1956" s="307"/>
      <c r="G1956" s="307"/>
      <c r="H1956" s="307"/>
      <c r="I1956" s="308"/>
      <c r="J1956" s="276"/>
      <c r="K1956" s="276"/>
      <c r="L1956" s="276"/>
      <c r="M1956" s="276"/>
      <c r="N1956" s="276"/>
      <c r="O1956" s="160"/>
    </row>
    <row r="1957">
      <c r="A1957" s="276"/>
      <c r="B1957" s="276"/>
      <c r="C1957" s="304"/>
      <c r="D1957" s="305"/>
      <c r="E1957" s="306"/>
      <c r="F1957" s="307"/>
      <c r="G1957" s="307"/>
      <c r="H1957" s="307"/>
      <c r="I1957" s="308"/>
      <c r="J1957" s="276"/>
      <c r="K1957" s="276"/>
      <c r="L1957" s="276"/>
      <c r="M1957" s="276"/>
      <c r="N1957" s="276"/>
      <c r="O1957" s="160"/>
    </row>
    <row r="1958">
      <c r="A1958" s="276"/>
      <c r="B1958" s="276"/>
      <c r="C1958" s="304"/>
      <c r="D1958" s="305"/>
      <c r="E1958" s="306"/>
      <c r="F1958" s="307"/>
      <c r="G1958" s="307"/>
      <c r="H1958" s="307"/>
      <c r="I1958" s="308"/>
      <c r="J1958" s="276"/>
      <c r="K1958" s="276"/>
      <c r="L1958" s="276"/>
      <c r="M1958" s="276"/>
      <c r="N1958" s="276"/>
      <c r="O1958" s="160"/>
    </row>
    <row r="1959">
      <c r="A1959" s="276"/>
      <c r="B1959" s="276"/>
      <c r="C1959" s="304"/>
      <c r="D1959" s="305"/>
      <c r="E1959" s="306"/>
      <c r="F1959" s="307"/>
      <c r="G1959" s="307"/>
      <c r="H1959" s="307"/>
      <c r="I1959" s="308"/>
      <c r="J1959" s="276"/>
      <c r="K1959" s="276"/>
      <c r="L1959" s="276"/>
      <c r="M1959" s="276"/>
      <c r="N1959" s="276"/>
      <c r="O1959" s="160"/>
    </row>
    <row r="1960">
      <c r="A1960" s="276"/>
      <c r="B1960" s="276"/>
      <c r="C1960" s="304"/>
      <c r="D1960" s="305"/>
      <c r="E1960" s="306"/>
      <c r="F1960" s="307"/>
      <c r="G1960" s="307"/>
      <c r="H1960" s="307"/>
      <c r="I1960" s="308"/>
      <c r="J1960" s="276"/>
      <c r="K1960" s="276"/>
      <c r="L1960" s="276"/>
      <c r="M1960" s="276"/>
      <c r="N1960" s="276"/>
      <c r="O1960" s="160"/>
    </row>
    <row r="1961">
      <c r="A1961" s="276"/>
      <c r="B1961" s="276"/>
      <c r="C1961" s="304"/>
      <c r="D1961" s="305"/>
      <c r="E1961" s="306"/>
      <c r="F1961" s="307"/>
      <c r="G1961" s="307"/>
      <c r="H1961" s="307"/>
      <c r="I1961" s="308"/>
      <c r="J1961" s="276"/>
      <c r="K1961" s="276"/>
      <c r="L1961" s="276"/>
      <c r="M1961" s="276"/>
      <c r="N1961" s="276"/>
      <c r="O1961" s="160"/>
    </row>
    <row r="1962">
      <c r="A1962" s="276"/>
      <c r="B1962" s="276"/>
      <c r="C1962" s="304"/>
      <c r="D1962" s="305"/>
      <c r="E1962" s="306"/>
      <c r="F1962" s="307"/>
      <c r="G1962" s="307"/>
      <c r="H1962" s="307"/>
      <c r="I1962" s="308"/>
      <c r="J1962" s="276"/>
      <c r="K1962" s="276"/>
      <c r="L1962" s="276"/>
      <c r="M1962" s="276"/>
      <c r="N1962" s="276"/>
      <c r="O1962" s="160"/>
    </row>
    <row r="1963">
      <c r="A1963" s="276"/>
      <c r="B1963" s="276"/>
      <c r="C1963" s="304"/>
      <c r="D1963" s="305"/>
      <c r="E1963" s="306"/>
      <c r="F1963" s="307"/>
      <c r="G1963" s="307"/>
      <c r="H1963" s="307"/>
      <c r="I1963" s="308"/>
      <c r="J1963" s="276"/>
      <c r="K1963" s="276"/>
      <c r="L1963" s="276"/>
      <c r="M1963" s="276"/>
      <c r="N1963" s="276"/>
      <c r="O1963" s="160"/>
    </row>
    <row r="1964">
      <c r="A1964" s="276"/>
      <c r="B1964" s="276"/>
      <c r="C1964" s="304"/>
      <c r="D1964" s="305"/>
      <c r="E1964" s="306"/>
      <c r="F1964" s="307"/>
      <c r="G1964" s="307"/>
      <c r="H1964" s="307"/>
      <c r="I1964" s="308"/>
      <c r="J1964" s="276"/>
      <c r="K1964" s="276"/>
      <c r="L1964" s="276"/>
      <c r="M1964" s="276"/>
      <c r="N1964" s="276"/>
      <c r="O1964" s="160"/>
    </row>
    <row r="1965">
      <c r="A1965" s="276"/>
      <c r="B1965" s="276"/>
      <c r="C1965" s="304"/>
      <c r="D1965" s="305"/>
      <c r="E1965" s="306"/>
      <c r="F1965" s="307"/>
      <c r="G1965" s="307"/>
      <c r="H1965" s="307"/>
      <c r="I1965" s="308"/>
      <c r="J1965" s="276"/>
      <c r="K1965" s="276"/>
      <c r="L1965" s="276"/>
      <c r="M1965" s="276"/>
      <c r="N1965" s="276"/>
      <c r="O1965" s="160"/>
    </row>
    <row r="1966">
      <c r="A1966" s="276"/>
      <c r="B1966" s="276"/>
      <c r="C1966" s="304"/>
      <c r="D1966" s="305"/>
      <c r="E1966" s="306"/>
      <c r="F1966" s="307"/>
      <c r="G1966" s="307"/>
      <c r="H1966" s="307"/>
      <c r="I1966" s="308"/>
      <c r="J1966" s="276"/>
      <c r="K1966" s="276"/>
      <c r="L1966" s="276"/>
      <c r="M1966" s="276"/>
      <c r="N1966" s="276"/>
      <c r="O1966" s="160"/>
    </row>
    <row r="1967">
      <c r="A1967" s="276"/>
      <c r="B1967" s="276"/>
      <c r="C1967" s="304"/>
      <c r="D1967" s="305"/>
      <c r="E1967" s="306"/>
      <c r="F1967" s="307"/>
      <c r="G1967" s="307"/>
      <c r="H1967" s="307"/>
      <c r="I1967" s="308"/>
      <c r="J1967" s="276"/>
      <c r="K1967" s="276"/>
      <c r="L1967" s="276"/>
      <c r="M1967" s="276"/>
      <c r="N1967" s="276"/>
      <c r="O1967" s="160"/>
    </row>
    <row r="1968">
      <c r="A1968" s="276"/>
      <c r="B1968" s="276"/>
      <c r="C1968" s="304"/>
      <c r="D1968" s="305"/>
      <c r="E1968" s="306"/>
      <c r="F1968" s="307"/>
      <c r="G1968" s="307"/>
      <c r="H1968" s="307"/>
      <c r="I1968" s="308"/>
      <c r="J1968" s="276"/>
      <c r="K1968" s="276"/>
      <c r="L1968" s="276"/>
      <c r="M1968" s="276"/>
      <c r="N1968" s="276"/>
      <c r="O1968" s="160"/>
    </row>
    <row r="1969">
      <c r="A1969" s="276"/>
      <c r="B1969" s="276"/>
      <c r="C1969" s="304"/>
      <c r="D1969" s="305"/>
      <c r="E1969" s="306"/>
      <c r="F1969" s="307"/>
      <c r="G1969" s="307"/>
      <c r="H1969" s="307"/>
      <c r="I1969" s="308"/>
      <c r="J1969" s="276"/>
      <c r="K1969" s="276"/>
      <c r="L1969" s="276"/>
      <c r="M1969" s="276"/>
      <c r="N1969" s="276"/>
      <c r="O1969" s="160"/>
    </row>
    <row r="1970">
      <c r="A1970" s="276"/>
      <c r="B1970" s="276"/>
      <c r="C1970" s="304"/>
      <c r="D1970" s="305"/>
      <c r="E1970" s="306"/>
      <c r="F1970" s="307"/>
      <c r="G1970" s="307"/>
      <c r="H1970" s="307"/>
      <c r="I1970" s="308"/>
      <c r="J1970" s="276"/>
      <c r="K1970" s="276"/>
      <c r="L1970" s="276"/>
      <c r="M1970" s="276"/>
      <c r="N1970" s="276"/>
      <c r="O1970" s="160"/>
    </row>
    <row r="1971">
      <c r="A1971" s="276"/>
      <c r="B1971" s="276"/>
      <c r="C1971" s="304"/>
      <c r="D1971" s="305"/>
      <c r="E1971" s="306"/>
      <c r="F1971" s="307"/>
      <c r="G1971" s="307"/>
      <c r="H1971" s="307"/>
      <c r="I1971" s="308"/>
      <c r="J1971" s="276"/>
      <c r="K1971" s="276"/>
      <c r="L1971" s="276"/>
      <c r="M1971" s="276"/>
      <c r="N1971" s="276"/>
      <c r="O1971" s="160"/>
    </row>
    <row r="1972">
      <c r="A1972" s="276"/>
      <c r="B1972" s="276"/>
      <c r="C1972" s="304"/>
      <c r="D1972" s="305"/>
      <c r="E1972" s="306"/>
      <c r="F1972" s="307"/>
      <c r="G1972" s="307"/>
      <c r="H1972" s="307"/>
      <c r="I1972" s="308"/>
      <c r="J1972" s="276"/>
      <c r="K1972" s="276"/>
      <c r="L1972" s="276"/>
      <c r="M1972" s="276"/>
      <c r="N1972" s="276"/>
      <c r="O1972" s="160"/>
    </row>
    <row r="1973">
      <c r="A1973" s="276"/>
      <c r="B1973" s="276"/>
      <c r="C1973" s="304"/>
      <c r="D1973" s="305"/>
      <c r="E1973" s="306"/>
      <c r="F1973" s="307"/>
      <c r="G1973" s="307"/>
      <c r="H1973" s="307"/>
      <c r="I1973" s="308"/>
      <c r="J1973" s="276"/>
      <c r="K1973" s="276"/>
      <c r="L1973" s="276"/>
      <c r="M1973" s="276"/>
      <c r="N1973" s="276"/>
      <c r="O1973" s="160"/>
    </row>
    <row r="1974">
      <c r="A1974" s="276"/>
      <c r="B1974" s="276"/>
      <c r="C1974" s="304"/>
      <c r="D1974" s="305"/>
      <c r="E1974" s="306"/>
      <c r="F1974" s="307"/>
      <c r="G1974" s="307"/>
      <c r="H1974" s="307"/>
      <c r="I1974" s="308"/>
      <c r="J1974" s="276"/>
      <c r="K1974" s="276"/>
      <c r="L1974" s="276"/>
      <c r="M1974" s="276"/>
      <c r="N1974" s="276"/>
      <c r="O1974" s="160"/>
    </row>
    <row r="1975">
      <c r="A1975" s="276"/>
      <c r="B1975" s="276"/>
      <c r="C1975" s="304"/>
      <c r="D1975" s="305"/>
      <c r="E1975" s="306"/>
      <c r="F1975" s="307"/>
      <c r="G1975" s="307"/>
      <c r="H1975" s="307"/>
      <c r="I1975" s="308"/>
      <c r="J1975" s="276"/>
      <c r="K1975" s="276"/>
      <c r="L1975" s="276"/>
      <c r="M1975" s="276"/>
      <c r="N1975" s="276"/>
      <c r="O1975" s="160"/>
    </row>
    <row r="1976">
      <c r="A1976" s="276"/>
      <c r="B1976" s="276"/>
      <c r="C1976" s="304"/>
      <c r="D1976" s="305"/>
      <c r="E1976" s="306"/>
      <c r="F1976" s="307"/>
      <c r="G1976" s="307"/>
      <c r="H1976" s="307"/>
      <c r="I1976" s="308"/>
      <c r="J1976" s="276"/>
      <c r="K1976" s="276"/>
      <c r="L1976" s="276"/>
      <c r="M1976" s="276"/>
      <c r="N1976" s="276"/>
      <c r="O1976" s="160"/>
    </row>
    <row r="1977">
      <c r="A1977" s="276"/>
      <c r="B1977" s="276"/>
      <c r="C1977" s="304"/>
      <c r="D1977" s="305"/>
      <c r="E1977" s="306"/>
      <c r="F1977" s="307"/>
      <c r="G1977" s="307"/>
      <c r="H1977" s="307"/>
      <c r="I1977" s="308"/>
      <c r="J1977" s="276"/>
      <c r="K1977" s="276"/>
      <c r="L1977" s="276"/>
      <c r="M1977" s="276"/>
      <c r="N1977" s="276"/>
      <c r="O1977" s="160"/>
    </row>
    <row r="1978">
      <c r="A1978" s="276"/>
      <c r="B1978" s="276"/>
      <c r="C1978" s="304"/>
      <c r="D1978" s="305"/>
      <c r="E1978" s="306"/>
      <c r="F1978" s="307"/>
      <c r="G1978" s="307"/>
      <c r="H1978" s="307"/>
      <c r="I1978" s="308"/>
      <c r="J1978" s="276"/>
      <c r="K1978" s="276"/>
      <c r="L1978" s="276"/>
      <c r="M1978" s="276"/>
      <c r="N1978" s="276"/>
      <c r="O1978" s="160"/>
    </row>
    <row r="1979">
      <c r="A1979" s="276"/>
      <c r="B1979" s="276"/>
      <c r="C1979" s="304"/>
      <c r="D1979" s="305"/>
      <c r="E1979" s="306"/>
      <c r="F1979" s="307"/>
      <c r="G1979" s="307"/>
      <c r="H1979" s="307"/>
      <c r="I1979" s="308"/>
      <c r="J1979" s="276"/>
      <c r="K1979" s="276"/>
      <c r="L1979" s="276"/>
      <c r="M1979" s="276"/>
      <c r="N1979" s="276"/>
      <c r="O1979" s="160"/>
    </row>
    <row r="1980">
      <c r="A1980" s="276"/>
      <c r="B1980" s="276"/>
      <c r="C1980" s="304"/>
      <c r="D1980" s="305"/>
      <c r="E1980" s="306"/>
      <c r="F1980" s="307"/>
      <c r="G1980" s="307"/>
      <c r="H1980" s="307"/>
      <c r="I1980" s="308"/>
      <c r="J1980" s="276"/>
      <c r="K1980" s="276"/>
      <c r="L1980" s="276"/>
      <c r="M1980" s="276"/>
      <c r="N1980" s="276"/>
      <c r="O1980" s="160"/>
    </row>
    <row r="1981">
      <c r="A1981" s="276"/>
      <c r="B1981" s="276"/>
      <c r="C1981" s="304"/>
      <c r="D1981" s="305"/>
      <c r="E1981" s="306"/>
      <c r="F1981" s="307"/>
      <c r="G1981" s="307"/>
      <c r="H1981" s="307"/>
      <c r="I1981" s="308"/>
      <c r="J1981" s="276"/>
      <c r="K1981" s="276"/>
      <c r="L1981" s="276"/>
      <c r="M1981" s="276"/>
      <c r="N1981" s="276"/>
      <c r="O1981" s="160"/>
    </row>
    <row r="1982">
      <c r="A1982" s="276"/>
      <c r="B1982" s="276"/>
      <c r="C1982" s="304"/>
      <c r="D1982" s="305"/>
      <c r="E1982" s="306"/>
      <c r="F1982" s="307"/>
      <c r="G1982" s="307"/>
      <c r="H1982" s="307"/>
      <c r="I1982" s="308"/>
      <c r="J1982" s="276"/>
      <c r="K1982" s="276"/>
      <c r="L1982" s="276"/>
      <c r="M1982" s="276"/>
      <c r="N1982" s="276"/>
      <c r="O1982" s="160"/>
    </row>
    <row r="1983">
      <c r="A1983" s="276"/>
      <c r="B1983" s="276"/>
      <c r="C1983" s="304"/>
      <c r="D1983" s="305"/>
      <c r="E1983" s="306"/>
      <c r="F1983" s="307"/>
      <c r="G1983" s="307"/>
      <c r="H1983" s="307"/>
      <c r="I1983" s="308"/>
      <c r="J1983" s="276"/>
      <c r="K1983" s="276"/>
      <c r="L1983" s="276"/>
      <c r="M1983" s="276"/>
      <c r="N1983" s="276"/>
      <c r="O1983" s="160"/>
    </row>
    <row r="1984">
      <c r="A1984" s="276"/>
      <c r="B1984" s="276"/>
      <c r="C1984" s="304"/>
      <c r="D1984" s="305"/>
      <c r="E1984" s="306"/>
      <c r="F1984" s="307"/>
      <c r="G1984" s="307"/>
      <c r="H1984" s="307"/>
      <c r="I1984" s="308"/>
      <c r="J1984" s="276"/>
      <c r="K1984" s="276"/>
      <c r="L1984" s="276"/>
      <c r="M1984" s="276"/>
      <c r="N1984" s="276"/>
      <c r="O1984" s="160"/>
    </row>
    <row r="1985">
      <c r="A1985" s="276"/>
      <c r="B1985" s="276"/>
      <c r="C1985" s="304"/>
      <c r="D1985" s="305"/>
      <c r="E1985" s="306"/>
      <c r="F1985" s="307"/>
      <c r="G1985" s="307"/>
      <c r="H1985" s="307"/>
      <c r="I1985" s="308"/>
      <c r="J1985" s="276"/>
      <c r="K1985" s="276"/>
      <c r="L1985" s="276"/>
      <c r="M1985" s="276"/>
      <c r="N1985" s="276"/>
      <c r="O1985" s="160"/>
    </row>
    <row r="1986">
      <c r="A1986" s="276"/>
      <c r="B1986" s="276"/>
      <c r="C1986" s="304"/>
      <c r="D1986" s="305"/>
      <c r="E1986" s="306"/>
      <c r="F1986" s="307"/>
      <c r="G1986" s="307"/>
      <c r="H1986" s="307"/>
      <c r="I1986" s="308"/>
      <c r="J1986" s="276"/>
      <c r="K1986" s="276"/>
      <c r="L1986" s="276"/>
      <c r="M1986" s="276"/>
      <c r="N1986" s="276"/>
      <c r="O1986" s="160"/>
    </row>
    <row r="1987">
      <c r="A1987" s="276"/>
      <c r="B1987" s="276"/>
      <c r="C1987" s="304"/>
      <c r="D1987" s="305"/>
      <c r="E1987" s="306"/>
      <c r="F1987" s="307"/>
      <c r="G1987" s="307"/>
      <c r="H1987" s="307"/>
      <c r="I1987" s="308"/>
      <c r="J1987" s="276"/>
      <c r="K1987" s="276"/>
      <c r="L1987" s="276"/>
      <c r="M1987" s="276"/>
      <c r="N1987" s="276"/>
      <c r="O1987" s="160"/>
    </row>
    <row r="1988">
      <c r="A1988" s="276"/>
      <c r="B1988" s="276"/>
      <c r="C1988" s="304"/>
      <c r="D1988" s="305"/>
      <c r="E1988" s="306"/>
      <c r="F1988" s="307"/>
      <c r="G1988" s="307"/>
      <c r="H1988" s="307"/>
      <c r="I1988" s="308"/>
      <c r="J1988" s="276"/>
      <c r="K1988" s="276"/>
      <c r="L1988" s="276"/>
      <c r="M1988" s="276"/>
      <c r="N1988" s="276"/>
      <c r="O1988" s="160"/>
    </row>
    <row r="1989">
      <c r="A1989" s="276"/>
      <c r="B1989" s="276"/>
      <c r="C1989" s="304"/>
      <c r="D1989" s="305"/>
      <c r="E1989" s="306"/>
      <c r="F1989" s="307"/>
      <c r="G1989" s="307"/>
      <c r="H1989" s="307"/>
      <c r="I1989" s="308"/>
      <c r="J1989" s="276"/>
      <c r="K1989" s="276"/>
      <c r="L1989" s="276"/>
      <c r="M1989" s="276"/>
      <c r="N1989" s="276"/>
      <c r="O1989" s="160"/>
    </row>
    <row r="1990">
      <c r="A1990" s="276"/>
      <c r="B1990" s="276"/>
      <c r="C1990" s="304"/>
      <c r="D1990" s="305"/>
      <c r="E1990" s="306"/>
      <c r="F1990" s="307"/>
      <c r="G1990" s="307"/>
      <c r="H1990" s="307"/>
      <c r="I1990" s="308"/>
      <c r="J1990" s="276"/>
      <c r="K1990" s="276"/>
      <c r="L1990" s="276"/>
      <c r="M1990" s="276"/>
      <c r="N1990" s="276"/>
      <c r="O1990" s="160"/>
    </row>
    <row r="1991">
      <c r="A1991" s="276"/>
      <c r="B1991" s="276"/>
      <c r="C1991" s="304"/>
      <c r="D1991" s="305"/>
      <c r="E1991" s="306"/>
      <c r="F1991" s="307"/>
      <c r="G1991" s="307"/>
      <c r="H1991" s="307"/>
      <c r="I1991" s="308"/>
      <c r="J1991" s="276"/>
      <c r="K1991" s="276"/>
      <c r="L1991" s="276"/>
      <c r="M1991" s="276"/>
      <c r="N1991" s="276"/>
      <c r="O1991" s="160"/>
    </row>
    <row r="1992">
      <c r="A1992" s="276"/>
      <c r="B1992" s="276"/>
      <c r="C1992" s="304"/>
      <c r="D1992" s="305"/>
      <c r="E1992" s="306"/>
      <c r="F1992" s="307"/>
      <c r="G1992" s="307"/>
      <c r="H1992" s="307"/>
      <c r="I1992" s="308"/>
      <c r="J1992" s="276"/>
      <c r="K1992" s="276"/>
      <c r="L1992" s="276"/>
      <c r="M1992" s="276"/>
      <c r="N1992" s="276"/>
      <c r="O1992" s="160"/>
    </row>
    <row r="1993">
      <c r="A1993" s="276"/>
      <c r="B1993" s="276"/>
      <c r="C1993" s="304"/>
      <c r="D1993" s="305"/>
      <c r="E1993" s="306"/>
      <c r="F1993" s="307"/>
      <c r="G1993" s="307"/>
      <c r="H1993" s="307"/>
      <c r="I1993" s="308"/>
      <c r="J1993" s="276"/>
      <c r="K1993" s="276"/>
      <c r="L1993" s="276"/>
      <c r="M1993" s="276"/>
      <c r="N1993" s="276"/>
      <c r="O1993" s="160"/>
    </row>
    <row r="1994">
      <c r="A1994" s="276"/>
      <c r="B1994" s="276"/>
      <c r="C1994" s="304"/>
      <c r="D1994" s="305"/>
      <c r="E1994" s="306"/>
      <c r="F1994" s="307"/>
      <c r="G1994" s="307"/>
      <c r="H1994" s="307"/>
      <c r="I1994" s="308"/>
      <c r="J1994" s="276"/>
      <c r="K1994" s="276"/>
      <c r="L1994" s="276"/>
      <c r="M1994" s="276"/>
      <c r="N1994" s="276"/>
      <c r="O1994" s="160"/>
    </row>
    <row r="1995">
      <c r="A1995" s="276"/>
      <c r="B1995" s="276"/>
      <c r="C1995" s="304"/>
      <c r="D1995" s="305"/>
      <c r="E1995" s="306"/>
      <c r="F1995" s="307"/>
      <c r="G1995" s="307"/>
      <c r="H1995" s="307"/>
      <c r="I1995" s="308"/>
      <c r="J1995" s="276"/>
      <c r="K1995" s="276"/>
      <c r="L1995" s="276"/>
      <c r="M1995" s="276"/>
      <c r="N1995" s="276"/>
      <c r="O1995" s="160"/>
    </row>
    <row r="1996">
      <c r="A1996" s="276"/>
      <c r="B1996" s="276"/>
      <c r="C1996" s="304"/>
      <c r="D1996" s="305"/>
      <c r="E1996" s="306"/>
      <c r="F1996" s="307"/>
      <c r="G1996" s="307"/>
      <c r="H1996" s="307"/>
      <c r="I1996" s="308"/>
      <c r="J1996" s="276"/>
      <c r="K1996" s="276"/>
      <c r="L1996" s="276"/>
      <c r="M1996" s="276"/>
      <c r="N1996" s="276"/>
      <c r="O1996" s="160"/>
    </row>
    <row r="1997">
      <c r="A1997" s="276"/>
      <c r="B1997" s="276"/>
      <c r="C1997" s="304"/>
      <c r="D1997" s="305"/>
      <c r="E1997" s="306"/>
      <c r="F1997" s="307"/>
      <c r="G1997" s="307"/>
      <c r="H1997" s="307"/>
      <c r="I1997" s="308"/>
      <c r="J1997" s="276"/>
      <c r="K1997" s="276"/>
      <c r="L1997" s="276"/>
      <c r="M1997" s="276"/>
      <c r="N1997" s="276"/>
      <c r="O1997" s="160"/>
    </row>
    <row r="1998">
      <c r="A1998" s="276"/>
      <c r="B1998" s="276"/>
      <c r="C1998" s="304"/>
      <c r="D1998" s="305"/>
      <c r="E1998" s="306"/>
      <c r="F1998" s="307"/>
      <c r="G1998" s="307"/>
      <c r="H1998" s="307"/>
      <c r="I1998" s="308"/>
      <c r="J1998" s="276"/>
      <c r="K1998" s="276"/>
      <c r="L1998" s="276"/>
      <c r="M1998" s="276"/>
      <c r="N1998" s="276"/>
      <c r="O1998" s="160"/>
    </row>
    <row r="1999">
      <c r="A1999" s="276"/>
      <c r="B1999" s="276"/>
      <c r="C1999" s="304"/>
      <c r="D1999" s="305"/>
      <c r="E1999" s="306"/>
      <c r="F1999" s="307"/>
      <c r="G1999" s="307"/>
      <c r="H1999" s="307"/>
      <c r="I1999" s="308"/>
      <c r="J1999" s="276"/>
      <c r="K1999" s="276"/>
      <c r="L1999" s="276"/>
      <c r="M1999" s="276"/>
      <c r="N1999" s="276"/>
      <c r="O1999" s="160"/>
    </row>
    <row r="2000">
      <c r="A2000" s="276"/>
      <c r="B2000" s="276"/>
      <c r="C2000" s="304"/>
      <c r="D2000" s="305"/>
      <c r="E2000" s="306"/>
      <c r="F2000" s="307"/>
      <c r="G2000" s="307"/>
      <c r="H2000" s="307"/>
      <c r="I2000" s="308"/>
      <c r="J2000" s="276"/>
      <c r="K2000" s="276"/>
      <c r="L2000" s="276"/>
      <c r="M2000" s="276"/>
      <c r="N2000" s="276"/>
      <c r="O2000" s="160"/>
    </row>
    <row r="2001">
      <c r="A2001" s="276"/>
      <c r="B2001" s="276"/>
      <c r="C2001" s="304"/>
      <c r="D2001" s="305"/>
      <c r="E2001" s="306"/>
      <c r="F2001" s="307"/>
      <c r="G2001" s="307"/>
      <c r="H2001" s="307"/>
      <c r="I2001" s="308"/>
      <c r="J2001" s="276"/>
      <c r="K2001" s="276"/>
      <c r="L2001" s="276"/>
      <c r="M2001" s="276"/>
      <c r="N2001" s="276"/>
      <c r="O2001" s="160"/>
    </row>
    <row r="2002">
      <c r="A2002" s="276"/>
      <c r="B2002" s="276"/>
      <c r="C2002" s="304"/>
      <c r="D2002" s="305"/>
      <c r="E2002" s="306"/>
      <c r="F2002" s="307"/>
      <c r="G2002" s="307"/>
      <c r="H2002" s="307"/>
      <c r="I2002" s="308"/>
      <c r="J2002" s="276"/>
      <c r="K2002" s="276"/>
      <c r="L2002" s="276"/>
      <c r="M2002" s="276"/>
      <c r="N2002" s="276"/>
      <c r="O2002" s="160"/>
    </row>
    <row r="2003">
      <c r="A2003" s="276"/>
      <c r="B2003" s="276"/>
      <c r="C2003" s="304"/>
      <c r="D2003" s="305"/>
      <c r="E2003" s="306"/>
      <c r="F2003" s="307"/>
      <c r="G2003" s="307"/>
      <c r="H2003" s="307"/>
      <c r="I2003" s="308"/>
      <c r="J2003" s="276"/>
      <c r="K2003" s="276"/>
      <c r="L2003" s="276"/>
      <c r="M2003" s="276"/>
      <c r="N2003" s="276"/>
      <c r="O2003" s="160"/>
    </row>
    <row r="2004">
      <c r="A2004" s="276"/>
      <c r="B2004" s="276"/>
      <c r="C2004" s="304"/>
      <c r="D2004" s="305"/>
      <c r="E2004" s="306"/>
      <c r="F2004" s="307"/>
      <c r="G2004" s="307"/>
      <c r="H2004" s="307"/>
      <c r="I2004" s="308"/>
      <c r="J2004" s="276"/>
      <c r="K2004" s="276"/>
      <c r="L2004" s="276"/>
      <c r="M2004" s="276"/>
      <c r="N2004" s="276"/>
      <c r="O2004" s="160"/>
    </row>
    <row r="2005">
      <c r="A2005" s="276"/>
      <c r="B2005" s="276"/>
      <c r="C2005" s="304"/>
      <c r="D2005" s="305"/>
      <c r="E2005" s="306"/>
      <c r="F2005" s="307"/>
      <c r="G2005" s="307"/>
      <c r="H2005" s="307"/>
      <c r="I2005" s="308"/>
      <c r="J2005" s="276"/>
      <c r="K2005" s="276"/>
      <c r="L2005" s="276"/>
      <c r="M2005" s="276"/>
      <c r="N2005" s="276"/>
      <c r="O2005" s="160"/>
    </row>
    <row r="2006">
      <c r="A2006" s="276"/>
      <c r="B2006" s="276"/>
      <c r="C2006" s="304"/>
      <c r="D2006" s="305"/>
      <c r="E2006" s="306"/>
      <c r="F2006" s="307"/>
      <c r="G2006" s="307"/>
      <c r="H2006" s="307"/>
      <c r="I2006" s="308"/>
      <c r="J2006" s="276"/>
      <c r="K2006" s="276"/>
      <c r="L2006" s="276"/>
      <c r="M2006" s="276"/>
      <c r="N2006" s="276"/>
      <c r="O2006" s="160"/>
    </row>
    <row r="2007">
      <c r="A2007" s="276"/>
      <c r="B2007" s="276"/>
      <c r="C2007" s="304"/>
      <c r="D2007" s="305"/>
      <c r="E2007" s="306"/>
      <c r="F2007" s="307"/>
      <c r="G2007" s="307"/>
      <c r="H2007" s="307"/>
      <c r="I2007" s="308"/>
      <c r="J2007" s="276"/>
      <c r="K2007" s="276"/>
      <c r="L2007" s="276"/>
      <c r="M2007" s="276"/>
      <c r="N2007" s="276"/>
      <c r="O2007" s="160"/>
    </row>
    <row r="2008">
      <c r="A2008" s="276"/>
      <c r="B2008" s="276"/>
      <c r="C2008" s="304"/>
      <c r="D2008" s="305"/>
      <c r="E2008" s="306"/>
      <c r="F2008" s="307"/>
      <c r="G2008" s="307"/>
      <c r="H2008" s="307"/>
      <c r="I2008" s="308"/>
      <c r="J2008" s="276"/>
      <c r="K2008" s="276"/>
      <c r="L2008" s="276"/>
      <c r="M2008" s="276"/>
      <c r="N2008" s="276"/>
      <c r="O2008" s="160"/>
    </row>
    <row r="2009">
      <c r="A2009" s="276"/>
      <c r="B2009" s="276"/>
      <c r="C2009" s="304"/>
      <c r="D2009" s="305"/>
      <c r="E2009" s="306"/>
      <c r="F2009" s="307"/>
      <c r="G2009" s="307"/>
      <c r="H2009" s="307"/>
      <c r="I2009" s="308"/>
      <c r="J2009" s="276"/>
      <c r="K2009" s="276"/>
      <c r="L2009" s="276"/>
      <c r="M2009" s="276"/>
      <c r="N2009" s="276"/>
      <c r="O2009" s="160"/>
    </row>
    <row r="2010">
      <c r="A2010" s="276"/>
      <c r="B2010" s="276"/>
      <c r="C2010" s="304"/>
      <c r="D2010" s="305"/>
      <c r="E2010" s="306"/>
      <c r="F2010" s="307"/>
      <c r="G2010" s="307"/>
      <c r="H2010" s="307"/>
      <c r="I2010" s="308"/>
      <c r="J2010" s="276"/>
      <c r="K2010" s="276"/>
      <c r="L2010" s="276"/>
      <c r="M2010" s="276"/>
      <c r="N2010" s="276"/>
      <c r="O2010" s="160"/>
    </row>
    <row r="2011">
      <c r="A2011" s="276"/>
      <c r="B2011" s="276"/>
      <c r="C2011" s="304"/>
      <c r="D2011" s="305"/>
      <c r="E2011" s="306"/>
      <c r="F2011" s="307"/>
      <c r="G2011" s="307"/>
      <c r="H2011" s="307"/>
      <c r="I2011" s="308"/>
      <c r="J2011" s="276"/>
      <c r="K2011" s="276"/>
      <c r="L2011" s="276"/>
      <c r="M2011" s="276"/>
      <c r="N2011" s="276"/>
      <c r="O2011" s="160"/>
    </row>
    <row r="2012">
      <c r="A2012" s="276"/>
      <c r="B2012" s="276"/>
      <c r="C2012" s="304"/>
      <c r="D2012" s="305"/>
      <c r="E2012" s="306"/>
      <c r="F2012" s="307"/>
      <c r="G2012" s="307"/>
      <c r="H2012" s="307"/>
      <c r="I2012" s="308"/>
      <c r="J2012" s="276"/>
      <c r="K2012" s="276"/>
      <c r="L2012" s="276"/>
      <c r="M2012" s="276"/>
      <c r="N2012" s="276"/>
      <c r="O2012" s="160"/>
    </row>
    <row r="2013">
      <c r="A2013" s="276"/>
      <c r="B2013" s="276"/>
      <c r="C2013" s="304"/>
      <c r="D2013" s="305"/>
      <c r="E2013" s="306"/>
      <c r="F2013" s="307"/>
      <c r="G2013" s="307"/>
      <c r="H2013" s="307"/>
      <c r="I2013" s="308"/>
      <c r="J2013" s="276"/>
      <c r="K2013" s="276"/>
      <c r="L2013" s="276"/>
      <c r="M2013" s="276"/>
      <c r="N2013" s="276"/>
      <c r="O2013" s="160"/>
    </row>
    <row r="2014">
      <c r="A2014" s="276"/>
      <c r="B2014" s="276"/>
      <c r="C2014" s="304"/>
      <c r="D2014" s="305"/>
      <c r="E2014" s="306"/>
      <c r="F2014" s="307"/>
      <c r="G2014" s="307"/>
      <c r="H2014" s="307"/>
      <c r="I2014" s="308"/>
      <c r="J2014" s="276"/>
      <c r="K2014" s="276"/>
      <c r="L2014" s="276"/>
      <c r="M2014" s="276"/>
      <c r="N2014" s="276"/>
      <c r="O2014" s="160"/>
    </row>
    <row r="2015">
      <c r="A2015" s="276"/>
      <c r="B2015" s="276"/>
      <c r="C2015" s="304"/>
      <c r="D2015" s="305"/>
      <c r="E2015" s="306"/>
      <c r="F2015" s="307"/>
      <c r="G2015" s="307"/>
      <c r="H2015" s="307"/>
      <c r="I2015" s="308"/>
      <c r="J2015" s="276"/>
      <c r="K2015" s="276"/>
      <c r="L2015" s="276"/>
      <c r="M2015" s="276"/>
      <c r="N2015" s="276"/>
      <c r="O2015" s="160"/>
    </row>
    <row r="2016">
      <c r="A2016" s="276"/>
      <c r="B2016" s="276"/>
      <c r="C2016" s="304"/>
      <c r="D2016" s="305"/>
      <c r="E2016" s="306"/>
      <c r="F2016" s="307"/>
      <c r="G2016" s="307"/>
      <c r="H2016" s="307"/>
      <c r="I2016" s="308"/>
      <c r="J2016" s="276"/>
      <c r="K2016" s="276"/>
      <c r="L2016" s="276"/>
      <c r="M2016" s="276"/>
      <c r="N2016" s="276"/>
      <c r="O2016" s="160"/>
    </row>
    <row r="2017">
      <c r="A2017" s="276"/>
      <c r="B2017" s="276"/>
      <c r="C2017" s="304"/>
      <c r="D2017" s="305"/>
      <c r="E2017" s="306"/>
      <c r="F2017" s="307"/>
      <c r="G2017" s="307"/>
      <c r="H2017" s="307"/>
      <c r="I2017" s="308"/>
      <c r="J2017" s="276"/>
      <c r="K2017" s="276"/>
      <c r="L2017" s="276"/>
      <c r="M2017" s="276"/>
      <c r="N2017" s="276"/>
      <c r="O2017" s="160"/>
    </row>
    <row r="2018">
      <c r="A2018" s="276"/>
      <c r="B2018" s="276"/>
      <c r="C2018" s="304"/>
      <c r="D2018" s="305"/>
      <c r="E2018" s="306"/>
      <c r="F2018" s="307"/>
      <c r="G2018" s="307"/>
      <c r="H2018" s="307"/>
      <c r="I2018" s="308"/>
      <c r="J2018" s="276"/>
      <c r="K2018" s="276"/>
      <c r="L2018" s="276"/>
      <c r="M2018" s="276"/>
      <c r="N2018" s="276"/>
      <c r="O2018" s="160"/>
    </row>
    <row r="2019">
      <c r="A2019" s="276"/>
      <c r="B2019" s="276"/>
      <c r="C2019" s="304"/>
      <c r="D2019" s="305"/>
      <c r="E2019" s="306"/>
      <c r="F2019" s="307"/>
      <c r="G2019" s="307"/>
      <c r="H2019" s="307"/>
      <c r="I2019" s="308"/>
      <c r="J2019" s="276"/>
      <c r="K2019" s="276"/>
      <c r="L2019" s="276"/>
      <c r="M2019" s="276"/>
      <c r="N2019" s="276"/>
      <c r="O2019" s="160"/>
    </row>
    <row r="2020">
      <c r="A2020" s="276"/>
      <c r="B2020" s="276"/>
      <c r="C2020" s="304"/>
      <c r="D2020" s="305"/>
      <c r="E2020" s="306"/>
      <c r="F2020" s="307"/>
      <c r="G2020" s="307"/>
      <c r="H2020" s="307"/>
      <c r="I2020" s="308"/>
      <c r="J2020" s="276"/>
      <c r="K2020" s="276"/>
      <c r="L2020" s="276"/>
      <c r="M2020" s="276"/>
      <c r="N2020" s="276"/>
      <c r="O2020" s="160"/>
    </row>
    <row r="2021">
      <c r="A2021" s="276"/>
      <c r="B2021" s="276"/>
      <c r="C2021" s="304"/>
      <c r="D2021" s="305"/>
      <c r="E2021" s="306"/>
      <c r="F2021" s="307"/>
      <c r="G2021" s="307"/>
      <c r="H2021" s="307"/>
      <c r="I2021" s="308"/>
      <c r="J2021" s="276"/>
      <c r="K2021" s="276"/>
      <c r="L2021" s="276"/>
      <c r="M2021" s="276"/>
      <c r="N2021" s="276"/>
      <c r="O2021" s="160"/>
    </row>
    <row r="2022">
      <c r="A2022" s="276"/>
      <c r="B2022" s="276"/>
      <c r="C2022" s="304"/>
      <c r="D2022" s="305"/>
      <c r="E2022" s="306"/>
      <c r="F2022" s="307"/>
      <c r="G2022" s="307"/>
      <c r="H2022" s="307"/>
      <c r="I2022" s="308"/>
      <c r="J2022" s="276"/>
      <c r="K2022" s="276"/>
      <c r="L2022" s="276"/>
      <c r="M2022" s="276"/>
      <c r="N2022" s="276"/>
      <c r="O2022" s="160"/>
    </row>
    <row r="2023">
      <c r="A2023" s="276"/>
      <c r="B2023" s="276"/>
      <c r="C2023" s="304"/>
      <c r="D2023" s="305"/>
      <c r="E2023" s="306"/>
      <c r="F2023" s="307"/>
      <c r="G2023" s="307"/>
      <c r="H2023" s="307"/>
      <c r="I2023" s="308"/>
      <c r="J2023" s="276"/>
      <c r="K2023" s="276"/>
      <c r="L2023" s="276"/>
      <c r="M2023" s="276"/>
      <c r="N2023" s="276"/>
      <c r="O2023" s="160"/>
    </row>
    <row r="2024">
      <c r="A2024" s="276"/>
      <c r="B2024" s="276"/>
      <c r="C2024" s="304"/>
      <c r="D2024" s="305"/>
      <c r="E2024" s="306"/>
      <c r="F2024" s="307"/>
      <c r="G2024" s="307"/>
      <c r="H2024" s="307"/>
      <c r="I2024" s="308"/>
      <c r="J2024" s="276"/>
      <c r="K2024" s="276"/>
      <c r="L2024" s="276"/>
      <c r="M2024" s="276"/>
      <c r="N2024" s="276"/>
      <c r="O2024" s="160"/>
    </row>
    <row r="2025">
      <c r="A2025" s="276"/>
      <c r="B2025" s="276"/>
      <c r="C2025" s="304"/>
      <c r="D2025" s="305"/>
      <c r="E2025" s="306"/>
      <c r="F2025" s="307"/>
      <c r="G2025" s="307"/>
      <c r="H2025" s="307"/>
      <c r="I2025" s="308"/>
      <c r="J2025" s="276"/>
      <c r="K2025" s="276"/>
      <c r="L2025" s="276"/>
      <c r="M2025" s="276"/>
      <c r="N2025" s="276"/>
      <c r="O2025" s="160"/>
    </row>
    <row r="2026">
      <c r="A2026" s="276"/>
      <c r="B2026" s="276"/>
      <c r="C2026" s="304"/>
      <c r="D2026" s="305"/>
      <c r="E2026" s="306"/>
      <c r="F2026" s="307"/>
      <c r="G2026" s="307"/>
      <c r="H2026" s="307"/>
      <c r="I2026" s="308"/>
      <c r="J2026" s="276"/>
      <c r="K2026" s="276"/>
      <c r="L2026" s="276"/>
      <c r="M2026" s="276"/>
      <c r="N2026" s="276"/>
      <c r="O2026" s="160"/>
    </row>
    <row r="2027">
      <c r="A2027" s="276"/>
      <c r="B2027" s="276"/>
      <c r="C2027" s="304"/>
      <c r="D2027" s="305"/>
      <c r="E2027" s="306"/>
      <c r="F2027" s="307"/>
      <c r="G2027" s="307"/>
      <c r="H2027" s="307"/>
      <c r="I2027" s="308"/>
      <c r="J2027" s="276"/>
      <c r="K2027" s="276"/>
      <c r="L2027" s="276"/>
      <c r="M2027" s="276"/>
      <c r="N2027" s="276"/>
      <c r="O2027" s="160"/>
    </row>
    <row r="2028">
      <c r="A2028" s="276"/>
      <c r="B2028" s="276"/>
      <c r="C2028" s="304"/>
      <c r="D2028" s="305"/>
      <c r="E2028" s="306"/>
      <c r="F2028" s="307"/>
      <c r="G2028" s="307"/>
      <c r="H2028" s="307"/>
      <c r="I2028" s="308"/>
      <c r="J2028" s="276"/>
      <c r="K2028" s="276"/>
      <c r="L2028" s="276"/>
      <c r="M2028" s="276"/>
      <c r="N2028" s="276"/>
      <c r="O2028" s="160"/>
    </row>
    <row r="2029">
      <c r="A2029" s="276"/>
      <c r="B2029" s="276"/>
      <c r="C2029" s="304"/>
      <c r="D2029" s="305"/>
      <c r="E2029" s="306"/>
      <c r="F2029" s="307"/>
      <c r="G2029" s="307"/>
      <c r="H2029" s="307"/>
      <c r="I2029" s="308"/>
      <c r="J2029" s="276"/>
      <c r="K2029" s="276"/>
      <c r="L2029" s="276"/>
      <c r="M2029" s="276"/>
      <c r="N2029" s="276"/>
      <c r="O2029" s="160"/>
    </row>
    <row r="2030">
      <c r="A2030" s="276"/>
      <c r="B2030" s="276"/>
      <c r="C2030" s="304"/>
      <c r="D2030" s="305"/>
      <c r="E2030" s="306"/>
      <c r="F2030" s="307"/>
      <c r="G2030" s="307"/>
      <c r="H2030" s="307"/>
      <c r="I2030" s="308"/>
      <c r="J2030" s="276"/>
      <c r="K2030" s="276"/>
      <c r="L2030" s="276"/>
      <c r="M2030" s="276"/>
      <c r="N2030" s="276"/>
      <c r="O2030" s="160"/>
    </row>
    <row r="2031">
      <c r="A2031" s="276"/>
      <c r="B2031" s="276"/>
      <c r="C2031" s="304"/>
      <c r="D2031" s="305"/>
      <c r="E2031" s="306"/>
      <c r="F2031" s="307"/>
      <c r="G2031" s="307"/>
      <c r="H2031" s="307"/>
      <c r="I2031" s="308"/>
      <c r="J2031" s="276"/>
      <c r="K2031" s="276"/>
      <c r="L2031" s="276"/>
      <c r="M2031" s="276"/>
      <c r="N2031" s="276"/>
      <c r="O2031" s="160"/>
    </row>
    <row r="2032">
      <c r="A2032" s="276"/>
      <c r="B2032" s="276"/>
      <c r="C2032" s="304"/>
      <c r="D2032" s="305"/>
      <c r="E2032" s="306"/>
      <c r="F2032" s="307"/>
      <c r="G2032" s="307"/>
      <c r="H2032" s="307"/>
      <c r="I2032" s="308"/>
      <c r="J2032" s="276"/>
      <c r="K2032" s="276"/>
      <c r="L2032" s="276"/>
      <c r="M2032" s="276"/>
      <c r="N2032" s="276"/>
      <c r="O2032" s="160"/>
    </row>
    <row r="2033">
      <c r="A2033" s="276"/>
      <c r="B2033" s="276"/>
      <c r="C2033" s="304"/>
      <c r="D2033" s="305"/>
      <c r="E2033" s="306"/>
      <c r="F2033" s="307"/>
      <c r="G2033" s="307"/>
      <c r="H2033" s="307"/>
      <c r="I2033" s="308"/>
      <c r="J2033" s="276"/>
      <c r="K2033" s="276"/>
      <c r="L2033" s="276"/>
      <c r="M2033" s="276"/>
      <c r="N2033" s="276"/>
      <c r="O2033" s="160"/>
    </row>
    <row r="2034">
      <c r="A2034" s="276"/>
      <c r="B2034" s="276"/>
      <c r="C2034" s="304"/>
      <c r="D2034" s="305"/>
      <c r="E2034" s="306"/>
      <c r="F2034" s="307"/>
      <c r="G2034" s="307"/>
      <c r="H2034" s="307"/>
      <c r="I2034" s="308"/>
      <c r="J2034" s="276"/>
      <c r="K2034" s="276"/>
      <c r="L2034" s="276"/>
      <c r="M2034" s="276"/>
      <c r="N2034" s="276"/>
      <c r="O2034" s="160"/>
    </row>
    <row r="2035">
      <c r="A2035" s="276"/>
      <c r="B2035" s="276"/>
      <c r="C2035" s="304"/>
      <c r="D2035" s="305"/>
      <c r="E2035" s="306"/>
      <c r="F2035" s="307"/>
      <c r="G2035" s="307"/>
      <c r="H2035" s="307"/>
      <c r="I2035" s="308"/>
      <c r="J2035" s="276"/>
      <c r="K2035" s="276"/>
      <c r="L2035" s="276"/>
      <c r="M2035" s="276"/>
      <c r="N2035" s="276"/>
      <c r="O2035" s="160"/>
    </row>
    <row r="2036">
      <c r="A2036" s="276"/>
      <c r="B2036" s="276"/>
      <c r="C2036" s="304"/>
      <c r="D2036" s="305"/>
      <c r="E2036" s="306"/>
      <c r="F2036" s="307"/>
      <c r="G2036" s="307"/>
      <c r="H2036" s="307"/>
      <c r="I2036" s="308"/>
      <c r="J2036" s="276"/>
      <c r="K2036" s="276"/>
      <c r="L2036" s="276"/>
      <c r="M2036" s="276"/>
      <c r="N2036" s="276"/>
      <c r="O2036" s="160"/>
    </row>
    <row r="2037">
      <c r="A2037" s="276"/>
      <c r="B2037" s="276"/>
      <c r="C2037" s="304"/>
      <c r="D2037" s="305"/>
      <c r="E2037" s="306"/>
      <c r="F2037" s="307"/>
      <c r="G2037" s="307"/>
      <c r="H2037" s="307"/>
      <c r="I2037" s="308"/>
      <c r="J2037" s="276"/>
      <c r="K2037" s="276"/>
      <c r="L2037" s="276"/>
      <c r="M2037" s="276"/>
      <c r="N2037" s="276"/>
      <c r="O2037" s="160"/>
    </row>
    <row r="2038">
      <c r="A2038" s="276"/>
      <c r="B2038" s="276"/>
      <c r="C2038" s="304"/>
      <c r="D2038" s="305"/>
      <c r="E2038" s="306"/>
      <c r="F2038" s="307"/>
      <c r="G2038" s="307"/>
      <c r="H2038" s="307"/>
      <c r="I2038" s="308"/>
      <c r="J2038" s="276"/>
      <c r="K2038" s="276"/>
      <c r="L2038" s="276"/>
      <c r="M2038" s="276"/>
      <c r="N2038" s="276"/>
      <c r="O2038" s="160"/>
    </row>
    <row r="2039">
      <c r="A2039" s="276"/>
      <c r="B2039" s="276"/>
      <c r="C2039" s="304"/>
      <c r="D2039" s="305"/>
      <c r="E2039" s="306"/>
      <c r="F2039" s="307"/>
      <c r="G2039" s="307"/>
      <c r="H2039" s="307"/>
      <c r="I2039" s="308"/>
      <c r="J2039" s="276"/>
      <c r="K2039" s="276"/>
      <c r="L2039" s="276"/>
      <c r="M2039" s="276"/>
      <c r="N2039" s="276"/>
      <c r="O2039" s="160"/>
    </row>
    <row r="2040">
      <c r="A2040" s="276"/>
      <c r="B2040" s="276"/>
      <c r="C2040" s="304"/>
      <c r="D2040" s="305"/>
      <c r="E2040" s="306"/>
      <c r="F2040" s="307"/>
      <c r="G2040" s="307"/>
      <c r="H2040" s="307"/>
      <c r="I2040" s="308"/>
      <c r="J2040" s="276"/>
      <c r="K2040" s="276"/>
      <c r="L2040" s="276"/>
      <c r="M2040" s="276"/>
      <c r="N2040" s="276"/>
      <c r="O2040" s="160"/>
    </row>
    <row r="2041">
      <c r="A2041" s="276"/>
      <c r="B2041" s="276"/>
      <c r="C2041" s="304"/>
      <c r="D2041" s="305"/>
      <c r="E2041" s="306"/>
      <c r="F2041" s="307"/>
      <c r="G2041" s="307"/>
      <c r="H2041" s="307"/>
      <c r="I2041" s="308"/>
      <c r="J2041" s="276"/>
      <c r="K2041" s="276"/>
      <c r="L2041" s="276"/>
      <c r="M2041" s="276"/>
      <c r="N2041" s="276"/>
      <c r="O2041" s="160"/>
    </row>
    <row r="2042">
      <c r="A2042" s="276"/>
      <c r="B2042" s="276"/>
      <c r="C2042" s="304"/>
      <c r="D2042" s="305"/>
      <c r="E2042" s="306"/>
      <c r="F2042" s="307"/>
      <c r="G2042" s="307"/>
      <c r="H2042" s="307"/>
      <c r="I2042" s="308"/>
      <c r="J2042" s="276"/>
      <c r="K2042" s="276"/>
      <c r="L2042" s="276"/>
      <c r="M2042" s="276"/>
      <c r="N2042" s="276"/>
      <c r="O2042" s="160"/>
    </row>
    <row r="2043">
      <c r="A2043" s="276"/>
      <c r="B2043" s="276"/>
      <c r="C2043" s="304"/>
      <c r="D2043" s="305"/>
      <c r="E2043" s="306"/>
      <c r="F2043" s="307"/>
      <c r="G2043" s="307"/>
      <c r="H2043" s="307"/>
      <c r="I2043" s="308"/>
      <c r="J2043" s="276"/>
      <c r="K2043" s="276"/>
      <c r="L2043" s="276"/>
      <c r="M2043" s="276"/>
      <c r="N2043" s="276"/>
      <c r="O2043" s="160"/>
    </row>
    <row r="2044">
      <c r="A2044" s="276"/>
      <c r="B2044" s="276"/>
      <c r="C2044" s="304"/>
      <c r="D2044" s="305"/>
      <c r="E2044" s="306"/>
      <c r="F2044" s="307"/>
      <c r="G2044" s="307"/>
      <c r="H2044" s="307"/>
      <c r="I2044" s="308"/>
      <c r="J2044" s="276"/>
      <c r="K2044" s="276"/>
      <c r="L2044" s="276"/>
      <c r="M2044" s="276"/>
      <c r="N2044" s="276"/>
      <c r="O2044" s="160"/>
    </row>
    <row r="2045">
      <c r="A2045" s="276"/>
      <c r="B2045" s="276"/>
      <c r="C2045" s="304"/>
      <c r="D2045" s="305"/>
      <c r="E2045" s="306"/>
      <c r="F2045" s="307"/>
      <c r="G2045" s="307"/>
      <c r="H2045" s="307"/>
      <c r="I2045" s="308"/>
      <c r="J2045" s="276"/>
      <c r="K2045" s="276"/>
      <c r="L2045" s="276"/>
      <c r="M2045" s="276"/>
      <c r="N2045" s="276"/>
      <c r="O2045" s="160"/>
    </row>
    <row r="2046">
      <c r="A2046" s="276"/>
      <c r="B2046" s="276"/>
      <c r="C2046" s="304"/>
      <c r="D2046" s="305"/>
      <c r="E2046" s="306"/>
      <c r="F2046" s="307"/>
      <c r="G2046" s="307"/>
      <c r="H2046" s="307"/>
      <c r="I2046" s="308"/>
      <c r="J2046" s="276"/>
      <c r="K2046" s="276"/>
      <c r="L2046" s="276"/>
      <c r="M2046" s="276"/>
      <c r="N2046" s="276"/>
      <c r="O2046" s="160"/>
    </row>
    <row r="2047">
      <c r="A2047" s="276"/>
      <c r="B2047" s="276"/>
      <c r="C2047" s="304"/>
      <c r="D2047" s="305"/>
      <c r="E2047" s="306"/>
      <c r="F2047" s="307"/>
      <c r="G2047" s="307"/>
      <c r="H2047" s="307"/>
      <c r="I2047" s="308"/>
      <c r="J2047" s="276"/>
      <c r="K2047" s="276"/>
      <c r="L2047" s="276"/>
      <c r="M2047" s="276"/>
      <c r="N2047" s="276"/>
      <c r="O2047" s="160"/>
    </row>
    <row r="2048">
      <c r="A2048" s="276"/>
      <c r="B2048" s="276"/>
      <c r="C2048" s="304"/>
      <c r="D2048" s="305"/>
      <c r="E2048" s="306"/>
      <c r="F2048" s="307"/>
      <c r="G2048" s="307"/>
      <c r="H2048" s="307"/>
      <c r="I2048" s="308"/>
      <c r="J2048" s="276"/>
      <c r="K2048" s="276"/>
      <c r="L2048" s="276"/>
      <c r="M2048" s="276"/>
      <c r="N2048" s="276"/>
      <c r="O2048" s="160"/>
    </row>
    <row r="2049">
      <c r="A2049" s="276"/>
      <c r="B2049" s="276"/>
      <c r="C2049" s="304"/>
      <c r="D2049" s="305"/>
      <c r="E2049" s="306"/>
      <c r="F2049" s="307"/>
      <c r="G2049" s="307"/>
      <c r="H2049" s="307"/>
      <c r="I2049" s="308"/>
      <c r="J2049" s="276"/>
      <c r="K2049" s="276"/>
      <c r="L2049" s="276"/>
      <c r="M2049" s="276"/>
      <c r="N2049" s="276"/>
      <c r="O2049" s="160"/>
    </row>
    <row r="2050">
      <c r="A2050" s="276"/>
      <c r="B2050" s="276"/>
      <c r="C2050" s="304"/>
      <c r="D2050" s="305"/>
      <c r="E2050" s="306"/>
      <c r="F2050" s="307"/>
      <c r="G2050" s="307"/>
      <c r="H2050" s="307"/>
      <c r="I2050" s="308"/>
      <c r="J2050" s="276"/>
      <c r="K2050" s="276"/>
      <c r="L2050" s="276"/>
      <c r="M2050" s="276"/>
      <c r="N2050" s="276"/>
      <c r="O2050" s="160"/>
    </row>
    <row r="2051">
      <c r="A2051" s="276"/>
      <c r="B2051" s="276"/>
      <c r="C2051" s="304"/>
      <c r="D2051" s="305"/>
      <c r="E2051" s="306"/>
      <c r="F2051" s="307"/>
      <c r="G2051" s="307"/>
      <c r="H2051" s="307"/>
      <c r="I2051" s="308"/>
      <c r="J2051" s="276"/>
      <c r="K2051" s="276"/>
      <c r="L2051" s="276"/>
      <c r="M2051" s="276"/>
      <c r="N2051" s="276"/>
      <c r="O2051" s="160"/>
    </row>
    <row r="2052">
      <c r="A2052" s="276"/>
      <c r="B2052" s="276"/>
      <c r="C2052" s="304"/>
      <c r="D2052" s="305"/>
      <c r="E2052" s="306"/>
      <c r="F2052" s="307"/>
      <c r="G2052" s="307"/>
      <c r="H2052" s="307"/>
      <c r="I2052" s="308"/>
      <c r="J2052" s="276"/>
      <c r="K2052" s="276"/>
      <c r="L2052" s="276"/>
      <c r="M2052" s="276"/>
      <c r="N2052" s="276"/>
      <c r="O2052" s="160"/>
    </row>
    <row r="2053">
      <c r="A2053" s="276"/>
      <c r="B2053" s="276"/>
      <c r="C2053" s="304"/>
      <c r="D2053" s="305"/>
      <c r="E2053" s="306"/>
      <c r="F2053" s="307"/>
      <c r="G2053" s="307"/>
      <c r="H2053" s="307"/>
      <c r="I2053" s="308"/>
      <c r="J2053" s="276"/>
      <c r="K2053" s="276"/>
      <c r="L2053" s="276"/>
      <c r="M2053" s="276"/>
      <c r="N2053" s="276"/>
      <c r="O2053" s="160"/>
    </row>
    <row r="2054">
      <c r="A2054" s="276"/>
      <c r="B2054" s="276"/>
      <c r="C2054" s="304"/>
      <c r="D2054" s="305"/>
      <c r="E2054" s="306"/>
      <c r="F2054" s="307"/>
      <c r="G2054" s="307"/>
      <c r="H2054" s="307"/>
      <c r="I2054" s="308"/>
      <c r="J2054" s="276"/>
      <c r="K2054" s="276"/>
      <c r="L2054" s="276"/>
      <c r="M2054" s="276"/>
      <c r="N2054" s="276"/>
      <c r="O2054" s="160"/>
    </row>
    <row r="2055">
      <c r="A2055" s="276"/>
      <c r="B2055" s="276"/>
      <c r="C2055" s="304"/>
      <c r="D2055" s="305"/>
      <c r="E2055" s="306"/>
      <c r="F2055" s="307"/>
      <c r="G2055" s="307"/>
      <c r="H2055" s="307"/>
      <c r="I2055" s="308"/>
      <c r="J2055" s="276"/>
      <c r="K2055" s="276"/>
      <c r="L2055" s="276"/>
      <c r="M2055" s="276"/>
      <c r="N2055" s="276"/>
      <c r="O2055" s="160"/>
    </row>
    <row r="2056">
      <c r="A2056" s="276"/>
      <c r="B2056" s="276"/>
      <c r="C2056" s="304"/>
      <c r="D2056" s="305"/>
      <c r="E2056" s="306"/>
      <c r="F2056" s="307"/>
      <c r="G2056" s="307"/>
      <c r="H2056" s="307"/>
      <c r="I2056" s="308"/>
      <c r="J2056" s="276"/>
      <c r="K2056" s="276"/>
      <c r="L2056" s="276"/>
      <c r="M2056" s="276"/>
      <c r="N2056" s="276"/>
      <c r="O2056" s="160"/>
    </row>
    <row r="2057">
      <c r="A2057" s="276"/>
      <c r="B2057" s="276"/>
      <c r="C2057" s="304"/>
      <c r="D2057" s="305"/>
      <c r="E2057" s="306"/>
      <c r="F2057" s="307"/>
      <c r="G2057" s="307"/>
      <c r="H2057" s="307"/>
      <c r="I2057" s="308"/>
      <c r="J2057" s="276"/>
      <c r="K2057" s="276"/>
      <c r="L2057" s="276"/>
      <c r="M2057" s="276"/>
      <c r="N2057" s="276"/>
      <c r="O2057" s="160"/>
    </row>
    <row r="2058">
      <c r="A2058" s="276"/>
      <c r="B2058" s="276"/>
      <c r="C2058" s="304"/>
      <c r="D2058" s="305"/>
      <c r="E2058" s="306"/>
      <c r="F2058" s="307"/>
      <c r="G2058" s="307"/>
      <c r="H2058" s="307"/>
      <c r="I2058" s="308"/>
      <c r="J2058" s="276"/>
      <c r="K2058" s="276"/>
      <c r="L2058" s="276"/>
      <c r="M2058" s="276"/>
      <c r="N2058" s="276"/>
      <c r="O2058" s="160"/>
    </row>
    <row r="2059">
      <c r="A2059" s="276"/>
      <c r="B2059" s="276"/>
      <c r="C2059" s="304"/>
      <c r="D2059" s="305"/>
      <c r="E2059" s="306"/>
      <c r="F2059" s="307"/>
      <c r="G2059" s="307"/>
      <c r="H2059" s="307"/>
      <c r="I2059" s="308"/>
      <c r="J2059" s="276"/>
      <c r="K2059" s="276"/>
      <c r="L2059" s="276"/>
      <c r="M2059" s="276"/>
      <c r="N2059" s="276"/>
      <c r="O2059" s="160"/>
    </row>
    <row r="2060">
      <c r="A2060" s="276"/>
      <c r="B2060" s="276"/>
      <c r="C2060" s="304"/>
      <c r="D2060" s="305"/>
      <c r="E2060" s="306"/>
      <c r="F2060" s="307"/>
      <c r="G2060" s="307"/>
      <c r="H2060" s="307"/>
      <c r="I2060" s="308"/>
      <c r="J2060" s="276"/>
      <c r="K2060" s="276"/>
      <c r="L2060" s="276"/>
      <c r="M2060" s="276"/>
      <c r="N2060" s="276"/>
      <c r="O2060" s="160"/>
    </row>
    <row r="2061">
      <c r="A2061" s="276"/>
      <c r="B2061" s="276"/>
      <c r="C2061" s="304"/>
      <c r="D2061" s="305"/>
      <c r="E2061" s="306"/>
      <c r="F2061" s="307"/>
      <c r="G2061" s="307"/>
      <c r="H2061" s="307"/>
      <c r="I2061" s="308"/>
      <c r="J2061" s="276"/>
      <c r="K2061" s="276"/>
      <c r="L2061" s="276"/>
      <c r="M2061" s="276"/>
      <c r="N2061" s="276"/>
      <c r="O2061" s="160"/>
    </row>
    <row r="2062">
      <c r="A2062" s="276"/>
      <c r="B2062" s="276"/>
      <c r="C2062" s="304"/>
      <c r="D2062" s="305"/>
      <c r="E2062" s="306"/>
      <c r="F2062" s="307"/>
      <c r="G2062" s="307"/>
      <c r="H2062" s="307"/>
      <c r="I2062" s="308"/>
      <c r="J2062" s="276"/>
      <c r="K2062" s="276"/>
      <c r="L2062" s="276"/>
      <c r="M2062" s="276"/>
      <c r="N2062" s="276"/>
      <c r="O2062" s="160"/>
    </row>
    <row r="2063">
      <c r="A2063" s="276"/>
      <c r="B2063" s="276"/>
      <c r="C2063" s="304"/>
      <c r="D2063" s="305"/>
      <c r="E2063" s="306"/>
      <c r="F2063" s="307"/>
      <c r="G2063" s="307"/>
      <c r="H2063" s="307"/>
      <c r="I2063" s="308"/>
      <c r="J2063" s="276"/>
      <c r="K2063" s="276"/>
      <c r="L2063" s="276"/>
      <c r="M2063" s="276"/>
      <c r="N2063" s="276"/>
      <c r="O2063" s="160"/>
    </row>
    <row r="2064">
      <c r="A2064" s="276"/>
      <c r="B2064" s="276"/>
      <c r="C2064" s="304"/>
      <c r="D2064" s="305"/>
      <c r="E2064" s="306"/>
      <c r="F2064" s="307"/>
      <c r="G2064" s="307"/>
      <c r="H2064" s="307"/>
      <c r="I2064" s="308"/>
      <c r="J2064" s="276"/>
      <c r="K2064" s="276"/>
      <c r="L2064" s="276"/>
      <c r="M2064" s="276"/>
      <c r="N2064" s="276"/>
      <c r="O2064" s="160"/>
    </row>
    <row r="2065">
      <c r="A2065" s="276"/>
      <c r="B2065" s="276"/>
      <c r="C2065" s="304"/>
      <c r="D2065" s="305"/>
      <c r="E2065" s="306"/>
      <c r="F2065" s="307"/>
      <c r="G2065" s="307"/>
      <c r="H2065" s="307"/>
      <c r="I2065" s="308"/>
      <c r="J2065" s="276"/>
      <c r="K2065" s="276"/>
      <c r="L2065" s="276"/>
      <c r="M2065" s="276"/>
      <c r="N2065" s="276"/>
      <c r="O2065" s="160"/>
    </row>
    <row r="2066">
      <c r="A2066" s="276"/>
      <c r="B2066" s="276"/>
      <c r="C2066" s="304"/>
      <c r="D2066" s="305"/>
      <c r="E2066" s="306"/>
      <c r="F2066" s="307"/>
      <c r="G2066" s="307"/>
      <c r="H2066" s="307"/>
      <c r="I2066" s="308"/>
      <c r="J2066" s="276"/>
      <c r="K2066" s="276"/>
      <c r="L2066" s="276"/>
      <c r="M2066" s="276"/>
      <c r="N2066" s="276"/>
      <c r="O2066" s="160"/>
    </row>
    <row r="2067">
      <c r="A2067" s="276"/>
      <c r="B2067" s="276"/>
      <c r="C2067" s="304"/>
      <c r="D2067" s="305"/>
      <c r="E2067" s="306"/>
      <c r="F2067" s="307"/>
      <c r="G2067" s="307"/>
      <c r="H2067" s="307"/>
      <c r="I2067" s="308"/>
      <c r="J2067" s="276"/>
      <c r="K2067" s="276"/>
      <c r="L2067" s="276"/>
      <c r="M2067" s="276"/>
      <c r="N2067" s="276"/>
      <c r="O2067" s="160"/>
    </row>
    <row r="2068">
      <c r="A2068" s="276"/>
      <c r="B2068" s="276"/>
      <c r="C2068" s="304"/>
      <c r="D2068" s="305"/>
      <c r="E2068" s="306"/>
      <c r="F2068" s="307"/>
      <c r="G2068" s="307"/>
      <c r="H2068" s="307"/>
      <c r="I2068" s="308"/>
      <c r="J2068" s="276"/>
      <c r="K2068" s="276"/>
      <c r="L2068" s="276"/>
      <c r="M2068" s="276"/>
      <c r="N2068" s="276"/>
      <c r="O2068" s="160"/>
    </row>
    <row r="2069">
      <c r="A2069" s="276"/>
      <c r="B2069" s="276"/>
      <c r="C2069" s="304"/>
      <c r="D2069" s="305"/>
      <c r="E2069" s="306"/>
      <c r="F2069" s="307"/>
      <c r="G2069" s="307"/>
      <c r="H2069" s="307"/>
      <c r="I2069" s="308"/>
      <c r="J2069" s="276"/>
      <c r="K2069" s="276"/>
      <c r="L2069" s="276"/>
      <c r="M2069" s="276"/>
      <c r="N2069" s="276"/>
      <c r="O2069" s="160"/>
    </row>
    <row r="2070">
      <c r="A2070" s="276"/>
      <c r="B2070" s="276"/>
      <c r="C2070" s="304"/>
      <c r="D2070" s="305"/>
      <c r="E2070" s="306"/>
      <c r="F2070" s="307"/>
      <c r="G2070" s="307"/>
      <c r="H2070" s="307"/>
      <c r="I2070" s="308"/>
      <c r="J2070" s="276"/>
      <c r="K2070" s="276"/>
      <c r="L2070" s="276"/>
      <c r="M2070" s="276"/>
      <c r="N2070" s="276"/>
      <c r="O2070" s="160"/>
    </row>
    <row r="2071">
      <c r="A2071" s="276"/>
      <c r="B2071" s="276"/>
      <c r="C2071" s="304"/>
      <c r="D2071" s="305"/>
      <c r="E2071" s="306"/>
      <c r="F2071" s="307"/>
      <c r="G2071" s="307"/>
      <c r="H2071" s="307"/>
      <c r="I2071" s="308"/>
      <c r="J2071" s="276"/>
      <c r="K2071" s="276"/>
      <c r="L2071" s="276"/>
      <c r="M2071" s="276"/>
      <c r="N2071" s="276"/>
      <c r="O2071" s="160"/>
    </row>
    <row r="2072">
      <c r="A2072" s="276"/>
      <c r="B2072" s="276"/>
      <c r="C2072" s="304"/>
      <c r="D2072" s="305"/>
      <c r="E2072" s="306"/>
      <c r="F2072" s="307"/>
      <c r="G2072" s="307"/>
      <c r="H2072" s="307"/>
      <c r="I2072" s="308"/>
      <c r="J2072" s="276"/>
      <c r="K2072" s="276"/>
      <c r="L2072" s="276"/>
      <c r="M2072" s="276"/>
      <c r="N2072" s="276"/>
      <c r="O2072" s="160"/>
    </row>
    <row r="2073">
      <c r="A2073" s="276"/>
      <c r="B2073" s="276"/>
      <c r="C2073" s="304"/>
      <c r="D2073" s="305"/>
      <c r="E2073" s="306"/>
      <c r="F2073" s="307"/>
      <c r="G2073" s="307"/>
      <c r="H2073" s="307"/>
      <c r="I2073" s="308"/>
      <c r="J2073" s="276"/>
      <c r="K2073" s="276"/>
      <c r="L2073" s="276"/>
      <c r="M2073" s="276"/>
      <c r="N2073" s="276"/>
      <c r="O2073" s="160"/>
    </row>
    <row r="2074">
      <c r="A2074" s="276"/>
      <c r="B2074" s="276"/>
      <c r="C2074" s="304"/>
      <c r="D2074" s="305"/>
      <c r="E2074" s="306"/>
      <c r="F2074" s="307"/>
      <c r="G2074" s="307"/>
      <c r="H2074" s="307"/>
      <c r="I2074" s="308"/>
      <c r="J2074" s="276"/>
      <c r="K2074" s="276"/>
      <c r="L2074" s="276"/>
      <c r="M2074" s="276"/>
      <c r="N2074" s="276"/>
      <c r="O2074" s="160"/>
    </row>
    <row r="2075">
      <c r="A2075" s="276"/>
      <c r="B2075" s="276"/>
      <c r="C2075" s="304"/>
      <c r="D2075" s="305"/>
      <c r="E2075" s="306"/>
      <c r="F2075" s="307"/>
      <c r="G2075" s="307"/>
      <c r="H2075" s="307"/>
      <c r="I2075" s="308"/>
      <c r="J2075" s="276"/>
      <c r="K2075" s="276"/>
      <c r="L2075" s="276"/>
      <c r="M2075" s="276"/>
      <c r="N2075" s="276"/>
      <c r="O2075" s="160"/>
    </row>
    <row r="2076">
      <c r="A2076" s="276"/>
      <c r="B2076" s="276"/>
      <c r="C2076" s="304"/>
      <c r="D2076" s="305"/>
      <c r="E2076" s="306"/>
      <c r="F2076" s="307"/>
      <c r="G2076" s="307"/>
      <c r="H2076" s="307"/>
      <c r="I2076" s="308"/>
      <c r="J2076" s="276"/>
      <c r="K2076" s="276"/>
      <c r="L2076" s="276"/>
      <c r="M2076" s="276"/>
      <c r="N2076" s="276"/>
      <c r="O2076" s="160"/>
    </row>
    <row r="2077">
      <c r="A2077" s="276"/>
      <c r="B2077" s="276"/>
      <c r="C2077" s="304"/>
      <c r="D2077" s="305"/>
      <c r="E2077" s="306"/>
      <c r="F2077" s="307"/>
      <c r="G2077" s="307"/>
      <c r="H2077" s="307"/>
      <c r="I2077" s="308"/>
      <c r="J2077" s="276"/>
      <c r="K2077" s="276"/>
      <c r="L2077" s="276"/>
      <c r="M2077" s="276"/>
      <c r="N2077" s="276"/>
      <c r="O2077" s="160"/>
    </row>
    <row r="2078">
      <c r="A2078" s="276"/>
      <c r="B2078" s="276"/>
      <c r="C2078" s="304"/>
      <c r="D2078" s="305"/>
      <c r="E2078" s="306"/>
      <c r="F2078" s="307"/>
      <c r="G2078" s="307"/>
      <c r="H2078" s="307"/>
      <c r="I2078" s="308"/>
      <c r="J2078" s="276"/>
      <c r="K2078" s="276"/>
      <c r="L2078" s="276"/>
      <c r="M2078" s="276"/>
      <c r="N2078" s="276"/>
      <c r="O2078" s="160"/>
    </row>
    <row r="2079">
      <c r="A2079" s="276"/>
      <c r="B2079" s="276"/>
      <c r="C2079" s="304"/>
      <c r="D2079" s="305"/>
      <c r="E2079" s="306"/>
      <c r="F2079" s="307"/>
      <c r="G2079" s="307"/>
      <c r="H2079" s="307"/>
      <c r="I2079" s="308"/>
      <c r="J2079" s="276"/>
      <c r="K2079" s="276"/>
      <c r="L2079" s="276"/>
      <c r="M2079" s="276"/>
      <c r="N2079" s="276"/>
      <c r="O2079" s="160"/>
    </row>
    <row r="2080">
      <c r="A2080" s="276"/>
      <c r="B2080" s="276"/>
      <c r="C2080" s="304"/>
      <c r="D2080" s="305"/>
      <c r="E2080" s="306"/>
      <c r="F2080" s="307"/>
      <c r="G2080" s="307"/>
      <c r="H2080" s="307"/>
      <c r="I2080" s="308"/>
      <c r="J2080" s="276"/>
      <c r="K2080" s="276"/>
      <c r="L2080" s="276"/>
      <c r="M2080" s="276"/>
      <c r="N2080" s="276"/>
      <c r="O2080" s="160"/>
    </row>
    <row r="2081">
      <c r="A2081" s="276"/>
      <c r="B2081" s="276"/>
      <c r="C2081" s="304"/>
      <c r="D2081" s="305"/>
      <c r="E2081" s="306"/>
      <c r="F2081" s="307"/>
      <c r="G2081" s="307"/>
      <c r="H2081" s="307"/>
      <c r="I2081" s="308"/>
      <c r="J2081" s="276"/>
      <c r="K2081" s="276"/>
      <c r="L2081" s="276"/>
      <c r="M2081" s="276"/>
      <c r="N2081" s="276"/>
      <c r="O2081" s="160"/>
    </row>
    <row r="2082">
      <c r="A2082" s="276"/>
      <c r="B2082" s="276"/>
      <c r="C2082" s="304"/>
      <c r="D2082" s="305"/>
      <c r="E2082" s="306"/>
      <c r="F2082" s="307"/>
      <c r="G2082" s="307"/>
      <c r="H2082" s="307"/>
      <c r="I2082" s="308"/>
      <c r="J2082" s="276"/>
      <c r="K2082" s="276"/>
      <c r="L2082" s="276"/>
      <c r="M2082" s="276"/>
      <c r="N2082" s="276"/>
      <c r="O2082" s="160"/>
    </row>
    <row r="2083">
      <c r="A2083" s="276"/>
      <c r="B2083" s="276"/>
      <c r="C2083" s="304"/>
      <c r="D2083" s="305"/>
      <c r="E2083" s="306"/>
      <c r="F2083" s="307"/>
      <c r="G2083" s="307"/>
      <c r="H2083" s="307"/>
      <c r="I2083" s="308"/>
      <c r="J2083" s="276"/>
      <c r="K2083" s="276"/>
      <c r="L2083" s="276"/>
      <c r="M2083" s="276"/>
      <c r="N2083" s="276"/>
      <c r="O2083" s="160"/>
    </row>
    <row r="2084">
      <c r="A2084" s="276"/>
      <c r="B2084" s="276"/>
      <c r="C2084" s="304"/>
      <c r="D2084" s="305"/>
      <c r="E2084" s="306"/>
      <c r="F2084" s="307"/>
      <c r="G2084" s="307"/>
      <c r="H2084" s="307"/>
      <c r="I2084" s="308"/>
      <c r="J2084" s="276"/>
      <c r="K2084" s="276"/>
      <c r="L2084" s="276"/>
      <c r="M2084" s="276"/>
      <c r="N2084" s="276"/>
      <c r="O2084" s="160"/>
    </row>
    <row r="2085">
      <c r="A2085" s="276"/>
      <c r="B2085" s="276"/>
      <c r="C2085" s="304"/>
      <c r="D2085" s="305"/>
      <c r="E2085" s="306"/>
      <c r="F2085" s="307"/>
      <c r="G2085" s="307"/>
      <c r="H2085" s="307"/>
      <c r="I2085" s="308"/>
      <c r="J2085" s="276"/>
      <c r="K2085" s="276"/>
      <c r="L2085" s="276"/>
      <c r="M2085" s="276"/>
      <c r="N2085" s="276"/>
      <c r="O2085" s="160"/>
    </row>
    <row r="2086">
      <c r="A2086" s="276"/>
      <c r="B2086" s="276"/>
      <c r="C2086" s="304"/>
      <c r="D2086" s="305"/>
      <c r="E2086" s="306"/>
      <c r="F2086" s="307"/>
      <c r="G2086" s="307"/>
      <c r="H2086" s="307"/>
      <c r="I2086" s="308"/>
      <c r="J2086" s="276"/>
      <c r="K2086" s="276"/>
      <c r="L2086" s="276"/>
      <c r="M2086" s="276"/>
      <c r="N2086" s="276"/>
      <c r="O2086" s="160"/>
    </row>
    <row r="2087">
      <c r="A2087" s="276"/>
      <c r="B2087" s="276"/>
      <c r="C2087" s="304"/>
      <c r="D2087" s="305"/>
      <c r="E2087" s="306"/>
      <c r="F2087" s="307"/>
      <c r="G2087" s="307"/>
      <c r="H2087" s="307"/>
      <c r="I2087" s="308"/>
      <c r="J2087" s="276"/>
      <c r="K2087" s="276"/>
      <c r="L2087" s="276"/>
      <c r="M2087" s="276"/>
      <c r="N2087" s="276"/>
      <c r="O2087" s="160"/>
    </row>
    <row r="2088">
      <c r="A2088" s="276"/>
      <c r="B2088" s="276"/>
      <c r="C2088" s="304"/>
      <c r="D2088" s="305"/>
      <c r="E2088" s="306"/>
      <c r="F2088" s="307"/>
      <c r="G2088" s="307"/>
      <c r="H2088" s="307"/>
      <c r="I2088" s="308"/>
      <c r="J2088" s="276"/>
      <c r="K2088" s="276"/>
      <c r="L2088" s="276"/>
      <c r="M2088" s="276"/>
      <c r="N2088" s="276"/>
      <c r="O2088" s="160"/>
    </row>
    <row r="2089">
      <c r="A2089" s="276"/>
      <c r="B2089" s="276"/>
      <c r="C2089" s="304"/>
      <c r="D2089" s="305"/>
      <c r="E2089" s="306"/>
      <c r="F2089" s="307"/>
      <c r="G2089" s="307"/>
      <c r="H2089" s="307"/>
      <c r="I2089" s="308"/>
      <c r="J2089" s="276"/>
      <c r="K2089" s="276"/>
      <c r="L2089" s="276"/>
      <c r="M2089" s="276"/>
      <c r="N2089" s="276"/>
      <c r="O2089" s="160"/>
    </row>
    <row r="2090">
      <c r="A2090" s="276"/>
      <c r="B2090" s="276"/>
      <c r="C2090" s="304"/>
      <c r="D2090" s="305"/>
      <c r="E2090" s="306"/>
      <c r="F2090" s="307"/>
      <c r="G2090" s="307"/>
      <c r="H2090" s="307"/>
      <c r="I2090" s="308"/>
      <c r="J2090" s="276"/>
      <c r="K2090" s="276"/>
      <c r="L2090" s="276"/>
      <c r="M2090" s="276"/>
      <c r="N2090" s="276"/>
      <c r="O2090" s="160"/>
    </row>
    <row r="2091">
      <c r="A2091" s="276"/>
      <c r="B2091" s="276"/>
      <c r="C2091" s="304"/>
      <c r="D2091" s="305"/>
      <c r="E2091" s="306"/>
      <c r="F2091" s="307"/>
      <c r="G2091" s="307"/>
      <c r="H2091" s="307"/>
      <c r="I2091" s="308"/>
      <c r="J2091" s="276"/>
      <c r="K2091" s="276"/>
      <c r="L2091" s="276"/>
      <c r="M2091" s="276"/>
      <c r="N2091" s="276"/>
      <c r="O2091" s="160"/>
    </row>
    <row r="2092">
      <c r="A2092" s="276"/>
      <c r="B2092" s="276"/>
      <c r="C2092" s="304"/>
      <c r="D2092" s="305"/>
      <c r="E2092" s="306"/>
      <c r="F2092" s="307"/>
      <c r="G2092" s="307"/>
      <c r="H2092" s="307"/>
      <c r="I2092" s="308"/>
      <c r="J2092" s="276"/>
      <c r="K2092" s="276"/>
      <c r="L2092" s="276"/>
      <c r="M2092" s="276"/>
      <c r="N2092" s="276"/>
      <c r="O2092" s="160"/>
    </row>
    <row r="2093">
      <c r="A2093" s="276"/>
      <c r="B2093" s="276"/>
      <c r="C2093" s="304"/>
      <c r="D2093" s="305"/>
      <c r="E2093" s="306"/>
      <c r="F2093" s="307"/>
      <c r="G2093" s="307"/>
      <c r="H2093" s="307"/>
      <c r="I2093" s="308"/>
      <c r="J2093" s="276"/>
      <c r="K2093" s="276"/>
      <c r="L2093" s="276"/>
      <c r="M2093" s="276"/>
      <c r="N2093" s="276"/>
      <c r="O2093" s="160"/>
    </row>
    <row r="2094">
      <c r="A2094" s="276"/>
      <c r="B2094" s="276"/>
      <c r="C2094" s="304"/>
      <c r="D2094" s="305"/>
      <c r="E2094" s="306"/>
      <c r="F2094" s="307"/>
      <c r="G2094" s="307"/>
      <c r="H2094" s="307"/>
      <c r="I2094" s="308"/>
      <c r="J2094" s="276"/>
      <c r="K2094" s="276"/>
      <c r="L2094" s="276"/>
      <c r="M2094" s="276"/>
      <c r="N2094" s="276"/>
      <c r="O2094" s="160"/>
    </row>
    <row r="2095">
      <c r="A2095" s="276"/>
      <c r="B2095" s="276"/>
      <c r="C2095" s="304"/>
      <c r="D2095" s="305"/>
      <c r="E2095" s="306"/>
      <c r="F2095" s="307"/>
      <c r="G2095" s="307"/>
      <c r="H2095" s="307"/>
      <c r="I2095" s="308"/>
      <c r="J2095" s="276"/>
      <c r="K2095" s="276"/>
      <c r="L2095" s="276"/>
      <c r="M2095" s="276"/>
      <c r="N2095" s="276"/>
      <c r="O2095" s="160"/>
    </row>
    <row r="2096">
      <c r="A2096" s="276"/>
      <c r="B2096" s="276"/>
      <c r="C2096" s="304"/>
      <c r="D2096" s="305"/>
      <c r="E2096" s="306"/>
      <c r="F2096" s="307"/>
      <c r="G2096" s="307"/>
      <c r="H2096" s="307"/>
      <c r="I2096" s="308"/>
      <c r="J2096" s="276"/>
      <c r="K2096" s="276"/>
      <c r="L2096" s="276"/>
      <c r="M2096" s="276"/>
      <c r="N2096" s="276"/>
      <c r="O2096" s="160"/>
    </row>
    <row r="2097">
      <c r="A2097" s="276"/>
      <c r="B2097" s="276"/>
      <c r="C2097" s="304"/>
      <c r="D2097" s="305"/>
      <c r="E2097" s="306"/>
      <c r="F2097" s="307"/>
      <c r="G2097" s="307"/>
      <c r="H2097" s="307"/>
      <c r="I2097" s="308"/>
      <c r="J2097" s="276"/>
      <c r="K2097" s="276"/>
      <c r="L2097" s="276"/>
      <c r="M2097" s="276"/>
      <c r="N2097" s="276"/>
      <c r="O2097" s="160"/>
    </row>
    <row r="2098">
      <c r="A2098" s="276"/>
      <c r="B2098" s="276"/>
      <c r="C2098" s="304"/>
      <c r="D2098" s="305"/>
      <c r="E2098" s="306"/>
      <c r="F2098" s="307"/>
      <c r="G2098" s="307"/>
      <c r="H2098" s="307"/>
      <c r="I2098" s="308"/>
      <c r="J2098" s="276"/>
      <c r="K2098" s="276"/>
      <c r="L2098" s="276"/>
      <c r="M2098" s="276"/>
      <c r="N2098" s="276"/>
      <c r="O2098" s="160"/>
    </row>
    <row r="2099">
      <c r="A2099" s="276"/>
      <c r="B2099" s="276"/>
      <c r="C2099" s="304"/>
      <c r="D2099" s="305"/>
      <c r="E2099" s="306"/>
      <c r="F2099" s="307"/>
      <c r="G2099" s="307"/>
      <c r="H2099" s="307"/>
      <c r="I2099" s="308"/>
      <c r="J2099" s="276"/>
      <c r="K2099" s="276"/>
      <c r="L2099" s="276"/>
      <c r="M2099" s="276"/>
      <c r="N2099" s="276"/>
      <c r="O2099" s="160"/>
    </row>
    <row r="2100">
      <c r="A2100" s="276"/>
      <c r="B2100" s="276"/>
      <c r="C2100" s="304"/>
      <c r="D2100" s="305"/>
      <c r="E2100" s="306"/>
      <c r="F2100" s="307"/>
      <c r="G2100" s="307"/>
      <c r="H2100" s="307"/>
      <c r="I2100" s="308"/>
      <c r="J2100" s="276"/>
      <c r="K2100" s="276"/>
      <c r="L2100" s="276"/>
      <c r="M2100" s="276"/>
      <c r="N2100" s="276"/>
      <c r="O2100" s="160"/>
    </row>
    <row r="2101">
      <c r="A2101" s="276"/>
      <c r="B2101" s="276"/>
      <c r="C2101" s="304"/>
      <c r="D2101" s="305"/>
      <c r="E2101" s="306"/>
      <c r="F2101" s="307"/>
      <c r="G2101" s="307"/>
      <c r="H2101" s="307"/>
      <c r="I2101" s="308"/>
      <c r="J2101" s="276"/>
      <c r="K2101" s="276"/>
      <c r="L2101" s="276"/>
      <c r="M2101" s="276"/>
      <c r="N2101" s="276"/>
      <c r="O2101" s="160"/>
    </row>
    <row r="2102">
      <c r="A2102" s="276"/>
      <c r="B2102" s="276"/>
      <c r="C2102" s="304"/>
      <c r="D2102" s="305"/>
      <c r="E2102" s="306"/>
      <c r="F2102" s="307"/>
      <c r="G2102" s="307"/>
      <c r="H2102" s="307"/>
      <c r="I2102" s="308"/>
      <c r="J2102" s="276"/>
      <c r="K2102" s="276"/>
      <c r="L2102" s="276"/>
      <c r="M2102" s="276"/>
      <c r="N2102" s="276"/>
      <c r="O2102" s="160"/>
    </row>
    <row r="2103">
      <c r="A2103" s="276"/>
      <c r="B2103" s="276"/>
      <c r="C2103" s="304"/>
      <c r="D2103" s="305"/>
      <c r="E2103" s="306"/>
      <c r="F2103" s="307"/>
      <c r="G2103" s="307"/>
      <c r="H2103" s="307"/>
      <c r="I2103" s="308"/>
      <c r="J2103" s="276"/>
      <c r="K2103" s="276"/>
      <c r="L2103" s="276"/>
      <c r="M2103" s="276"/>
      <c r="N2103" s="276"/>
      <c r="O2103" s="160"/>
    </row>
    <row r="2104">
      <c r="A2104" s="276"/>
      <c r="B2104" s="276"/>
      <c r="C2104" s="304"/>
      <c r="D2104" s="305"/>
      <c r="E2104" s="306"/>
      <c r="F2104" s="307"/>
      <c r="G2104" s="307"/>
      <c r="H2104" s="307"/>
      <c r="I2104" s="308"/>
      <c r="J2104" s="276"/>
      <c r="K2104" s="276"/>
      <c r="L2104" s="276"/>
      <c r="M2104" s="276"/>
      <c r="N2104" s="276"/>
      <c r="O2104" s="160"/>
    </row>
    <row r="2105">
      <c r="A2105" s="276"/>
      <c r="B2105" s="276"/>
      <c r="C2105" s="304"/>
      <c r="D2105" s="305"/>
      <c r="E2105" s="306"/>
      <c r="F2105" s="307"/>
      <c r="G2105" s="307"/>
      <c r="H2105" s="307"/>
      <c r="I2105" s="308"/>
      <c r="J2105" s="276"/>
      <c r="K2105" s="276"/>
      <c r="L2105" s="276"/>
      <c r="M2105" s="276"/>
      <c r="N2105" s="276"/>
      <c r="O2105" s="160"/>
    </row>
    <row r="2106">
      <c r="A2106" s="276"/>
      <c r="B2106" s="276"/>
      <c r="C2106" s="304"/>
      <c r="D2106" s="305"/>
      <c r="E2106" s="306"/>
      <c r="F2106" s="307"/>
      <c r="G2106" s="307"/>
      <c r="H2106" s="307"/>
      <c r="I2106" s="308"/>
      <c r="J2106" s="276"/>
      <c r="K2106" s="276"/>
      <c r="L2106" s="276"/>
      <c r="M2106" s="276"/>
      <c r="N2106" s="276"/>
      <c r="O2106" s="160"/>
    </row>
    <row r="2107">
      <c r="A2107" s="276"/>
      <c r="B2107" s="276"/>
      <c r="C2107" s="304"/>
      <c r="D2107" s="305"/>
      <c r="E2107" s="306"/>
      <c r="F2107" s="307"/>
      <c r="G2107" s="307"/>
      <c r="H2107" s="307"/>
      <c r="I2107" s="308"/>
      <c r="J2107" s="276"/>
      <c r="K2107" s="276"/>
      <c r="L2107" s="276"/>
      <c r="M2107" s="276"/>
      <c r="N2107" s="276"/>
      <c r="O2107" s="160"/>
    </row>
    <row r="2108">
      <c r="A2108" s="276"/>
      <c r="B2108" s="276"/>
      <c r="C2108" s="304"/>
      <c r="D2108" s="305"/>
      <c r="E2108" s="306"/>
      <c r="F2108" s="307"/>
      <c r="G2108" s="307"/>
      <c r="H2108" s="307"/>
      <c r="I2108" s="308"/>
      <c r="J2108" s="276"/>
      <c r="K2108" s="276"/>
      <c r="L2108" s="276"/>
      <c r="M2108" s="276"/>
      <c r="N2108" s="276"/>
      <c r="O2108" s="160"/>
    </row>
    <row r="2109">
      <c r="A2109" s="276"/>
      <c r="B2109" s="276"/>
      <c r="C2109" s="304"/>
      <c r="D2109" s="305"/>
      <c r="E2109" s="306"/>
      <c r="F2109" s="307"/>
      <c r="G2109" s="307"/>
      <c r="H2109" s="307"/>
      <c r="I2109" s="308"/>
      <c r="J2109" s="276"/>
      <c r="K2109" s="276"/>
      <c r="L2109" s="276"/>
      <c r="M2109" s="276"/>
      <c r="N2109" s="276"/>
      <c r="O2109" s="160"/>
    </row>
    <row r="2110">
      <c r="A2110" s="276"/>
      <c r="B2110" s="276"/>
      <c r="C2110" s="304"/>
      <c r="D2110" s="305"/>
      <c r="E2110" s="306"/>
      <c r="F2110" s="307"/>
      <c r="G2110" s="307"/>
      <c r="H2110" s="307"/>
      <c r="I2110" s="308"/>
      <c r="J2110" s="276"/>
      <c r="K2110" s="276"/>
      <c r="L2110" s="276"/>
      <c r="M2110" s="276"/>
      <c r="N2110" s="276"/>
      <c r="O2110" s="160"/>
    </row>
    <row r="2111">
      <c r="A2111" s="276"/>
      <c r="B2111" s="276"/>
      <c r="C2111" s="304"/>
      <c r="D2111" s="305"/>
      <c r="E2111" s="306"/>
      <c r="F2111" s="307"/>
      <c r="G2111" s="307"/>
      <c r="H2111" s="307"/>
      <c r="I2111" s="308"/>
      <c r="J2111" s="276"/>
      <c r="K2111" s="276"/>
      <c r="L2111" s="276"/>
      <c r="M2111" s="276"/>
      <c r="N2111" s="276"/>
      <c r="O2111" s="160"/>
    </row>
    <row r="2112">
      <c r="A2112" s="276"/>
      <c r="B2112" s="276"/>
      <c r="C2112" s="304"/>
      <c r="D2112" s="305"/>
      <c r="E2112" s="306"/>
      <c r="F2112" s="307"/>
      <c r="G2112" s="307"/>
      <c r="H2112" s="307"/>
      <c r="I2112" s="308"/>
      <c r="J2112" s="276"/>
      <c r="K2112" s="276"/>
      <c r="L2112" s="276"/>
      <c r="M2112" s="276"/>
      <c r="N2112" s="276"/>
      <c r="O2112" s="160"/>
    </row>
    <row r="2113">
      <c r="A2113" s="276"/>
      <c r="B2113" s="276"/>
      <c r="C2113" s="304"/>
      <c r="D2113" s="305"/>
      <c r="E2113" s="306"/>
      <c r="F2113" s="307"/>
      <c r="G2113" s="307"/>
      <c r="H2113" s="307"/>
      <c r="I2113" s="308"/>
      <c r="J2113" s="276"/>
      <c r="K2113" s="276"/>
      <c r="L2113" s="276"/>
      <c r="M2113" s="276"/>
      <c r="N2113" s="276"/>
      <c r="O2113" s="160"/>
    </row>
    <row r="2114">
      <c r="A2114" s="276"/>
      <c r="B2114" s="276"/>
      <c r="C2114" s="304"/>
      <c r="D2114" s="305"/>
      <c r="E2114" s="306"/>
      <c r="F2114" s="307"/>
      <c r="G2114" s="307"/>
      <c r="H2114" s="307"/>
      <c r="I2114" s="308"/>
      <c r="J2114" s="276"/>
      <c r="K2114" s="276"/>
      <c r="L2114" s="276"/>
      <c r="M2114" s="276"/>
      <c r="N2114" s="276"/>
      <c r="O2114" s="160"/>
    </row>
    <row r="2115">
      <c r="A2115" s="276"/>
      <c r="B2115" s="276"/>
      <c r="C2115" s="304"/>
      <c r="D2115" s="305"/>
      <c r="E2115" s="306"/>
      <c r="F2115" s="307"/>
      <c r="G2115" s="307"/>
      <c r="H2115" s="307"/>
      <c r="I2115" s="308"/>
      <c r="J2115" s="276"/>
      <c r="K2115" s="276"/>
      <c r="L2115" s="276"/>
      <c r="M2115" s="276"/>
      <c r="N2115" s="276"/>
      <c r="O2115" s="160"/>
    </row>
    <row r="2116">
      <c r="A2116" s="276"/>
      <c r="B2116" s="276"/>
      <c r="C2116" s="304"/>
      <c r="D2116" s="305"/>
      <c r="E2116" s="306"/>
      <c r="F2116" s="307"/>
      <c r="G2116" s="307"/>
      <c r="H2116" s="307"/>
      <c r="I2116" s="308"/>
      <c r="J2116" s="276"/>
      <c r="K2116" s="276"/>
      <c r="L2116" s="276"/>
      <c r="M2116" s="276"/>
      <c r="N2116" s="276"/>
      <c r="O2116" s="160"/>
    </row>
    <row r="2117">
      <c r="A2117" s="276"/>
      <c r="B2117" s="276"/>
      <c r="C2117" s="304"/>
      <c r="D2117" s="305"/>
      <c r="E2117" s="306"/>
      <c r="F2117" s="307"/>
      <c r="G2117" s="307"/>
      <c r="H2117" s="307"/>
      <c r="I2117" s="308"/>
      <c r="J2117" s="276"/>
      <c r="K2117" s="276"/>
      <c r="L2117" s="276"/>
      <c r="M2117" s="276"/>
      <c r="N2117" s="276"/>
      <c r="O2117" s="160"/>
    </row>
    <row r="2118">
      <c r="A2118" s="276"/>
      <c r="B2118" s="276"/>
      <c r="C2118" s="304"/>
      <c r="D2118" s="305"/>
      <c r="E2118" s="306"/>
      <c r="F2118" s="307"/>
      <c r="G2118" s="307"/>
      <c r="H2118" s="307"/>
      <c r="I2118" s="308"/>
      <c r="J2118" s="276"/>
      <c r="K2118" s="276"/>
      <c r="L2118" s="276"/>
      <c r="M2118" s="276"/>
      <c r="N2118" s="276"/>
      <c r="O2118" s="160"/>
    </row>
    <row r="2119">
      <c r="A2119" s="276"/>
      <c r="B2119" s="276"/>
      <c r="C2119" s="304"/>
      <c r="D2119" s="305"/>
      <c r="E2119" s="306"/>
      <c r="F2119" s="307"/>
      <c r="G2119" s="307"/>
      <c r="H2119" s="307"/>
      <c r="I2119" s="308"/>
      <c r="J2119" s="276"/>
      <c r="K2119" s="276"/>
      <c r="L2119" s="276"/>
      <c r="M2119" s="276"/>
      <c r="N2119" s="276"/>
      <c r="O2119" s="160"/>
    </row>
    <row r="2120">
      <c r="A2120" s="276"/>
      <c r="B2120" s="276"/>
      <c r="C2120" s="304"/>
      <c r="D2120" s="305"/>
      <c r="E2120" s="306"/>
      <c r="F2120" s="307"/>
      <c r="G2120" s="307"/>
      <c r="H2120" s="307"/>
      <c r="I2120" s="308"/>
      <c r="J2120" s="276"/>
      <c r="K2120" s="276"/>
      <c r="L2120" s="276"/>
      <c r="M2120" s="276"/>
      <c r="N2120" s="276"/>
      <c r="O2120" s="160"/>
    </row>
    <row r="2121">
      <c r="A2121" s="276"/>
      <c r="B2121" s="276"/>
      <c r="C2121" s="304"/>
      <c r="D2121" s="305"/>
      <c r="E2121" s="306"/>
      <c r="F2121" s="307"/>
      <c r="G2121" s="307"/>
      <c r="H2121" s="307"/>
      <c r="I2121" s="308"/>
      <c r="J2121" s="276"/>
      <c r="K2121" s="276"/>
      <c r="L2121" s="276"/>
      <c r="M2121" s="276"/>
      <c r="N2121" s="276"/>
      <c r="O2121" s="160"/>
    </row>
    <row r="2122">
      <c r="A2122" s="276"/>
      <c r="B2122" s="276"/>
      <c r="C2122" s="304"/>
      <c r="D2122" s="305"/>
      <c r="E2122" s="306"/>
      <c r="F2122" s="307"/>
      <c r="G2122" s="307"/>
      <c r="H2122" s="307"/>
      <c r="I2122" s="308"/>
      <c r="J2122" s="276"/>
      <c r="K2122" s="276"/>
      <c r="L2122" s="276"/>
      <c r="M2122" s="276"/>
      <c r="N2122" s="276"/>
      <c r="O2122" s="160"/>
    </row>
    <row r="2123">
      <c r="A2123" s="276"/>
      <c r="B2123" s="276"/>
      <c r="C2123" s="304"/>
      <c r="D2123" s="305"/>
      <c r="E2123" s="306"/>
      <c r="F2123" s="307"/>
      <c r="G2123" s="307"/>
      <c r="H2123" s="307"/>
      <c r="I2123" s="308"/>
      <c r="J2123" s="276"/>
      <c r="K2123" s="276"/>
      <c r="L2123" s="276"/>
      <c r="M2123" s="276"/>
      <c r="N2123" s="276"/>
      <c r="O2123" s="160"/>
    </row>
    <row r="2124">
      <c r="A2124" s="276"/>
      <c r="B2124" s="276"/>
      <c r="C2124" s="304"/>
      <c r="D2124" s="305"/>
      <c r="E2124" s="306"/>
      <c r="F2124" s="307"/>
      <c r="G2124" s="307"/>
      <c r="H2124" s="307"/>
      <c r="I2124" s="308"/>
      <c r="J2124" s="276"/>
      <c r="K2124" s="276"/>
      <c r="L2124" s="276"/>
      <c r="M2124" s="276"/>
      <c r="N2124" s="276"/>
      <c r="O2124" s="160"/>
    </row>
    <row r="2125">
      <c r="A2125" s="276"/>
      <c r="B2125" s="276"/>
      <c r="C2125" s="304"/>
      <c r="D2125" s="305"/>
      <c r="E2125" s="306"/>
      <c r="F2125" s="307"/>
      <c r="G2125" s="307"/>
      <c r="H2125" s="307"/>
      <c r="I2125" s="308"/>
      <c r="J2125" s="276"/>
      <c r="K2125" s="276"/>
      <c r="L2125" s="276"/>
      <c r="M2125" s="276"/>
      <c r="N2125" s="276"/>
      <c r="O2125" s="160"/>
    </row>
    <row r="2126">
      <c r="A2126" s="276"/>
      <c r="B2126" s="276"/>
      <c r="C2126" s="304"/>
      <c r="D2126" s="305"/>
      <c r="E2126" s="306"/>
      <c r="F2126" s="307"/>
      <c r="G2126" s="307"/>
      <c r="H2126" s="307"/>
      <c r="I2126" s="308"/>
      <c r="J2126" s="276"/>
      <c r="K2126" s="276"/>
      <c r="L2126" s="276"/>
      <c r="M2126" s="276"/>
      <c r="N2126" s="276"/>
      <c r="O2126" s="160"/>
    </row>
    <row r="2127">
      <c r="A2127" s="276"/>
      <c r="B2127" s="276"/>
      <c r="C2127" s="304"/>
      <c r="D2127" s="305"/>
      <c r="E2127" s="306"/>
      <c r="F2127" s="307"/>
      <c r="G2127" s="307"/>
      <c r="H2127" s="307"/>
      <c r="I2127" s="308"/>
      <c r="J2127" s="276"/>
      <c r="K2127" s="276"/>
      <c r="L2127" s="276"/>
      <c r="M2127" s="276"/>
      <c r="N2127" s="276"/>
      <c r="O2127" s="160"/>
    </row>
    <row r="2128">
      <c r="A2128" s="276"/>
      <c r="B2128" s="276"/>
      <c r="C2128" s="304"/>
      <c r="D2128" s="305"/>
      <c r="E2128" s="306"/>
      <c r="F2128" s="307"/>
      <c r="G2128" s="307"/>
      <c r="H2128" s="307"/>
      <c r="I2128" s="308"/>
      <c r="J2128" s="276"/>
      <c r="K2128" s="276"/>
      <c r="L2128" s="276"/>
      <c r="M2128" s="276"/>
      <c r="N2128" s="276"/>
      <c r="O2128" s="160"/>
    </row>
    <row r="2129">
      <c r="A2129" s="276"/>
      <c r="B2129" s="276"/>
      <c r="C2129" s="304"/>
      <c r="D2129" s="305"/>
      <c r="E2129" s="306"/>
      <c r="F2129" s="307"/>
      <c r="G2129" s="307"/>
      <c r="H2129" s="307"/>
      <c r="I2129" s="308"/>
      <c r="J2129" s="276"/>
      <c r="K2129" s="276"/>
      <c r="L2129" s="276"/>
      <c r="M2129" s="276"/>
      <c r="N2129" s="276"/>
      <c r="O2129" s="160"/>
    </row>
    <row r="2130">
      <c r="A2130" s="276"/>
      <c r="B2130" s="276"/>
      <c r="C2130" s="304"/>
      <c r="D2130" s="305"/>
      <c r="E2130" s="306"/>
      <c r="F2130" s="307"/>
      <c r="G2130" s="307"/>
      <c r="H2130" s="307"/>
      <c r="I2130" s="308"/>
      <c r="J2130" s="276"/>
      <c r="K2130" s="276"/>
      <c r="L2130" s="276"/>
      <c r="M2130" s="276"/>
      <c r="N2130" s="276"/>
      <c r="O2130" s="160"/>
    </row>
    <row r="2131">
      <c r="A2131" s="276"/>
      <c r="B2131" s="276"/>
      <c r="C2131" s="304"/>
      <c r="D2131" s="305"/>
      <c r="E2131" s="306"/>
      <c r="F2131" s="307"/>
      <c r="G2131" s="307"/>
      <c r="H2131" s="307"/>
      <c r="I2131" s="308"/>
      <c r="J2131" s="276"/>
      <c r="K2131" s="276"/>
      <c r="L2131" s="276"/>
      <c r="M2131" s="276"/>
      <c r="N2131" s="276"/>
      <c r="O2131" s="160"/>
    </row>
    <row r="2132">
      <c r="A2132" s="276"/>
      <c r="B2132" s="276"/>
      <c r="C2132" s="304"/>
      <c r="D2132" s="305"/>
      <c r="E2132" s="306"/>
      <c r="F2132" s="307"/>
      <c r="G2132" s="307"/>
      <c r="H2132" s="307"/>
      <c r="I2132" s="308"/>
      <c r="J2132" s="276"/>
      <c r="K2132" s="276"/>
      <c r="L2132" s="276"/>
      <c r="M2132" s="276"/>
      <c r="N2132" s="276"/>
      <c r="O2132" s="160"/>
    </row>
    <row r="2133">
      <c r="A2133" s="276"/>
      <c r="B2133" s="276"/>
      <c r="C2133" s="304"/>
      <c r="D2133" s="305"/>
      <c r="E2133" s="306"/>
      <c r="F2133" s="307"/>
      <c r="G2133" s="307"/>
      <c r="H2133" s="307"/>
      <c r="I2133" s="308"/>
      <c r="J2133" s="276"/>
      <c r="K2133" s="276"/>
      <c r="L2133" s="276"/>
      <c r="M2133" s="276"/>
      <c r="N2133" s="276"/>
      <c r="O2133" s="160"/>
    </row>
    <row r="2134">
      <c r="A2134" s="276"/>
      <c r="B2134" s="276"/>
      <c r="C2134" s="304"/>
      <c r="D2134" s="305"/>
      <c r="E2134" s="306"/>
      <c r="F2134" s="307"/>
      <c r="G2134" s="307"/>
      <c r="H2134" s="307"/>
      <c r="I2134" s="308"/>
      <c r="J2134" s="276"/>
      <c r="K2134" s="276"/>
      <c r="L2134" s="276"/>
      <c r="M2134" s="276"/>
      <c r="N2134" s="276"/>
      <c r="O2134" s="160"/>
    </row>
    <row r="2135">
      <c r="A2135" s="276"/>
      <c r="B2135" s="276"/>
      <c r="C2135" s="304"/>
      <c r="D2135" s="305"/>
      <c r="E2135" s="306"/>
      <c r="F2135" s="307"/>
      <c r="G2135" s="307"/>
      <c r="H2135" s="307"/>
      <c r="I2135" s="308"/>
      <c r="J2135" s="276"/>
      <c r="K2135" s="276"/>
      <c r="L2135" s="276"/>
      <c r="M2135" s="276"/>
      <c r="N2135" s="276"/>
      <c r="O2135" s="160"/>
    </row>
    <row r="2136">
      <c r="A2136" s="276"/>
      <c r="B2136" s="276"/>
      <c r="C2136" s="304"/>
      <c r="D2136" s="305"/>
      <c r="E2136" s="306"/>
      <c r="F2136" s="307"/>
      <c r="G2136" s="307"/>
      <c r="H2136" s="307"/>
      <c r="I2136" s="308"/>
      <c r="J2136" s="276"/>
      <c r="K2136" s="276"/>
      <c r="L2136" s="276"/>
      <c r="M2136" s="276"/>
      <c r="N2136" s="276"/>
      <c r="O2136" s="160"/>
    </row>
    <row r="2137">
      <c r="A2137" s="276"/>
      <c r="B2137" s="276"/>
      <c r="C2137" s="304"/>
      <c r="D2137" s="305"/>
      <c r="E2137" s="306"/>
      <c r="F2137" s="307"/>
      <c r="G2137" s="307"/>
      <c r="H2137" s="307"/>
      <c r="I2137" s="308"/>
      <c r="J2137" s="276"/>
      <c r="K2137" s="276"/>
      <c r="L2137" s="276"/>
      <c r="M2137" s="276"/>
      <c r="N2137" s="276"/>
      <c r="O2137" s="160"/>
    </row>
    <row r="2138">
      <c r="A2138" s="276"/>
      <c r="B2138" s="276"/>
      <c r="C2138" s="304"/>
      <c r="D2138" s="305"/>
      <c r="E2138" s="306"/>
      <c r="F2138" s="307"/>
      <c r="G2138" s="307"/>
      <c r="H2138" s="307"/>
      <c r="I2138" s="308"/>
      <c r="J2138" s="276"/>
      <c r="K2138" s="276"/>
      <c r="L2138" s="276"/>
      <c r="M2138" s="276"/>
      <c r="N2138" s="276"/>
      <c r="O2138" s="160"/>
    </row>
    <row r="2139">
      <c r="A2139" s="276"/>
      <c r="B2139" s="276"/>
      <c r="C2139" s="304"/>
      <c r="D2139" s="305"/>
      <c r="E2139" s="306"/>
      <c r="F2139" s="307"/>
      <c r="G2139" s="307"/>
      <c r="H2139" s="307"/>
      <c r="I2139" s="308"/>
      <c r="J2139" s="276"/>
      <c r="K2139" s="276"/>
      <c r="L2139" s="276"/>
      <c r="M2139" s="276"/>
      <c r="N2139" s="276"/>
      <c r="O2139" s="160"/>
    </row>
    <row r="2140">
      <c r="A2140" s="276"/>
      <c r="B2140" s="276"/>
      <c r="C2140" s="304"/>
      <c r="D2140" s="305"/>
      <c r="E2140" s="306"/>
      <c r="F2140" s="307"/>
      <c r="G2140" s="307"/>
      <c r="H2140" s="307"/>
      <c r="I2140" s="308"/>
      <c r="J2140" s="276"/>
      <c r="K2140" s="276"/>
      <c r="L2140" s="276"/>
      <c r="M2140" s="276"/>
      <c r="N2140" s="276"/>
      <c r="O2140" s="160"/>
    </row>
    <row r="2141">
      <c r="A2141" s="276"/>
      <c r="B2141" s="276"/>
      <c r="C2141" s="304"/>
      <c r="D2141" s="305"/>
      <c r="E2141" s="306"/>
      <c r="F2141" s="307"/>
      <c r="G2141" s="307"/>
      <c r="H2141" s="307"/>
      <c r="I2141" s="308"/>
      <c r="J2141" s="276"/>
      <c r="K2141" s="276"/>
      <c r="L2141" s="276"/>
      <c r="M2141" s="276"/>
      <c r="N2141" s="276"/>
      <c r="O2141" s="160"/>
    </row>
    <row r="2142">
      <c r="A2142" s="276"/>
      <c r="B2142" s="276"/>
      <c r="C2142" s="304"/>
      <c r="D2142" s="305"/>
      <c r="E2142" s="306"/>
      <c r="F2142" s="307"/>
      <c r="G2142" s="307"/>
      <c r="H2142" s="307"/>
      <c r="I2142" s="308"/>
      <c r="J2142" s="276"/>
      <c r="K2142" s="276"/>
      <c r="L2142" s="276"/>
      <c r="M2142" s="276"/>
      <c r="N2142" s="276"/>
      <c r="O2142" s="160"/>
    </row>
    <row r="2143">
      <c r="A2143" s="276"/>
      <c r="B2143" s="276"/>
      <c r="C2143" s="304"/>
      <c r="D2143" s="305"/>
      <c r="E2143" s="306"/>
      <c r="F2143" s="307"/>
      <c r="G2143" s="307"/>
      <c r="H2143" s="307"/>
      <c r="I2143" s="308"/>
      <c r="J2143" s="276"/>
      <c r="K2143" s="276"/>
      <c r="L2143" s="276"/>
      <c r="M2143" s="276"/>
      <c r="N2143" s="276"/>
      <c r="O2143" s="160"/>
    </row>
    <row r="2144">
      <c r="A2144" s="276"/>
      <c r="B2144" s="276"/>
      <c r="C2144" s="304"/>
      <c r="D2144" s="305"/>
      <c r="E2144" s="306"/>
      <c r="F2144" s="307"/>
      <c r="G2144" s="307"/>
      <c r="H2144" s="307"/>
      <c r="I2144" s="308"/>
      <c r="J2144" s="276"/>
      <c r="K2144" s="276"/>
      <c r="L2144" s="276"/>
      <c r="M2144" s="276"/>
      <c r="N2144" s="276"/>
      <c r="O2144" s="160"/>
    </row>
    <row r="2145">
      <c r="A2145" s="276"/>
      <c r="B2145" s="276"/>
      <c r="C2145" s="304"/>
      <c r="D2145" s="305"/>
      <c r="E2145" s="306"/>
      <c r="F2145" s="307"/>
      <c r="G2145" s="307"/>
      <c r="H2145" s="307"/>
      <c r="I2145" s="308"/>
      <c r="J2145" s="276"/>
      <c r="K2145" s="276"/>
      <c r="L2145" s="276"/>
      <c r="M2145" s="276"/>
      <c r="N2145" s="276"/>
      <c r="O2145" s="160"/>
    </row>
    <row r="2146">
      <c r="A2146" s="276"/>
      <c r="B2146" s="276"/>
      <c r="C2146" s="304"/>
      <c r="D2146" s="305"/>
      <c r="E2146" s="306"/>
      <c r="F2146" s="307"/>
      <c r="G2146" s="307"/>
      <c r="H2146" s="307"/>
      <c r="I2146" s="308"/>
      <c r="J2146" s="276"/>
      <c r="K2146" s="276"/>
      <c r="L2146" s="276"/>
      <c r="M2146" s="276"/>
      <c r="N2146" s="276"/>
      <c r="O2146" s="160"/>
    </row>
    <row r="2147">
      <c r="A2147" s="276"/>
      <c r="B2147" s="276"/>
      <c r="C2147" s="304"/>
      <c r="D2147" s="305"/>
      <c r="E2147" s="306"/>
      <c r="F2147" s="307"/>
      <c r="G2147" s="307"/>
      <c r="H2147" s="307"/>
      <c r="I2147" s="308"/>
      <c r="J2147" s="276"/>
      <c r="K2147" s="276"/>
      <c r="L2147" s="276"/>
      <c r="M2147" s="276"/>
      <c r="N2147" s="276"/>
      <c r="O2147" s="160"/>
    </row>
    <row r="2148">
      <c r="A2148" s="276"/>
      <c r="B2148" s="276"/>
      <c r="C2148" s="304"/>
      <c r="D2148" s="305"/>
      <c r="E2148" s="306"/>
      <c r="F2148" s="307"/>
      <c r="G2148" s="307"/>
      <c r="H2148" s="307"/>
      <c r="I2148" s="308"/>
      <c r="J2148" s="276"/>
      <c r="K2148" s="276"/>
      <c r="L2148" s="276"/>
      <c r="M2148" s="276"/>
      <c r="N2148" s="276"/>
      <c r="O2148" s="160"/>
    </row>
    <row r="2149">
      <c r="A2149" s="276"/>
      <c r="B2149" s="276"/>
      <c r="C2149" s="304"/>
      <c r="D2149" s="305"/>
      <c r="E2149" s="306"/>
      <c r="F2149" s="307"/>
      <c r="G2149" s="307"/>
      <c r="H2149" s="307"/>
      <c r="I2149" s="308"/>
      <c r="J2149" s="276"/>
      <c r="K2149" s="276"/>
      <c r="L2149" s="276"/>
      <c r="M2149" s="276"/>
      <c r="N2149" s="276"/>
      <c r="O2149" s="160"/>
    </row>
    <row r="2150">
      <c r="A2150" s="276"/>
      <c r="B2150" s="276"/>
      <c r="C2150" s="304"/>
      <c r="D2150" s="305"/>
      <c r="E2150" s="306"/>
      <c r="F2150" s="307"/>
      <c r="G2150" s="307"/>
      <c r="H2150" s="307"/>
      <c r="I2150" s="308"/>
      <c r="J2150" s="276"/>
      <c r="K2150" s="276"/>
      <c r="L2150" s="276"/>
      <c r="M2150" s="276"/>
      <c r="N2150" s="276"/>
      <c r="O2150" s="160"/>
    </row>
    <row r="2151">
      <c r="A2151" s="276"/>
      <c r="B2151" s="276"/>
      <c r="C2151" s="304"/>
      <c r="D2151" s="305"/>
      <c r="E2151" s="306"/>
      <c r="F2151" s="307"/>
      <c r="G2151" s="307"/>
      <c r="H2151" s="307"/>
      <c r="I2151" s="308"/>
      <c r="J2151" s="276"/>
      <c r="K2151" s="276"/>
      <c r="L2151" s="276"/>
      <c r="M2151" s="276"/>
      <c r="N2151" s="276"/>
      <c r="O2151" s="160"/>
    </row>
    <row r="2152">
      <c r="A2152" s="276"/>
      <c r="B2152" s="276"/>
      <c r="C2152" s="304"/>
      <c r="D2152" s="305"/>
      <c r="E2152" s="306"/>
      <c r="F2152" s="307"/>
      <c r="G2152" s="307"/>
      <c r="H2152" s="307"/>
      <c r="I2152" s="308"/>
      <c r="J2152" s="276"/>
      <c r="K2152" s="276"/>
      <c r="L2152" s="276"/>
      <c r="M2152" s="276"/>
      <c r="N2152" s="276"/>
      <c r="O2152" s="160"/>
    </row>
    <row r="2153">
      <c r="A2153" s="276"/>
      <c r="B2153" s="276"/>
      <c r="C2153" s="304"/>
      <c r="D2153" s="305"/>
      <c r="E2153" s="306"/>
      <c r="F2153" s="307"/>
      <c r="G2153" s="307"/>
      <c r="H2153" s="307"/>
      <c r="I2153" s="308"/>
      <c r="J2153" s="276"/>
      <c r="K2153" s="276"/>
      <c r="L2153" s="276"/>
      <c r="M2153" s="276"/>
      <c r="N2153" s="276"/>
      <c r="O2153" s="160"/>
    </row>
    <row r="2154">
      <c r="A2154" s="276"/>
      <c r="B2154" s="276"/>
      <c r="C2154" s="304"/>
      <c r="D2154" s="305"/>
      <c r="E2154" s="306"/>
      <c r="F2154" s="307"/>
      <c r="G2154" s="307"/>
      <c r="H2154" s="307"/>
      <c r="I2154" s="308"/>
      <c r="J2154" s="276"/>
      <c r="K2154" s="276"/>
      <c r="L2154" s="276"/>
      <c r="M2154" s="276"/>
      <c r="N2154" s="276"/>
      <c r="O2154" s="160"/>
    </row>
    <row r="2155">
      <c r="A2155" s="276"/>
      <c r="B2155" s="276"/>
      <c r="C2155" s="304"/>
      <c r="D2155" s="305"/>
      <c r="E2155" s="306"/>
      <c r="F2155" s="307"/>
      <c r="G2155" s="307"/>
      <c r="H2155" s="307"/>
      <c r="I2155" s="308"/>
      <c r="J2155" s="276"/>
      <c r="K2155" s="276"/>
      <c r="L2155" s="276"/>
      <c r="M2155" s="276"/>
      <c r="N2155" s="276"/>
      <c r="O2155" s="160"/>
    </row>
    <row r="2156">
      <c r="A2156" s="276"/>
      <c r="B2156" s="276"/>
      <c r="C2156" s="304"/>
      <c r="D2156" s="305"/>
      <c r="E2156" s="306"/>
      <c r="F2156" s="307"/>
      <c r="G2156" s="307"/>
      <c r="H2156" s="307"/>
      <c r="I2156" s="308"/>
      <c r="J2156" s="276"/>
      <c r="K2156" s="276"/>
      <c r="L2156" s="276"/>
      <c r="M2156" s="276"/>
      <c r="N2156" s="276"/>
      <c r="O2156" s="160"/>
    </row>
    <row r="2157">
      <c r="A2157" s="276"/>
      <c r="B2157" s="276"/>
      <c r="C2157" s="304"/>
      <c r="D2157" s="305"/>
      <c r="E2157" s="306"/>
      <c r="F2157" s="307"/>
      <c r="G2157" s="307"/>
      <c r="H2157" s="307"/>
      <c r="I2157" s="308"/>
      <c r="J2157" s="276"/>
      <c r="K2157" s="276"/>
      <c r="L2157" s="276"/>
      <c r="M2157" s="276"/>
      <c r="N2157" s="276"/>
      <c r="O2157" s="160"/>
    </row>
    <row r="2158">
      <c r="A2158" s="276"/>
      <c r="B2158" s="276"/>
      <c r="C2158" s="304"/>
      <c r="D2158" s="305"/>
      <c r="E2158" s="306"/>
      <c r="F2158" s="307"/>
      <c r="G2158" s="307"/>
      <c r="H2158" s="307"/>
      <c r="I2158" s="308"/>
      <c r="J2158" s="276"/>
      <c r="K2158" s="276"/>
      <c r="L2158" s="276"/>
      <c r="M2158" s="276"/>
      <c r="N2158" s="276"/>
      <c r="O2158" s="160"/>
    </row>
    <row r="2159">
      <c r="A2159" s="276"/>
      <c r="B2159" s="276"/>
      <c r="C2159" s="304"/>
      <c r="D2159" s="305"/>
      <c r="E2159" s="306"/>
      <c r="F2159" s="307"/>
      <c r="G2159" s="307"/>
      <c r="H2159" s="307"/>
      <c r="I2159" s="308"/>
      <c r="J2159" s="276"/>
      <c r="K2159" s="276"/>
      <c r="L2159" s="276"/>
      <c r="M2159" s="276"/>
      <c r="N2159" s="276"/>
      <c r="O2159" s="160"/>
    </row>
    <row r="2160">
      <c r="A2160" s="276"/>
      <c r="B2160" s="276"/>
      <c r="C2160" s="304"/>
      <c r="D2160" s="305"/>
      <c r="E2160" s="306"/>
      <c r="F2160" s="307"/>
      <c r="G2160" s="307"/>
      <c r="H2160" s="307"/>
      <c r="I2160" s="308"/>
      <c r="J2160" s="276"/>
      <c r="K2160" s="276"/>
      <c r="L2160" s="276"/>
      <c r="M2160" s="276"/>
      <c r="N2160" s="276"/>
      <c r="O2160" s="160"/>
    </row>
    <row r="2161">
      <c r="A2161" s="276"/>
      <c r="B2161" s="276"/>
      <c r="C2161" s="304"/>
      <c r="D2161" s="305"/>
      <c r="E2161" s="306"/>
      <c r="F2161" s="307"/>
      <c r="G2161" s="307"/>
      <c r="H2161" s="307"/>
      <c r="I2161" s="308"/>
      <c r="J2161" s="276"/>
      <c r="K2161" s="276"/>
      <c r="L2161" s="276"/>
      <c r="M2161" s="276"/>
      <c r="N2161" s="276"/>
      <c r="O2161" s="160"/>
    </row>
    <row r="2162">
      <c r="A2162" s="276"/>
      <c r="B2162" s="276"/>
      <c r="C2162" s="304"/>
      <c r="D2162" s="305"/>
      <c r="E2162" s="306"/>
      <c r="F2162" s="307"/>
      <c r="G2162" s="307"/>
      <c r="H2162" s="307"/>
      <c r="I2162" s="308"/>
      <c r="J2162" s="276"/>
      <c r="K2162" s="276"/>
      <c r="L2162" s="276"/>
      <c r="M2162" s="276"/>
      <c r="N2162" s="276"/>
      <c r="O2162" s="160"/>
    </row>
    <row r="2163">
      <c r="A2163" s="276"/>
      <c r="B2163" s="276"/>
      <c r="C2163" s="304"/>
      <c r="D2163" s="305"/>
      <c r="E2163" s="306"/>
      <c r="F2163" s="307"/>
      <c r="G2163" s="307"/>
      <c r="H2163" s="307"/>
      <c r="I2163" s="308"/>
      <c r="J2163" s="276"/>
      <c r="K2163" s="276"/>
      <c r="L2163" s="276"/>
      <c r="M2163" s="276"/>
      <c r="N2163" s="276"/>
      <c r="O2163" s="160"/>
    </row>
    <row r="2164">
      <c r="A2164" s="276"/>
      <c r="B2164" s="276"/>
      <c r="C2164" s="304"/>
      <c r="D2164" s="305"/>
      <c r="E2164" s="306"/>
      <c r="F2164" s="307"/>
      <c r="G2164" s="307"/>
      <c r="H2164" s="307"/>
      <c r="I2164" s="308"/>
      <c r="J2164" s="276"/>
      <c r="K2164" s="276"/>
      <c r="L2164" s="276"/>
      <c r="M2164" s="276"/>
      <c r="N2164" s="276"/>
      <c r="O2164" s="160"/>
    </row>
    <row r="2165">
      <c r="A2165" s="276"/>
      <c r="B2165" s="276"/>
      <c r="C2165" s="304"/>
      <c r="D2165" s="305"/>
      <c r="E2165" s="306"/>
      <c r="F2165" s="307"/>
      <c r="G2165" s="307"/>
      <c r="H2165" s="307"/>
      <c r="I2165" s="308"/>
      <c r="J2165" s="276"/>
      <c r="K2165" s="276"/>
      <c r="L2165" s="276"/>
      <c r="M2165" s="276"/>
      <c r="N2165" s="276"/>
      <c r="O2165" s="160"/>
    </row>
    <row r="2166">
      <c r="A2166" s="276"/>
      <c r="B2166" s="276"/>
      <c r="C2166" s="304"/>
      <c r="D2166" s="305"/>
      <c r="E2166" s="306"/>
      <c r="F2166" s="307"/>
      <c r="G2166" s="307"/>
      <c r="H2166" s="307"/>
      <c r="I2166" s="308"/>
      <c r="J2166" s="276"/>
      <c r="K2166" s="276"/>
      <c r="L2166" s="276"/>
      <c r="M2166" s="276"/>
      <c r="N2166" s="276"/>
      <c r="O2166" s="160"/>
    </row>
    <row r="2167">
      <c r="A2167" s="276"/>
      <c r="B2167" s="276"/>
      <c r="C2167" s="304"/>
      <c r="D2167" s="305"/>
      <c r="E2167" s="306"/>
      <c r="F2167" s="307"/>
      <c r="G2167" s="307"/>
      <c r="H2167" s="307"/>
      <c r="I2167" s="308"/>
      <c r="J2167" s="276"/>
      <c r="K2167" s="276"/>
      <c r="L2167" s="276"/>
      <c r="M2167" s="276"/>
      <c r="N2167" s="276"/>
      <c r="O2167" s="160"/>
    </row>
    <row r="2168">
      <c r="A2168" s="276"/>
      <c r="B2168" s="276"/>
      <c r="C2168" s="304"/>
      <c r="D2168" s="305"/>
      <c r="E2168" s="306"/>
      <c r="F2168" s="307"/>
      <c r="G2168" s="307"/>
      <c r="H2168" s="307"/>
      <c r="I2168" s="308"/>
      <c r="J2168" s="276"/>
      <c r="K2168" s="276"/>
      <c r="L2168" s="276"/>
      <c r="M2168" s="276"/>
      <c r="N2168" s="276"/>
      <c r="O2168" s="160"/>
    </row>
    <row r="2169">
      <c r="A2169" s="276"/>
      <c r="B2169" s="276"/>
      <c r="C2169" s="304"/>
      <c r="D2169" s="305"/>
      <c r="E2169" s="306"/>
      <c r="F2169" s="307"/>
      <c r="G2169" s="307"/>
      <c r="H2169" s="307"/>
      <c r="I2169" s="308"/>
      <c r="J2169" s="276"/>
      <c r="K2169" s="276"/>
      <c r="L2169" s="276"/>
      <c r="M2169" s="276"/>
      <c r="N2169" s="276"/>
      <c r="O2169" s="160"/>
    </row>
    <row r="2170">
      <c r="A2170" s="276"/>
      <c r="B2170" s="276"/>
      <c r="C2170" s="304"/>
      <c r="D2170" s="305"/>
      <c r="E2170" s="306"/>
      <c r="F2170" s="307"/>
      <c r="G2170" s="307"/>
      <c r="H2170" s="307"/>
      <c r="I2170" s="308"/>
      <c r="J2170" s="276"/>
      <c r="K2170" s="276"/>
      <c r="L2170" s="276"/>
      <c r="M2170" s="276"/>
      <c r="N2170" s="276"/>
      <c r="O2170" s="160"/>
    </row>
    <row r="2171">
      <c r="A2171" s="276"/>
      <c r="B2171" s="276"/>
      <c r="C2171" s="304"/>
      <c r="D2171" s="305"/>
      <c r="E2171" s="306"/>
      <c r="F2171" s="307"/>
      <c r="G2171" s="307"/>
      <c r="H2171" s="307"/>
      <c r="I2171" s="308"/>
      <c r="J2171" s="276"/>
      <c r="K2171" s="276"/>
      <c r="L2171" s="276"/>
      <c r="M2171" s="276"/>
      <c r="N2171" s="276"/>
      <c r="O2171" s="160"/>
    </row>
    <row r="2172">
      <c r="A2172" s="276"/>
      <c r="B2172" s="276"/>
      <c r="C2172" s="304"/>
      <c r="D2172" s="305"/>
      <c r="E2172" s="306"/>
      <c r="F2172" s="307"/>
      <c r="G2172" s="307"/>
      <c r="H2172" s="307"/>
      <c r="I2172" s="308"/>
      <c r="J2172" s="276"/>
      <c r="K2172" s="276"/>
      <c r="L2172" s="276"/>
      <c r="M2172" s="276"/>
      <c r="N2172" s="276"/>
      <c r="O2172" s="160"/>
    </row>
    <row r="2173">
      <c r="A2173" s="276"/>
      <c r="B2173" s="276"/>
      <c r="C2173" s="304"/>
      <c r="D2173" s="305"/>
      <c r="E2173" s="306"/>
      <c r="F2173" s="307"/>
      <c r="G2173" s="307"/>
      <c r="H2173" s="307"/>
      <c r="I2173" s="308"/>
      <c r="J2173" s="276"/>
      <c r="K2173" s="276"/>
      <c r="L2173" s="276"/>
      <c r="M2173" s="276"/>
      <c r="N2173" s="276"/>
      <c r="O2173" s="160"/>
    </row>
    <row r="2174">
      <c r="A2174" s="276"/>
      <c r="B2174" s="276"/>
      <c r="C2174" s="304"/>
      <c r="D2174" s="305"/>
      <c r="E2174" s="306"/>
      <c r="F2174" s="307"/>
      <c r="G2174" s="307"/>
      <c r="H2174" s="307"/>
      <c r="I2174" s="308"/>
      <c r="J2174" s="276"/>
      <c r="K2174" s="276"/>
      <c r="L2174" s="276"/>
      <c r="M2174" s="276"/>
      <c r="N2174" s="276"/>
      <c r="O2174" s="160"/>
    </row>
    <row r="2175">
      <c r="A2175" s="276"/>
      <c r="B2175" s="276"/>
      <c r="C2175" s="304"/>
      <c r="D2175" s="305"/>
      <c r="E2175" s="306"/>
      <c r="F2175" s="307"/>
      <c r="G2175" s="307"/>
      <c r="H2175" s="307"/>
      <c r="I2175" s="308"/>
      <c r="J2175" s="276"/>
      <c r="K2175" s="276"/>
      <c r="L2175" s="276"/>
      <c r="M2175" s="276"/>
      <c r="N2175" s="276"/>
      <c r="O2175" s="160"/>
    </row>
    <row r="2176">
      <c r="A2176" s="276"/>
      <c r="B2176" s="276"/>
      <c r="C2176" s="304"/>
      <c r="D2176" s="305"/>
      <c r="E2176" s="306"/>
      <c r="F2176" s="307"/>
      <c r="G2176" s="307"/>
      <c r="H2176" s="307"/>
      <c r="I2176" s="308"/>
      <c r="J2176" s="276"/>
      <c r="K2176" s="276"/>
      <c r="L2176" s="276"/>
      <c r="M2176" s="276"/>
      <c r="N2176" s="276"/>
      <c r="O2176" s="160"/>
    </row>
    <row r="2177">
      <c r="A2177" s="276"/>
      <c r="B2177" s="276"/>
      <c r="C2177" s="304"/>
      <c r="D2177" s="305"/>
      <c r="E2177" s="306"/>
      <c r="F2177" s="307"/>
      <c r="G2177" s="307"/>
      <c r="H2177" s="307"/>
      <c r="I2177" s="308"/>
      <c r="J2177" s="276"/>
      <c r="K2177" s="276"/>
      <c r="L2177" s="276"/>
      <c r="M2177" s="276"/>
      <c r="N2177" s="276"/>
      <c r="O2177" s="160"/>
    </row>
    <row r="2178">
      <c r="A2178" s="276"/>
      <c r="B2178" s="276"/>
      <c r="C2178" s="304"/>
      <c r="D2178" s="305"/>
      <c r="E2178" s="306"/>
      <c r="F2178" s="307"/>
      <c r="G2178" s="307"/>
      <c r="H2178" s="307"/>
      <c r="I2178" s="308"/>
      <c r="J2178" s="276"/>
      <c r="K2178" s="276"/>
      <c r="L2178" s="276"/>
      <c r="M2178" s="276"/>
      <c r="N2178" s="276"/>
      <c r="O2178" s="160"/>
    </row>
    <row r="2179">
      <c r="A2179" s="276"/>
      <c r="B2179" s="276"/>
      <c r="C2179" s="304"/>
      <c r="D2179" s="305"/>
      <c r="E2179" s="306"/>
      <c r="F2179" s="307"/>
      <c r="G2179" s="307"/>
      <c r="H2179" s="307"/>
      <c r="I2179" s="308"/>
      <c r="J2179" s="276"/>
      <c r="K2179" s="276"/>
      <c r="L2179" s="276"/>
      <c r="M2179" s="276"/>
      <c r="N2179" s="276"/>
      <c r="O2179" s="160"/>
    </row>
    <row r="2180">
      <c r="A2180" s="276"/>
      <c r="B2180" s="276"/>
      <c r="C2180" s="304"/>
      <c r="D2180" s="305"/>
      <c r="E2180" s="306"/>
      <c r="F2180" s="307"/>
      <c r="G2180" s="307"/>
      <c r="H2180" s="307"/>
      <c r="I2180" s="308"/>
      <c r="J2180" s="276"/>
      <c r="K2180" s="276"/>
      <c r="L2180" s="276"/>
      <c r="M2180" s="276"/>
      <c r="N2180" s="276"/>
      <c r="O2180" s="160"/>
    </row>
    <row r="2181">
      <c r="A2181" s="276"/>
      <c r="B2181" s="276"/>
      <c r="C2181" s="304"/>
      <c r="D2181" s="305"/>
      <c r="E2181" s="306"/>
      <c r="F2181" s="307"/>
      <c r="G2181" s="307"/>
      <c r="H2181" s="307"/>
      <c r="I2181" s="308"/>
      <c r="J2181" s="276"/>
      <c r="K2181" s="276"/>
      <c r="L2181" s="276"/>
      <c r="M2181" s="276"/>
      <c r="N2181" s="276"/>
      <c r="O2181" s="160"/>
    </row>
    <row r="2182">
      <c r="A2182" s="276"/>
      <c r="B2182" s="276"/>
      <c r="C2182" s="304"/>
      <c r="D2182" s="305"/>
      <c r="E2182" s="306"/>
      <c r="F2182" s="307"/>
      <c r="G2182" s="307"/>
      <c r="H2182" s="307"/>
      <c r="I2182" s="308"/>
      <c r="J2182" s="276"/>
      <c r="K2182" s="276"/>
      <c r="L2182" s="276"/>
      <c r="M2182" s="276"/>
      <c r="N2182" s="276"/>
      <c r="O2182" s="160"/>
    </row>
    <row r="2183">
      <c r="A2183" s="276"/>
      <c r="B2183" s="276"/>
      <c r="C2183" s="304"/>
      <c r="D2183" s="305"/>
      <c r="E2183" s="306"/>
      <c r="F2183" s="307"/>
      <c r="G2183" s="307"/>
      <c r="H2183" s="307"/>
      <c r="I2183" s="308"/>
      <c r="J2183" s="276"/>
      <c r="K2183" s="276"/>
      <c r="L2183" s="276"/>
      <c r="M2183" s="276"/>
      <c r="N2183" s="276"/>
      <c r="O2183" s="160"/>
    </row>
    <row r="2184">
      <c r="A2184" s="276"/>
      <c r="B2184" s="276"/>
      <c r="C2184" s="304"/>
      <c r="D2184" s="305"/>
      <c r="E2184" s="306"/>
      <c r="F2184" s="307"/>
      <c r="G2184" s="307"/>
      <c r="H2184" s="307"/>
      <c r="I2184" s="308"/>
      <c r="J2184" s="276"/>
      <c r="K2184" s="276"/>
      <c r="L2184" s="276"/>
      <c r="M2184" s="276"/>
      <c r="N2184" s="276"/>
      <c r="O2184" s="160"/>
    </row>
    <row r="2185">
      <c r="A2185" s="276"/>
      <c r="B2185" s="276"/>
      <c r="C2185" s="304"/>
      <c r="D2185" s="305"/>
      <c r="E2185" s="306"/>
      <c r="F2185" s="307"/>
      <c r="G2185" s="307"/>
      <c r="H2185" s="307"/>
      <c r="I2185" s="308"/>
      <c r="J2185" s="276"/>
      <c r="K2185" s="276"/>
      <c r="L2185" s="276"/>
      <c r="M2185" s="276"/>
      <c r="N2185" s="276"/>
      <c r="O2185" s="160"/>
    </row>
    <row r="2186">
      <c r="A2186" s="276"/>
      <c r="B2186" s="276"/>
      <c r="C2186" s="304"/>
      <c r="D2186" s="305"/>
      <c r="E2186" s="306"/>
      <c r="F2186" s="307"/>
      <c r="G2186" s="307"/>
      <c r="H2186" s="307"/>
      <c r="I2186" s="308"/>
      <c r="J2186" s="276"/>
      <c r="K2186" s="276"/>
      <c r="L2186" s="276"/>
      <c r="M2186" s="276"/>
      <c r="N2186" s="276"/>
      <c r="O2186" s="160"/>
    </row>
    <row r="2187">
      <c r="A2187" s="276"/>
      <c r="B2187" s="276"/>
      <c r="C2187" s="304"/>
      <c r="D2187" s="305"/>
      <c r="E2187" s="306"/>
      <c r="F2187" s="307"/>
      <c r="G2187" s="307"/>
      <c r="H2187" s="307"/>
      <c r="I2187" s="308"/>
      <c r="J2187" s="276"/>
      <c r="K2187" s="276"/>
      <c r="L2187" s="276"/>
      <c r="M2187" s="276"/>
      <c r="N2187" s="276"/>
      <c r="O2187" s="160"/>
    </row>
    <row r="2188">
      <c r="A2188" s="276"/>
      <c r="B2188" s="276"/>
      <c r="C2188" s="304"/>
      <c r="D2188" s="305"/>
      <c r="E2188" s="306"/>
      <c r="F2188" s="307"/>
      <c r="G2188" s="307"/>
      <c r="H2188" s="307"/>
      <c r="I2188" s="308"/>
      <c r="J2188" s="276"/>
      <c r="K2188" s="276"/>
      <c r="L2188" s="276"/>
      <c r="M2188" s="276"/>
      <c r="N2188" s="276"/>
      <c r="O2188" s="160"/>
    </row>
    <row r="2189">
      <c r="A2189" s="276"/>
      <c r="B2189" s="276"/>
      <c r="C2189" s="304"/>
      <c r="D2189" s="305"/>
      <c r="E2189" s="306"/>
      <c r="F2189" s="307"/>
      <c r="G2189" s="307"/>
      <c r="H2189" s="307"/>
      <c r="I2189" s="308"/>
      <c r="J2189" s="276"/>
      <c r="K2189" s="276"/>
      <c r="L2189" s="276"/>
      <c r="M2189" s="276"/>
      <c r="N2189" s="276"/>
      <c r="O2189" s="160"/>
    </row>
    <row r="2190">
      <c r="A2190" s="276"/>
      <c r="B2190" s="276"/>
      <c r="C2190" s="304"/>
      <c r="D2190" s="305"/>
      <c r="E2190" s="306"/>
      <c r="F2190" s="307"/>
      <c r="G2190" s="307"/>
      <c r="H2190" s="307"/>
      <c r="I2190" s="308"/>
      <c r="J2190" s="276"/>
      <c r="K2190" s="276"/>
      <c r="L2190" s="276"/>
      <c r="M2190" s="276"/>
      <c r="N2190" s="276"/>
      <c r="O2190" s="160"/>
    </row>
    <row r="2191">
      <c r="A2191" s="276"/>
      <c r="B2191" s="276"/>
      <c r="C2191" s="304"/>
      <c r="D2191" s="305"/>
      <c r="E2191" s="306"/>
      <c r="F2191" s="307"/>
      <c r="G2191" s="307"/>
      <c r="H2191" s="307"/>
      <c r="I2191" s="308"/>
      <c r="J2191" s="276"/>
      <c r="K2191" s="276"/>
      <c r="L2191" s="276"/>
      <c r="M2191" s="276"/>
      <c r="N2191" s="276"/>
      <c r="O2191" s="160"/>
    </row>
    <row r="2192">
      <c r="A2192" s="276"/>
      <c r="B2192" s="276"/>
      <c r="C2192" s="304"/>
      <c r="D2192" s="305"/>
      <c r="E2192" s="306"/>
      <c r="F2192" s="307"/>
      <c r="G2192" s="307"/>
      <c r="H2192" s="307"/>
      <c r="I2192" s="308"/>
      <c r="J2192" s="276"/>
      <c r="K2192" s="276"/>
      <c r="L2192" s="276"/>
      <c r="M2192" s="276"/>
      <c r="N2192" s="276"/>
      <c r="O2192" s="160"/>
    </row>
    <row r="2193">
      <c r="A2193" s="276"/>
      <c r="B2193" s="276"/>
      <c r="C2193" s="304"/>
      <c r="D2193" s="305"/>
      <c r="E2193" s="306"/>
      <c r="F2193" s="307"/>
      <c r="G2193" s="307"/>
      <c r="H2193" s="307"/>
      <c r="I2193" s="308"/>
      <c r="J2193" s="276"/>
      <c r="K2193" s="276"/>
      <c r="L2193" s="276"/>
      <c r="M2193" s="276"/>
      <c r="N2193" s="276"/>
      <c r="O2193" s="160"/>
    </row>
    <row r="2194">
      <c r="A2194" s="276"/>
      <c r="B2194" s="276"/>
      <c r="C2194" s="304"/>
      <c r="D2194" s="305"/>
      <c r="E2194" s="306"/>
      <c r="F2194" s="307"/>
      <c r="G2194" s="307"/>
      <c r="H2194" s="307"/>
      <c r="I2194" s="308"/>
      <c r="J2194" s="276"/>
      <c r="K2194" s="276"/>
      <c r="L2194" s="276"/>
      <c r="M2194" s="276"/>
      <c r="N2194" s="276"/>
      <c r="O2194" s="160"/>
    </row>
    <row r="2195">
      <c r="A2195" s="276"/>
      <c r="B2195" s="276"/>
      <c r="C2195" s="304"/>
      <c r="D2195" s="305"/>
      <c r="E2195" s="306"/>
      <c r="F2195" s="307"/>
      <c r="G2195" s="307"/>
      <c r="H2195" s="307"/>
      <c r="I2195" s="308"/>
      <c r="J2195" s="276"/>
      <c r="K2195" s="276"/>
      <c r="L2195" s="276"/>
      <c r="M2195" s="276"/>
      <c r="N2195" s="276"/>
      <c r="O2195" s="160"/>
    </row>
    <row r="2196">
      <c r="A2196" s="276"/>
      <c r="B2196" s="276"/>
      <c r="C2196" s="304"/>
      <c r="D2196" s="305"/>
      <c r="E2196" s="306"/>
      <c r="F2196" s="307"/>
      <c r="G2196" s="307"/>
      <c r="H2196" s="307"/>
      <c r="I2196" s="308"/>
      <c r="J2196" s="276"/>
      <c r="K2196" s="276"/>
      <c r="L2196" s="276"/>
      <c r="M2196" s="276"/>
      <c r="N2196" s="276"/>
      <c r="O2196" s="160"/>
    </row>
    <row r="2197">
      <c r="A2197" s="276"/>
      <c r="B2197" s="276"/>
      <c r="C2197" s="304"/>
      <c r="D2197" s="305"/>
      <c r="E2197" s="306"/>
      <c r="F2197" s="307"/>
      <c r="G2197" s="307"/>
      <c r="H2197" s="307"/>
      <c r="I2197" s="308"/>
      <c r="J2197" s="276"/>
      <c r="K2197" s="276"/>
      <c r="L2197" s="276"/>
      <c r="M2197" s="276"/>
      <c r="N2197" s="276"/>
      <c r="O2197" s="160"/>
    </row>
    <row r="2198">
      <c r="A2198" s="276"/>
      <c r="B2198" s="276"/>
      <c r="C2198" s="304"/>
      <c r="D2198" s="305"/>
      <c r="E2198" s="306"/>
      <c r="F2198" s="307"/>
      <c r="G2198" s="307"/>
      <c r="H2198" s="307"/>
      <c r="I2198" s="308"/>
      <c r="J2198" s="276"/>
      <c r="K2198" s="276"/>
      <c r="L2198" s="276"/>
      <c r="M2198" s="276"/>
      <c r="N2198" s="276"/>
      <c r="O2198" s="160"/>
    </row>
    <row r="2199">
      <c r="A2199" s="276"/>
      <c r="B2199" s="276"/>
      <c r="C2199" s="304"/>
      <c r="D2199" s="305"/>
      <c r="E2199" s="306"/>
      <c r="F2199" s="307"/>
      <c r="G2199" s="307"/>
      <c r="H2199" s="307"/>
      <c r="I2199" s="308"/>
      <c r="J2199" s="276"/>
      <c r="K2199" s="276"/>
      <c r="L2199" s="276"/>
      <c r="M2199" s="276"/>
      <c r="N2199" s="276"/>
      <c r="O2199" s="160"/>
    </row>
    <row r="2200">
      <c r="A2200" s="276"/>
      <c r="B2200" s="276"/>
      <c r="C2200" s="304"/>
      <c r="D2200" s="305"/>
      <c r="E2200" s="306"/>
      <c r="F2200" s="307"/>
      <c r="G2200" s="307"/>
      <c r="H2200" s="307"/>
      <c r="I2200" s="308"/>
      <c r="J2200" s="276"/>
      <c r="K2200" s="276"/>
      <c r="L2200" s="276"/>
      <c r="M2200" s="276"/>
      <c r="N2200" s="276"/>
      <c r="O2200" s="160"/>
    </row>
    <row r="2201">
      <c r="A2201" s="276"/>
      <c r="B2201" s="276"/>
      <c r="C2201" s="304"/>
      <c r="D2201" s="305"/>
      <c r="E2201" s="306"/>
      <c r="F2201" s="307"/>
      <c r="G2201" s="307"/>
      <c r="H2201" s="307"/>
      <c r="I2201" s="308"/>
      <c r="J2201" s="276"/>
      <c r="K2201" s="276"/>
      <c r="L2201" s="276"/>
      <c r="M2201" s="276"/>
      <c r="N2201" s="276"/>
      <c r="O2201" s="160"/>
    </row>
    <row r="2202">
      <c r="A2202" s="276"/>
      <c r="B2202" s="276"/>
      <c r="C2202" s="304"/>
      <c r="D2202" s="305"/>
      <c r="E2202" s="306"/>
      <c r="F2202" s="307"/>
      <c r="G2202" s="307"/>
      <c r="H2202" s="307"/>
      <c r="I2202" s="308"/>
      <c r="J2202" s="276"/>
      <c r="K2202" s="276"/>
      <c r="L2202" s="276"/>
      <c r="M2202" s="276"/>
      <c r="N2202" s="276"/>
      <c r="O2202" s="160"/>
    </row>
    <row r="2203">
      <c r="A2203" s="276"/>
      <c r="B2203" s="276"/>
      <c r="C2203" s="304"/>
      <c r="D2203" s="305"/>
      <c r="E2203" s="306"/>
      <c r="F2203" s="307"/>
      <c r="G2203" s="307"/>
      <c r="H2203" s="307"/>
      <c r="I2203" s="308"/>
      <c r="J2203" s="276"/>
      <c r="K2203" s="276"/>
      <c r="L2203" s="276"/>
      <c r="M2203" s="276"/>
      <c r="N2203" s="276"/>
      <c r="O2203" s="160"/>
    </row>
    <row r="2204">
      <c r="A2204" s="276"/>
      <c r="B2204" s="276"/>
      <c r="C2204" s="304"/>
      <c r="D2204" s="305"/>
      <c r="E2204" s="306"/>
      <c r="F2204" s="307"/>
      <c r="G2204" s="307"/>
      <c r="H2204" s="307"/>
      <c r="I2204" s="308"/>
      <c r="J2204" s="276"/>
      <c r="K2204" s="276"/>
      <c r="L2204" s="276"/>
      <c r="M2204" s="276"/>
      <c r="N2204" s="276"/>
      <c r="O2204" s="160"/>
    </row>
    <row r="2205">
      <c r="A2205" s="276"/>
      <c r="B2205" s="276"/>
      <c r="C2205" s="304"/>
      <c r="D2205" s="305"/>
      <c r="E2205" s="306"/>
      <c r="F2205" s="307"/>
      <c r="G2205" s="307"/>
      <c r="H2205" s="307"/>
      <c r="I2205" s="308"/>
      <c r="J2205" s="276"/>
      <c r="K2205" s="276"/>
      <c r="L2205" s="276"/>
      <c r="M2205" s="276"/>
      <c r="N2205" s="276"/>
      <c r="O2205" s="160"/>
    </row>
    <row r="2206">
      <c r="A2206" s="276"/>
      <c r="B2206" s="276"/>
      <c r="C2206" s="304"/>
      <c r="D2206" s="305"/>
      <c r="E2206" s="306"/>
      <c r="F2206" s="307"/>
      <c r="G2206" s="307"/>
      <c r="H2206" s="307"/>
      <c r="I2206" s="308"/>
      <c r="J2206" s="276"/>
      <c r="K2206" s="276"/>
      <c r="L2206" s="276"/>
      <c r="M2206" s="276"/>
      <c r="N2206" s="276"/>
      <c r="O2206" s="160"/>
    </row>
    <row r="2207">
      <c r="A2207" s="276"/>
      <c r="B2207" s="276"/>
      <c r="C2207" s="304"/>
      <c r="D2207" s="305"/>
      <c r="E2207" s="306"/>
      <c r="F2207" s="307"/>
      <c r="G2207" s="307"/>
      <c r="H2207" s="307"/>
      <c r="I2207" s="308"/>
      <c r="J2207" s="276"/>
      <c r="K2207" s="276"/>
      <c r="L2207" s="276"/>
      <c r="M2207" s="276"/>
      <c r="N2207" s="276"/>
      <c r="O2207" s="160"/>
    </row>
    <row r="2208">
      <c r="A2208" s="276"/>
      <c r="B2208" s="276"/>
      <c r="C2208" s="304"/>
      <c r="D2208" s="305"/>
      <c r="E2208" s="306"/>
      <c r="F2208" s="307"/>
      <c r="G2208" s="307"/>
      <c r="H2208" s="307"/>
      <c r="I2208" s="308"/>
      <c r="J2208" s="276"/>
      <c r="K2208" s="276"/>
      <c r="L2208" s="276"/>
      <c r="M2208" s="276"/>
      <c r="N2208" s="276"/>
      <c r="O2208" s="160"/>
    </row>
    <row r="2209">
      <c r="A2209" s="276"/>
      <c r="B2209" s="276"/>
      <c r="C2209" s="304"/>
      <c r="D2209" s="305"/>
      <c r="E2209" s="306"/>
      <c r="F2209" s="307"/>
      <c r="G2209" s="307"/>
      <c r="H2209" s="307"/>
      <c r="I2209" s="308"/>
      <c r="J2209" s="276"/>
      <c r="K2209" s="276"/>
      <c r="L2209" s="276"/>
      <c r="M2209" s="276"/>
      <c r="N2209" s="276"/>
      <c r="O2209" s="160"/>
    </row>
    <row r="2210">
      <c r="A2210" s="276"/>
      <c r="B2210" s="276"/>
      <c r="C2210" s="304"/>
      <c r="D2210" s="305"/>
      <c r="E2210" s="306"/>
      <c r="F2210" s="307"/>
      <c r="G2210" s="307"/>
      <c r="H2210" s="307"/>
      <c r="I2210" s="308"/>
      <c r="J2210" s="276"/>
      <c r="K2210" s="276"/>
      <c r="L2210" s="276"/>
      <c r="M2210" s="276"/>
      <c r="N2210" s="276"/>
      <c r="O2210" s="160"/>
    </row>
    <row r="2211">
      <c r="A2211" s="276"/>
      <c r="B2211" s="276"/>
      <c r="C2211" s="304"/>
      <c r="D2211" s="305"/>
      <c r="E2211" s="306"/>
      <c r="F2211" s="307"/>
      <c r="G2211" s="307"/>
      <c r="H2211" s="307"/>
      <c r="I2211" s="308"/>
      <c r="J2211" s="276"/>
      <c r="K2211" s="276"/>
      <c r="L2211" s="276"/>
      <c r="M2211" s="276"/>
      <c r="N2211" s="276"/>
      <c r="O2211" s="160"/>
    </row>
    <row r="2212">
      <c r="A2212" s="276"/>
      <c r="B2212" s="276"/>
      <c r="C2212" s="304"/>
      <c r="D2212" s="305"/>
      <c r="E2212" s="306"/>
      <c r="F2212" s="307"/>
      <c r="G2212" s="307"/>
      <c r="H2212" s="307"/>
      <c r="I2212" s="308"/>
      <c r="J2212" s="276"/>
      <c r="K2212" s="276"/>
      <c r="L2212" s="276"/>
      <c r="M2212" s="276"/>
      <c r="N2212" s="276"/>
      <c r="O2212" s="160"/>
    </row>
    <row r="2213">
      <c r="A2213" s="276"/>
      <c r="B2213" s="276"/>
      <c r="C2213" s="304"/>
      <c r="D2213" s="305"/>
      <c r="E2213" s="306"/>
      <c r="F2213" s="307"/>
      <c r="G2213" s="307"/>
      <c r="H2213" s="307"/>
      <c r="I2213" s="308"/>
      <c r="J2213" s="276"/>
      <c r="K2213" s="276"/>
      <c r="L2213" s="276"/>
      <c r="M2213" s="276"/>
      <c r="N2213" s="276"/>
      <c r="O2213" s="160"/>
    </row>
    <row r="2214">
      <c r="A2214" s="276"/>
      <c r="B2214" s="276"/>
      <c r="C2214" s="304"/>
      <c r="D2214" s="305"/>
      <c r="E2214" s="306"/>
      <c r="F2214" s="307"/>
      <c r="G2214" s="307"/>
      <c r="H2214" s="307"/>
      <c r="I2214" s="308"/>
      <c r="J2214" s="276"/>
      <c r="K2214" s="276"/>
      <c r="L2214" s="276"/>
      <c r="M2214" s="276"/>
      <c r="N2214" s="276"/>
      <c r="O2214" s="160"/>
    </row>
    <row r="2215">
      <c r="A2215" s="276"/>
      <c r="B2215" s="276"/>
      <c r="C2215" s="304"/>
      <c r="D2215" s="305"/>
      <c r="E2215" s="306"/>
      <c r="F2215" s="307"/>
      <c r="G2215" s="307"/>
      <c r="H2215" s="307"/>
      <c r="I2215" s="308"/>
      <c r="J2215" s="276"/>
      <c r="K2215" s="276"/>
      <c r="L2215" s="276"/>
      <c r="M2215" s="276"/>
      <c r="N2215" s="276"/>
      <c r="O2215" s="160"/>
    </row>
    <row r="2216">
      <c r="A2216" s="276"/>
      <c r="B2216" s="276"/>
      <c r="C2216" s="304"/>
      <c r="D2216" s="305"/>
      <c r="E2216" s="306"/>
      <c r="F2216" s="307"/>
      <c r="G2216" s="307"/>
      <c r="H2216" s="307"/>
      <c r="I2216" s="308"/>
      <c r="J2216" s="276"/>
      <c r="K2216" s="276"/>
      <c r="L2216" s="276"/>
      <c r="M2216" s="276"/>
      <c r="N2216" s="276"/>
      <c r="O2216" s="160"/>
    </row>
    <row r="2217">
      <c r="A2217" s="276"/>
      <c r="B2217" s="276"/>
      <c r="C2217" s="304"/>
      <c r="D2217" s="305"/>
      <c r="E2217" s="306"/>
      <c r="F2217" s="307"/>
      <c r="G2217" s="307"/>
      <c r="H2217" s="307"/>
      <c r="I2217" s="308"/>
      <c r="J2217" s="276"/>
      <c r="K2217" s="276"/>
      <c r="L2217" s="276"/>
      <c r="M2217" s="276"/>
      <c r="N2217" s="276"/>
      <c r="O2217" s="160"/>
    </row>
    <row r="2218">
      <c r="A2218" s="276"/>
      <c r="B2218" s="276"/>
      <c r="C2218" s="304"/>
      <c r="D2218" s="305"/>
      <c r="E2218" s="306"/>
      <c r="F2218" s="307"/>
      <c r="G2218" s="307"/>
      <c r="H2218" s="307"/>
      <c r="I2218" s="308"/>
      <c r="J2218" s="276"/>
      <c r="K2218" s="276"/>
      <c r="L2218" s="276"/>
      <c r="M2218" s="276"/>
      <c r="N2218" s="276"/>
      <c r="O2218" s="160"/>
    </row>
    <row r="2219">
      <c r="A2219" s="276"/>
      <c r="B2219" s="276"/>
      <c r="C2219" s="304"/>
      <c r="D2219" s="305"/>
      <c r="E2219" s="306"/>
      <c r="F2219" s="307"/>
      <c r="G2219" s="307"/>
      <c r="H2219" s="307"/>
      <c r="I2219" s="308"/>
      <c r="J2219" s="276"/>
      <c r="K2219" s="276"/>
      <c r="L2219" s="276"/>
      <c r="M2219" s="276"/>
      <c r="N2219" s="276"/>
      <c r="O2219" s="160"/>
    </row>
    <row r="2220">
      <c r="A2220" s="276"/>
      <c r="B2220" s="276"/>
      <c r="C2220" s="304"/>
      <c r="D2220" s="305"/>
      <c r="E2220" s="306"/>
      <c r="F2220" s="307"/>
      <c r="G2220" s="307"/>
      <c r="H2220" s="307"/>
      <c r="I2220" s="308"/>
      <c r="J2220" s="276"/>
      <c r="K2220" s="276"/>
      <c r="L2220" s="276"/>
      <c r="M2220" s="276"/>
      <c r="N2220" s="276"/>
      <c r="O2220" s="160"/>
    </row>
    <row r="2221">
      <c r="A2221" s="276"/>
      <c r="B2221" s="276"/>
      <c r="C2221" s="304"/>
      <c r="D2221" s="305"/>
      <c r="E2221" s="306"/>
      <c r="F2221" s="307"/>
      <c r="G2221" s="307"/>
      <c r="H2221" s="307"/>
      <c r="I2221" s="308"/>
      <c r="J2221" s="276"/>
      <c r="K2221" s="276"/>
      <c r="L2221" s="276"/>
      <c r="M2221" s="276"/>
      <c r="N2221" s="276"/>
      <c r="O2221" s="160"/>
    </row>
    <row r="2222">
      <c r="A2222" s="276"/>
      <c r="B2222" s="276"/>
      <c r="C2222" s="304"/>
      <c r="D2222" s="305"/>
      <c r="E2222" s="306"/>
      <c r="F2222" s="307"/>
      <c r="G2222" s="307"/>
      <c r="H2222" s="307"/>
      <c r="I2222" s="308"/>
      <c r="J2222" s="276"/>
      <c r="K2222" s="276"/>
      <c r="L2222" s="276"/>
      <c r="M2222" s="276"/>
      <c r="N2222" s="276"/>
      <c r="O2222" s="160"/>
    </row>
    <row r="2223">
      <c r="A2223" s="276"/>
      <c r="B2223" s="276"/>
      <c r="C2223" s="304"/>
      <c r="D2223" s="305"/>
      <c r="E2223" s="306"/>
      <c r="F2223" s="307"/>
      <c r="G2223" s="307"/>
      <c r="H2223" s="307"/>
      <c r="I2223" s="308"/>
      <c r="J2223" s="276"/>
      <c r="K2223" s="276"/>
      <c r="L2223" s="276"/>
      <c r="M2223" s="276"/>
      <c r="N2223" s="276"/>
      <c r="O2223" s="160"/>
    </row>
    <row r="2224">
      <c r="A2224" s="276"/>
      <c r="B2224" s="276"/>
      <c r="C2224" s="304"/>
      <c r="D2224" s="305"/>
      <c r="E2224" s="306"/>
      <c r="F2224" s="307"/>
      <c r="G2224" s="307"/>
      <c r="H2224" s="307"/>
      <c r="I2224" s="308"/>
      <c r="J2224" s="276"/>
      <c r="K2224" s="276"/>
      <c r="L2224" s="276"/>
      <c r="M2224" s="276"/>
      <c r="N2224" s="276"/>
      <c r="O2224" s="160"/>
    </row>
    <row r="2225">
      <c r="A2225" s="276"/>
      <c r="B2225" s="276"/>
      <c r="C2225" s="304"/>
      <c r="D2225" s="305"/>
      <c r="E2225" s="306"/>
      <c r="F2225" s="307"/>
      <c r="G2225" s="307"/>
      <c r="H2225" s="307"/>
      <c r="I2225" s="308"/>
      <c r="J2225" s="276"/>
      <c r="K2225" s="276"/>
      <c r="L2225" s="276"/>
      <c r="M2225" s="276"/>
      <c r="N2225" s="276"/>
      <c r="O2225" s="160"/>
    </row>
    <row r="2226">
      <c r="A2226" s="276"/>
      <c r="B2226" s="276"/>
      <c r="C2226" s="304"/>
      <c r="D2226" s="305"/>
      <c r="E2226" s="306"/>
      <c r="F2226" s="307"/>
      <c r="G2226" s="307"/>
      <c r="H2226" s="307"/>
      <c r="I2226" s="308"/>
      <c r="J2226" s="276"/>
      <c r="K2226" s="276"/>
      <c r="L2226" s="276"/>
      <c r="M2226" s="276"/>
      <c r="N2226" s="276"/>
      <c r="O2226" s="160"/>
    </row>
    <row r="2227">
      <c r="A2227" s="276"/>
      <c r="B2227" s="276"/>
      <c r="C2227" s="304"/>
      <c r="D2227" s="305"/>
      <c r="E2227" s="306"/>
      <c r="F2227" s="307"/>
      <c r="G2227" s="307"/>
      <c r="H2227" s="307"/>
      <c r="I2227" s="308"/>
      <c r="J2227" s="276"/>
      <c r="K2227" s="276"/>
      <c r="L2227" s="276"/>
      <c r="M2227" s="276"/>
      <c r="N2227" s="276"/>
      <c r="O2227" s="160"/>
    </row>
    <row r="2228">
      <c r="A2228" s="276"/>
      <c r="B2228" s="276"/>
      <c r="C2228" s="304"/>
      <c r="D2228" s="305"/>
      <c r="E2228" s="306"/>
      <c r="F2228" s="307"/>
      <c r="G2228" s="307"/>
      <c r="H2228" s="307"/>
      <c r="I2228" s="308"/>
      <c r="J2228" s="276"/>
      <c r="K2228" s="276"/>
      <c r="L2228" s="276"/>
      <c r="M2228" s="276"/>
      <c r="N2228" s="276"/>
      <c r="O2228" s="160"/>
    </row>
    <row r="2229">
      <c r="A2229" s="276"/>
      <c r="B2229" s="276"/>
      <c r="C2229" s="304"/>
      <c r="D2229" s="305"/>
      <c r="E2229" s="306"/>
      <c r="F2229" s="307"/>
      <c r="G2229" s="307"/>
      <c r="H2229" s="307"/>
      <c r="I2229" s="308"/>
      <c r="J2229" s="276"/>
      <c r="K2229" s="276"/>
      <c r="L2229" s="276"/>
      <c r="M2229" s="276"/>
      <c r="N2229" s="276"/>
      <c r="O2229" s="160"/>
    </row>
    <row r="2230">
      <c r="A2230" s="276"/>
      <c r="B2230" s="276"/>
      <c r="C2230" s="304"/>
      <c r="D2230" s="305"/>
      <c r="E2230" s="306"/>
      <c r="F2230" s="307"/>
      <c r="G2230" s="307"/>
      <c r="H2230" s="307"/>
      <c r="I2230" s="308"/>
      <c r="J2230" s="276"/>
      <c r="K2230" s="276"/>
      <c r="L2230" s="276"/>
      <c r="M2230" s="276"/>
      <c r="N2230" s="276"/>
      <c r="O2230" s="160"/>
    </row>
    <row r="2231">
      <c r="A2231" s="276"/>
      <c r="B2231" s="276"/>
      <c r="C2231" s="304"/>
      <c r="D2231" s="305"/>
      <c r="E2231" s="306"/>
      <c r="F2231" s="307"/>
      <c r="G2231" s="307"/>
      <c r="H2231" s="307"/>
      <c r="I2231" s="308"/>
      <c r="J2231" s="276"/>
      <c r="K2231" s="276"/>
      <c r="L2231" s="276"/>
      <c r="M2231" s="276"/>
      <c r="N2231" s="276"/>
      <c r="O2231" s="160"/>
    </row>
    <row r="2232">
      <c r="A2232" s="276"/>
      <c r="B2232" s="276"/>
      <c r="C2232" s="304"/>
      <c r="D2232" s="305"/>
      <c r="E2232" s="306"/>
      <c r="F2232" s="307"/>
      <c r="G2232" s="307"/>
      <c r="H2232" s="307"/>
      <c r="I2232" s="308"/>
      <c r="J2232" s="276"/>
      <c r="K2232" s="276"/>
      <c r="L2232" s="276"/>
      <c r="M2232" s="276"/>
      <c r="N2232" s="276"/>
      <c r="O2232" s="160"/>
    </row>
    <row r="2233">
      <c r="A2233" s="276"/>
      <c r="B2233" s="276"/>
      <c r="C2233" s="304"/>
      <c r="D2233" s="305"/>
      <c r="E2233" s="306"/>
      <c r="F2233" s="307"/>
      <c r="G2233" s="307"/>
      <c r="H2233" s="307"/>
      <c r="I2233" s="308"/>
      <c r="J2233" s="276"/>
      <c r="K2233" s="276"/>
      <c r="L2233" s="276"/>
      <c r="M2233" s="276"/>
      <c r="N2233" s="276"/>
      <c r="O2233" s="160"/>
    </row>
    <row r="2234">
      <c r="A2234" s="276"/>
      <c r="B2234" s="276"/>
      <c r="C2234" s="304"/>
      <c r="D2234" s="305"/>
      <c r="E2234" s="306"/>
      <c r="F2234" s="307"/>
      <c r="G2234" s="307"/>
      <c r="H2234" s="307"/>
      <c r="I2234" s="308"/>
      <c r="J2234" s="276"/>
      <c r="K2234" s="276"/>
      <c r="L2234" s="276"/>
      <c r="M2234" s="276"/>
      <c r="N2234" s="276"/>
      <c r="O2234" s="160"/>
    </row>
    <row r="2235">
      <c r="A2235" s="276"/>
      <c r="B2235" s="276"/>
      <c r="C2235" s="304"/>
      <c r="D2235" s="305"/>
      <c r="E2235" s="306"/>
      <c r="F2235" s="307"/>
      <c r="G2235" s="307"/>
      <c r="H2235" s="307"/>
      <c r="I2235" s="308"/>
      <c r="J2235" s="276"/>
      <c r="K2235" s="276"/>
      <c r="L2235" s="276"/>
      <c r="M2235" s="276"/>
      <c r="N2235" s="276"/>
      <c r="O2235" s="160"/>
    </row>
    <row r="2236">
      <c r="A2236" s="276"/>
      <c r="B2236" s="276"/>
      <c r="C2236" s="304"/>
      <c r="D2236" s="305"/>
      <c r="E2236" s="306"/>
      <c r="F2236" s="307"/>
      <c r="G2236" s="307"/>
      <c r="H2236" s="307"/>
      <c r="I2236" s="308"/>
      <c r="J2236" s="276"/>
      <c r="K2236" s="276"/>
      <c r="L2236" s="276"/>
      <c r="M2236" s="276"/>
      <c r="N2236" s="276"/>
      <c r="O2236" s="160"/>
    </row>
    <row r="2237">
      <c r="A2237" s="276"/>
      <c r="B2237" s="276"/>
      <c r="C2237" s="304"/>
      <c r="D2237" s="305"/>
      <c r="E2237" s="306"/>
      <c r="F2237" s="307"/>
      <c r="G2237" s="307"/>
      <c r="H2237" s="307"/>
      <c r="I2237" s="308"/>
      <c r="J2237" s="276"/>
      <c r="K2237" s="276"/>
      <c r="L2237" s="276"/>
      <c r="M2237" s="276"/>
      <c r="N2237" s="276"/>
      <c r="O2237" s="160"/>
    </row>
    <row r="2238">
      <c r="A2238" s="276"/>
      <c r="B2238" s="276"/>
      <c r="C2238" s="304"/>
      <c r="D2238" s="305"/>
      <c r="E2238" s="306"/>
      <c r="F2238" s="307"/>
      <c r="G2238" s="307"/>
      <c r="H2238" s="307"/>
      <c r="I2238" s="308"/>
      <c r="J2238" s="276"/>
      <c r="K2238" s="276"/>
      <c r="L2238" s="276"/>
      <c r="M2238" s="276"/>
      <c r="N2238" s="276"/>
      <c r="O2238" s="160"/>
    </row>
    <row r="2239">
      <c r="A2239" s="276"/>
      <c r="B2239" s="276"/>
      <c r="C2239" s="304"/>
      <c r="D2239" s="305"/>
      <c r="E2239" s="306"/>
      <c r="F2239" s="307"/>
      <c r="G2239" s="307"/>
      <c r="H2239" s="307"/>
      <c r="I2239" s="308"/>
      <c r="J2239" s="276"/>
      <c r="K2239" s="276"/>
      <c r="L2239" s="276"/>
      <c r="M2239" s="276"/>
      <c r="N2239" s="276"/>
      <c r="O2239" s="160"/>
    </row>
    <row r="2240">
      <c r="A2240" s="276"/>
      <c r="B2240" s="276"/>
      <c r="C2240" s="304"/>
      <c r="D2240" s="305"/>
      <c r="E2240" s="306"/>
      <c r="F2240" s="307"/>
      <c r="G2240" s="307"/>
      <c r="H2240" s="307"/>
      <c r="I2240" s="308"/>
      <c r="J2240" s="276"/>
      <c r="K2240" s="276"/>
      <c r="L2240" s="276"/>
      <c r="M2240" s="276"/>
      <c r="N2240" s="276"/>
      <c r="O2240" s="160"/>
    </row>
    <row r="2241">
      <c r="A2241" s="276"/>
      <c r="B2241" s="276"/>
      <c r="C2241" s="304"/>
      <c r="D2241" s="305"/>
      <c r="E2241" s="306"/>
      <c r="F2241" s="307"/>
      <c r="G2241" s="307"/>
      <c r="H2241" s="307"/>
      <c r="I2241" s="308"/>
      <c r="J2241" s="276"/>
      <c r="K2241" s="276"/>
      <c r="L2241" s="276"/>
      <c r="M2241" s="276"/>
      <c r="N2241" s="276"/>
      <c r="O2241" s="160"/>
    </row>
    <row r="2242">
      <c r="A2242" s="276"/>
      <c r="B2242" s="276"/>
      <c r="C2242" s="304"/>
      <c r="D2242" s="305"/>
      <c r="E2242" s="306"/>
      <c r="F2242" s="307"/>
      <c r="G2242" s="307"/>
      <c r="H2242" s="307"/>
      <c r="I2242" s="308"/>
      <c r="J2242" s="276"/>
      <c r="K2242" s="276"/>
      <c r="L2242" s="276"/>
      <c r="M2242" s="276"/>
      <c r="N2242" s="276"/>
      <c r="O2242" s="160"/>
    </row>
    <row r="2243">
      <c r="A2243" s="276"/>
      <c r="B2243" s="276"/>
      <c r="C2243" s="304"/>
      <c r="D2243" s="305"/>
      <c r="E2243" s="306"/>
      <c r="F2243" s="307"/>
      <c r="G2243" s="307"/>
      <c r="H2243" s="307"/>
      <c r="I2243" s="308"/>
      <c r="J2243" s="276"/>
      <c r="K2243" s="276"/>
      <c r="L2243" s="276"/>
      <c r="M2243" s="276"/>
      <c r="N2243" s="276"/>
      <c r="O2243" s="160"/>
    </row>
    <row r="2244">
      <c r="A2244" s="276"/>
      <c r="B2244" s="276"/>
      <c r="C2244" s="304"/>
      <c r="D2244" s="305"/>
      <c r="E2244" s="306"/>
      <c r="F2244" s="307"/>
      <c r="G2244" s="307"/>
      <c r="H2244" s="307"/>
      <c r="I2244" s="308"/>
      <c r="J2244" s="276"/>
      <c r="K2244" s="276"/>
      <c r="L2244" s="276"/>
      <c r="M2244" s="276"/>
      <c r="N2244" s="276"/>
      <c r="O2244" s="160"/>
    </row>
    <row r="2245">
      <c r="A2245" s="276"/>
      <c r="B2245" s="276"/>
      <c r="C2245" s="304"/>
      <c r="D2245" s="305"/>
      <c r="E2245" s="306"/>
      <c r="F2245" s="307"/>
      <c r="G2245" s="307"/>
      <c r="H2245" s="307"/>
      <c r="I2245" s="308"/>
      <c r="J2245" s="276"/>
      <c r="K2245" s="276"/>
      <c r="L2245" s="276"/>
      <c r="M2245" s="276"/>
      <c r="N2245" s="276"/>
      <c r="O2245" s="160"/>
    </row>
    <row r="2246">
      <c r="A2246" s="276"/>
      <c r="B2246" s="276"/>
      <c r="C2246" s="304"/>
      <c r="D2246" s="305"/>
      <c r="E2246" s="306"/>
      <c r="F2246" s="307"/>
      <c r="G2246" s="307"/>
      <c r="H2246" s="307"/>
      <c r="I2246" s="308"/>
      <c r="J2246" s="276"/>
      <c r="K2246" s="276"/>
      <c r="L2246" s="276"/>
      <c r="M2246" s="276"/>
      <c r="N2246" s="276"/>
      <c r="O2246" s="160"/>
    </row>
    <row r="2247">
      <c r="A2247" s="276"/>
      <c r="B2247" s="276"/>
      <c r="C2247" s="304"/>
      <c r="D2247" s="305"/>
      <c r="E2247" s="306"/>
      <c r="F2247" s="307"/>
      <c r="G2247" s="307"/>
      <c r="H2247" s="307"/>
      <c r="I2247" s="308"/>
      <c r="J2247" s="276"/>
      <c r="K2247" s="276"/>
      <c r="L2247" s="276"/>
      <c r="M2247" s="276"/>
      <c r="N2247" s="276"/>
      <c r="O2247" s="160"/>
    </row>
    <row r="2248">
      <c r="A2248" s="276"/>
      <c r="B2248" s="276"/>
      <c r="C2248" s="304"/>
      <c r="D2248" s="305"/>
      <c r="E2248" s="306"/>
      <c r="F2248" s="307"/>
      <c r="G2248" s="307"/>
      <c r="H2248" s="307"/>
      <c r="I2248" s="308"/>
      <c r="J2248" s="276"/>
      <c r="K2248" s="276"/>
      <c r="L2248" s="276"/>
      <c r="M2248" s="276"/>
      <c r="N2248" s="276"/>
      <c r="O2248" s="160"/>
    </row>
    <row r="2249">
      <c r="A2249" s="276"/>
      <c r="B2249" s="276"/>
      <c r="C2249" s="304"/>
      <c r="D2249" s="305"/>
      <c r="E2249" s="306"/>
      <c r="F2249" s="307"/>
      <c r="G2249" s="307"/>
      <c r="H2249" s="307"/>
      <c r="I2249" s="308"/>
      <c r="J2249" s="276"/>
      <c r="K2249" s="276"/>
      <c r="L2249" s="276"/>
      <c r="M2249" s="276"/>
      <c r="N2249" s="276"/>
      <c r="O2249" s="160"/>
    </row>
    <row r="2250">
      <c r="A2250" s="276"/>
      <c r="B2250" s="276"/>
      <c r="C2250" s="304"/>
      <c r="D2250" s="305"/>
      <c r="E2250" s="306"/>
      <c r="F2250" s="307"/>
      <c r="G2250" s="307"/>
      <c r="H2250" s="307"/>
      <c r="I2250" s="308"/>
      <c r="J2250" s="276"/>
      <c r="K2250" s="276"/>
      <c r="L2250" s="276"/>
      <c r="M2250" s="276"/>
      <c r="N2250" s="276"/>
      <c r="O2250" s="160"/>
    </row>
    <row r="2252">
      <c r="A2252" s="276"/>
      <c r="B2252" s="276"/>
      <c r="C2252" s="304"/>
      <c r="D2252" s="305"/>
      <c r="E2252" s="306"/>
      <c r="F2252" s="307"/>
      <c r="G2252" s="307"/>
      <c r="H2252" s="307"/>
      <c r="I2252" s="308"/>
      <c r="J2252" s="276"/>
      <c r="K2252" s="276"/>
      <c r="L2252" s="276"/>
      <c r="M2252" s="276"/>
      <c r="N2252" s="276"/>
      <c r="O2252" s="160"/>
    </row>
    <row r="2253">
      <c r="A2253" s="276"/>
      <c r="B2253" s="276"/>
      <c r="C2253" s="304"/>
      <c r="D2253" s="305"/>
      <c r="E2253" s="306"/>
      <c r="F2253" s="307"/>
      <c r="G2253" s="307"/>
      <c r="H2253" s="307"/>
      <c r="I2253" s="308"/>
      <c r="J2253" s="276"/>
      <c r="K2253" s="276"/>
      <c r="L2253" s="276"/>
      <c r="M2253" s="276"/>
      <c r="N2253" s="276"/>
      <c r="O2253" s="160"/>
    </row>
    <row r="2254">
      <c r="A2254" s="276"/>
      <c r="B2254" s="276"/>
      <c r="C2254" s="304"/>
      <c r="D2254" s="305"/>
      <c r="E2254" s="306"/>
      <c r="F2254" s="307"/>
      <c r="G2254" s="307"/>
      <c r="H2254" s="307"/>
      <c r="I2254" s="308"/>
      <c r="J2254" s="276"/>
      <c r="K2254" s="276"/>
      <c r="L2254" s="276"/>
      <c r="M2254" s="276"/>
      <c r="N2254" s="276"/>
      <c r="O2254" s="160"/>
    </row>
    <row r="2255">
      <c r="A2255" s="276"/>
      <c r="B2255" s="276"/>
      <c r="C2255" s="304"/>
      <c r="D2255" s="305"/>
      <c r="E2255" s="306"/>
      <c r="F2255" s="307"/>
      <c r="G2255" s="307"/>
      <c r="H2255" s="307"/>
      <c r="I2255" s="308"/>
      <c r="J2255" s="276"/>
      <c r="K2255" s="276"/>
      <c r="L2255" s="276"/>
      <c r="M2255" s="276"/>
      <c r="N2255" s="276"/>
      <c r="O2255" s="160"/>
    </row>
    <row r="2256">
      <c r="A2256" s="276"/>
      <c r="B2256" s="276"/>
      <c r="C2256" s="304"/>
      <c r="D2256" s="305"/>
      <c r="E2256" s="306"/>
      <c r="F2256" s="307"/>
      <c r="G2256" s="307"/>
      <c r="H2256" s="307"/>
      <c r="I2256" s="308"/>
      <c r="J2256" s="276"/>
      <c r="K2256" s="276"/>
      <c r="L2256" s="276"/>
      <c r="M2256" s="276"/>
      <c r="N2256" s="276"/>
      <c r="O2256" s="160"/>
    </row>
    <row r="2257">
      <c r="A2257" s="276"/>
      <c r="B2257" s="276"/>
      <c r="C2257" s="304"/>
      <c r="D2257" s="305"/>
      <c r="E2257" s="306"/>
      <c r="F2257" s="307"/>
      <c r="G2257" s="307"/>
      <c r="H2257" s="307"/>
      <c r="I2257" s="308"/>
      <c r="J2257" s="276"/>
      <c r="K2257" s="276"/>
      <c r="L2257" s="276"/>
      <c r="M2257" s="276"/>
      <c r="N2257" s="276"/>
      <c r="O2257" s="160"/>
    </row>
    <row r="2258">
      <c r="A2258" s="276"/>
      <c r="B2258" s="276"/>
      <c r="C2258" s="304"/>
      <c r="D2258" s="305"/>
      <c r="E2258" s="306"/>
      <c r="F2258" s="307"/>
      <c r="G2258" s="307"/>
      <c r="H2258" s="307"/>
      <c r="I2258" s="308"/>
      <c r="J2258" s="276"/>
      <c r="K2258" s="276"/>
      <c r="L2258" s="276"/>
      <c r="M2258" s="276"/>
      <c r="N2258" s="276"/>
      <c r="O2258" s="160"/>
    </row>
    <row r="2259">
      <c r="A2259" s="276"/>
      <c r="B2259" s="276"/>
      <c r="C2259" s="304"/>
      <c r="D2259" s="305"/>
      <c r="E2259" s="306"/>
      <c r="F2259" s="307"/>
      <c r="G2259" s="307"/>
      <c r="H2259" s="307"/>
      <c r="I2259" s="308"/>
      <c r="J2259" s="276"/>
      <c r="K2259" s="276"/>
      <c r="L2259" s="276"/>
      <c r="M2259" s="276"/>
      <c r="N2259" s="276"/>
      <c r="O2259" s="160"/>
    </row>
    <row r="2260">
      <c r="A2260" s="276"/>
      <c r="B2260" s="276"/>
      <c r="C2260" s="304"/>
      <c r="D2260" s="305"/>
      <c r="E2260" s="306"/>
      <c r="F2260" s="307"/>
      <c r="G2260" s="307"/>
      <c r="H2260" s="307"/>
      <c r="I2260" s="308"/>
      <c r="J2260" s="276"/>
      <c r="K2260" s="276"/>
      <c r="L2260" s="276"/>
      <c r="M2260" s="276"/>
      <c r="N2260" s="276"/>
      <c r="O2260" s="160"/>
    </row>
    <row r="2261">
      <c r="A2261" s="276"/>
      <c r="B2261" s="276"/>
      <c r="C2261" s="304"/>
      <c r="D2261" s="305"/>
      <c r="E2261" s="306"/>
      <c r="F2261" s="307"/>
      <c r="G2261" s="307"/>
      <c r="H2261" s="307"/>
      <c r="I2261" s="308"/>
      <c r="J2261" s="276"/>
      <c r="K2261" s="276"/>
      <c r="L2261" s="276"/>
      <c r="M2261" s="276"/>
      <c r="N2261" s="276"/>
      <c r="O2261" s="160"/>
    </row>
    <row r="2262">
      <c r="A2262" s="276"/>
      <c r="B2262" s="276"/>
      <c r="C2262" s="304"/>
      <c r="D2262" s="305"/>
      <c r="E2262" s="306"/>
      <c r="F2262" s="307"/>
      <c r="G2262" s="307"/>
      <c r="H2262" s="307"/>
      <c r="I2262" s="308"/>
      <c r="J2262" s="276"/>
      <c r="K2262" s="276"/>
      <c r="L2262" s="276"/>
      <c r="M2262" s="276"/>
      <c r="N2262" s="276"/>
      <c r="O2262" s="160"/>
    </row>
    <row r="2263">
      <c r="A2263" s="276"/>
      <c r="B2263" s="276"/>
      <c r="C2263" s="304"/>
      <c r="D2263" s="305"/>
      <c r="E2263" s="306"/>
      <c r="F2263" s="307"/>
      <c r="G2263" s="307"/>
      <c r="H2263" s="307"/>
      <c r="I2263" s="308"/>
      <c r="J2263" s="276"/>
      <c r="K2263" s="276"/>
      <c r="L2263" s="276"/>
      <c r="M2263" s="276"/>
      <c r="N2263" s="276"/>
      <c r="O2263" s="160"/>
    </row>
    <row r="2264">
      <c r="A2264" s="276"/>
      <c r="B2264" s="276"/>
      <c r="C2264" s="304"/>
      <c r="D2264" s="305"/>
      <c r="E2264" s="306"/>
      <c r="F2264" s="307"/>
      <c r="G2264" s="307"/>
      <c r="H2264" s="307"/>
      <c r="I2264" s="308"/>
      <c r="J2264" s="276"/>
      <c r="K2264" s="276"/>
      <c r="L2264" s="276"/>
      <c r="M2264" s="276"/>
      <c r="N2264" s="276"/>
      <c r="O2264" s="160"/>
    </row>
    <row r="2265">
      <c r="A2265" s="276"/>
      <c r="B2265" s="276"/>
      <c r="C2265" s="304"/>
      <c r="D2265" s="305"/>
      <c r="E2265" s="306"/>
      <c r="F2265" s="307"/>
      <c r="G2265" s="307"/>
      <c r="H2265" s="307"/>
      <c r="I2265" s="308"/>
      <c r="J2265" s="276"/>
      <c r="K2265" s="276"/>
      <c r="L2265" s="276"/>
      <c r="M2265" s="276"/>
      <c r="N2265" s="276"/>
      <c r="O2265" s="160"/>
    </row>
    <row r="2266">
      <c r="A2266" s="276"/>
      <c r="B2266" s="276"/>
      <c r="C2266" s="304"/>
      <c r="D2266" s="305"/>
      <c r="E2266" s="306"/>
      <c r="F2266" s="307"/>
      <c r="G2266" s="307"/>
      <c r="H2266" s="307"/>
      <c r="I2266" s="308"/>
      <c r="J2266" s="276"/>
      <c r="K2266" s="276"/>
      <c r="L2266" s="276"/>
      <c r="M2266" s="276"/>
      <c r="N2266" s="276"/>
      <c r="O2266" s="160"/>
    </row>
    <row r="2267">
      <c r="A2267" s="276"/>
      <c r="B2267" s="276"/>
      <c r="C2267" s="304"/>
      <c r="D2267" s="305"/>
      <c r="E2267" s="306"/>
      <c r="F2267" s="307"/>
      <c r="G2267" s="307"/>
      <c r="H2267" s="307"/>
      <c r="I2267" s="308"/>
      <c r="J2267" s="276"/>
      <c r="K2267" s="276"/>
      <c r="L2267" s="276"/>
      <c r="M2267" s="276"/>
      <c r="N2267" s="276"/>
      <c r="O2267" s="160"/>
    </row>
    <row r="2268">
      <c r="A2268" s="276"/>
      <c r="B2268" s="276"/>
      <c r="C2268" s="304"/>
      <c r="D2268" s="305"/>
      <c r="E2268" s="306"/>
      <c r="F2268" s="307"/>
      <c r="G2268" s="307"/>
      <c r="H2268" s="307"/>
      <c r="I2268" s="308"/>
      <c r="J2268" s="276"/>
      <c r="K2268" s="276"/>
      <c r="L2268" s="276"/>
      <c r="M2268" s="276"/>
      <c r="N2268" s="276"/>
      <c r="O2268" s="160"/>
    </row>
    <row r="2269">
      <c r="A2269" s="276"/>
      <c r="B2269" s="276"/>
      <c r="C2269" s="304"/>
      <c r="D2269" s="305"/>
      <c r="E2269" s="306"/>
      <c r="F2269" s="307"/>
      <c r="G2269" s="307"/>
      <c r="H2269" s="307"/>
      <c r="I2269" s="308"/>
      <c r="J2269" s="276"/>
      <c r="K2269" s="276"/>
      <c r="L2269" s="276"/>
      <c r="M2269" s="276"/>
      <c r="N2269" s="276"/>
      <c r="O2269" s="160"/>
    </row>
    <row r="2270">
      <c r="A2270" s="276"/>
      <c r="B2270" s="276"/>
      <c r="C2270" s="304"/>
      <c r="D2270" s="305"/>
      <c r="E2270" s="306"/>
      <c r="F2270" s="307"/>
      <c r="G2270" s="307"/>
      <c r="H2270" s="307"/>
      <c r="I2270" s="308"/>
      <c r="J2270" s="276"/>
      <c r="K2270" s="276"/>
      <c r="L2270" s="276"/>
      <c r="M2270" s="276"/>
      <c r="N2270" s="276"/>
      <c r="O2270" s="160"/>
    </row>
    <row r="2271">
      <c r="A2271" s="276"/>
      <c r="B2271" s="276"/>
      <c r="C2271" s="304"/>
      <c r="D2271" s="305"/>
      <c r="E2271" s="306"/>
      <c r="F2271" s="307"/>
      <c r="G2271" s="307"/>
      <c r="H2271" s="307"/>
      <c r="I2271" s="308"/>
      <c r="J2271" s="276"/>
      <c r="K2271" s="276"/>
      <c r="L2271" s="276"/>
      <c r="M2271" s="276"/>
      <c r="N2271" s="276"/>
      <c r="O2271" s="160"/>
    </row>
    <row r="2272">
      <c r="A2272" s="276"/>
      <c r="B2272" s="276"/>
      <c r="C2272" s="304"/>
      <c r="D2272" s="305"/>
      <c r="E2272" s="306"/>
      <c r="F2272" s="307"/>
      <c r="G2272" s="307"/>
      <c r="H2272" s="307"/>
      <c r="I2272" s="308"/>
      <c r="J2272" s="276"/>
      <c r="K2272" s="276"/>
      <c r="L2272" s="276"/>
      <c r="M2272" s="276"/>
      <c r="N2272" s="276"/>
      <c r="O2272" s="160"/>
    </row>
    <row r="2273">
      <c r="A2273" s="276"/>
      <c r="B2273" s="276"/>
      <c r="C2273" s="304"/>
      <c r="D2273" s="305"/>
      <c r="E2273" s="306"/>
      <c r="F2273" s="307"/>
      <c r="G2273" s="307"/>
      <c r="H2273" s="307"/>
      <c r="I2273" s="308"/>
      <c r="J2273" s="276"/>
      <c r="K2273" s="276"/>
      <c r="L2273" s="276"/>
      <c r="M2273" s="276"/>
      <c r="N2273" s="276"/>
      <c r="O2273" s="160"/>
    </row>
    <row r="2274">
      <c r="A2274" s="276"/>
      <c r="B2274" s="276"/>
      <c r="C2274" s="304"/>
      <c r="D2274" s="305"/>
      <c r="E2274" s="306"/>
      <c r="F2274" s="307"/>
      <c r="G2274" s="307"/>
      <c r="H2274" s="307"/>
      <c r="I2274" s="308"/>
      <c r="J2274" s="276"/>
      <c r="K2274" s="276"/>
      <c r="L2274" s="276"/>
      <c r="M2274" s="276"/>
      <c r="N2274" s="276"/>
      <c r="O2274" s="160"/>
    </row>
    <row r="2275">
      <c r="A2275" s="276"/>
      <c r="B2275" s="276"/>
      <c r="C2275" s="304"/>
      <c r="D2275" s="305"/>
      <c r="E2275" s="306"/>
      <c r="F2275" s="307"/>
      <c r="G2275" s="307"/>
      <c r="H2275" s="307"/>
      <c r="I2275" s="308"/>
      <c r="J2275" s="276"/>
      <c r="K2275" s="276"/>
      <c r="L2275" s="276"/>
      <c r="M2275" s="276"/>
      <c r="N2275" s="276"/>
      <c r="O2275" s="160"/>
    </row>
    <row r="2276">
      <c r="A2276" s="276"/>
      <c r="B2276" s="276"/>
      <c r="C2276" s="304"/>
      <c r="D2276" s="305"/>
      <c r="E2276" s="306"/>
      <c r="F2276" s="307"/>
      <c r="G2276" s="307"/>
      <c r="H2276" s="307"/>
      <c r="I2276" s="308"/>
      <c r="J2276" s="276"/>
      <c r="K2276" s="276"/>
      <c r="L2276" s="276"/>
      <c r="M2276" s="276"/>
      <c r="N2276" s="276"/>
      <c r="O2276" s="160"/>
    </row>
    <row r="2277">
      <c r="A2277" s="276"/>
      <c r="B2277" s="276"/>
      <c r="C2277" s="304"/>
      <c r="D2277" s="305"/>
      <c r="E2277" s="306"/>
      <c r="F2277" s="307"/>
      <c r="G2277" s="307"/>
      <c r="H2277" s="307"/>
      <c r="I2277" s="308"/>
      <c r="J2277" s="276"/>
      <c r="K2277" s="276"/>
      <c r="L2277" s="276"/>
      <c r="M2277" s="276"/>
      <c r="N2277" s="276"/>
      <c r="O2277" s="160"/>
    </row>
    <row r="2278">
      <c r="A2278" s="276"/>
      <c r="B2278" s="276"/>
      <c r="C2278" s="304"/>
      <c r="D2278" s="305"/>
      <c r="E2278" s="306"/>
      <c r="F2278" s="307"/>
      <c r="G2278" s="307"/>
      <c r="H2278" s="307"/>
      <c r="I2278" s="308"/>
      <c r="J2278" s="276"/>
      <c r="K2278" s="276"/>
      <c r="L2278" s="276"/>
      <c r="M2278" s="276"/>
      <c r="N2278" s="276"/>
      <c r="O2278" s="160"/>
    </row>
    <row r="2279">
      <c r="A2279" s="276"/>
      <c r="B2279" s="276"/>
      <c r="C2279" s="304"/>
      <c r="D2279" s="305"/>
      <c r="E2279" s="306"/>
      <c r="F2279" s="307"/>
      <c r="G2279" s="307"/>
      <c r="H2279" s="307"/>
      <c r="I2279" s="308"/>
      <c r="J2279" s="276"/>
      <c r="K2279" s="276"/>
      <c r="L2279" s="276"/>
      <c r="M2279" s="276"/>
      <c r="N2279" s="276"/>
      <c r="O2279" s="160"/>
    </row>
    <row r="2280">
      <c r="A2280" s="276"/>
      <c r="B2280" s="276"/>
      <c r="C2280" s="304"/>
      <c r="D2280" s="305"/>
      <c r="E2280" s="306"/>
      <c r="F2280" s="307"/>
      <c r="G2280" s="307"/>
      <c r="H2280" s="307"/>
      <c r="I2280" s="308"/>
      <c r="J2280" s="276"/>
      <c r="K2280" s="276"/>
      <c r="L2280" s="276"/>
      <c r="M2280" s="276"/>
      <c r="N2280" s="276"/>
      <c r="O2280" s="160"/>
    </row>
    <row r="2281">
      <c r="A2281" s="276"/>
      <c r="B2281" s="276"/>
      <c r="C2281" s="304"/>
      <c r="D2281" s="305"/>
      <c r="E2281" s="306"/>
      <c r="F2281" s="307"/>
      <c r="G2281" s="307"/>
      <c r="H2281" s="307"/>
      <c r="I2281" s="308"/>
      <c r="J2281" s="276"/>
      <c r="K2281" s="276"/>
      <c r="L2281" s="276"/>
      <c r="M2281" s="276"/>
      <c r="N2281" s="276"/>
      <c r="O2281" s="160"/>
    </row>
    <row r="2282">
      <c r="A2282" s="276"/>
      <c r="B2282" s="276"/>
      <c r="C2282" s="304"/>
      <c r="D2282" s="305"/>
      <c r="E2282" s="306"/>
      <c r="F2282" s="307"/>
      <c r="G2282" s="307"/>
      <c r="H2282" s="307"/>
      <c r="I2282" s="308"/>
      <c r="J2282" s="276"/>
      <c r="K2282" s="276"/>
      <c r="L2282" s="276"/>
      <c r="M2282" s="276"/>
      <c r="N2282" s="276"/>
      <c r="O2282" s="160"/>
    </row>
    <row r="2283">
      <c r="A2283" s="276"/>
      <c r="B2283" s="276"/>
      <c r="C2283" s="304"/>
      <c r="D2283" s="305"/>
      <c r="E2283" s="306"/>
      <c r="F2283" s="307"/>
      <c r="G2283" s="307"/>
      <c r="H2283" s="307"/>
      <c r="I2283" s="308"/>
      <c r="J2283" s="276"/>
      <c r="K2283" s="276"/>
      <c r="L2283" s="276"/>
      <c r="M2283" s="276"/>
      <c r="N2283" s="276"/>
      <c r="O2283" s="160"/>
    </row>
    <row r="2284">
      <c r="A2284" s="276"/>
      <c r="B2284" s="276"/>
      <c r="C2284" s="304"/>
      <c r="D2284" s="305"/>
      <c r="E2284" s="306"/>
      <c r="F2284" s="307"/>
      <c r="G2284" s="307"/>
      <c r="H2284" s="307"/>
      <c r="I2284" s="308"/>
      <c r="J2284" s="276"/>
      <c r="K2284" s="276"/>
      <c r="L2284" s="276"/>
      <c r="M2284" s="276"/>
      <c r="N2284" s="276"/>
      <c r="O2284" s="160"/>
    </row>
    <row r="2285">
      <c r="A2285" s="276"/>
      <c r="B2285" s="276"/>
      <c r="C2285" s="304"/>
      <c r="D2285" s="305"/>
      <c r="E2285" s="306"/>
      <c r="F2285" s="307"/>
      <c r="G2285" s="307"/>
      <c r="H2285" s="307"/>
      <c r="I2285" s="308"/>
      <c r="J2285" s="276"/>
      <c r="K2285" s="276"/>
      <c r="L2285" s="276"/>
      <c r="M2285" s="276"/>
      <c r="N2285" s="276"/>
      <c r="O2285" s="160"/>
    </row>
    <row r="2286">
      <c r="A2286" s="276"/>
      <c r="B2286" s="276"/>
      <c r="C2286" s="304"/>
      <c r="D2286" s="305"/>
      <c r="E2286" s="306"/>
      <c r="F2286" s="307"/>
      <c r="G2286" s="307"/>
      <c r="H2286" s="307"/>
      <c r="I2286" s="308"/>
      <c r="J2286" s="276"/>
      <c r="K2286" s="276"/>
      <c r="L2286" s="276"/>
      <c r="M2286" s="276"/>
      <c r="N2286" s="276"/>
      <c r="O2286" s="160"/>
    </row>
    <row r="2287">
      <c r="A2287" s="276"/>
      <c r="B2287" s="276"/>
      <c r="C2287" s="304"/>
      <c r="D2287" s="305"/>
      <c r="E2287" s="306"/>
      <c r="F2287" s="307"/>
      <c r="G2287" s="307"/>
      <c r="H2287" s="307"/>
      <c r="I2287" s="308"/>
      <c r="J2287" s="276"/>
      <c r="K2287" s="276"/>
      <c r="L2287" s="276"/>
      <c r="M2287" s="276"/>
      <c r="N2287" s="276"/>
      <c r="O2287" s="160"/>
    </row>
    <row r="2288">
      <c r="A2288" s="276"/>
      <c r="B2288" s="276"/>
      <c r="C2288" s="304"/>
      <c r="D2288" s="305"/>
      <c r="E2288" s="306"/>
      <c r="F2288" s="307"/>
      <c r="G2288" s="307"/>
      <c r="H2288" s="307"/>
      <c r="I2288" s="308"/>
      <c r="J2288" s="276"/>
      <c r="K2288" s="276"/>
      <c r="L2288" s="276"/>
      <c r="M2288" s="276"/>
      <c r="N2288" s="276"/>
      <c r="O2288" s="160"/>
    </row>
    <row r="2289">
      <c r="A2289" s="276"/>
      <c r="B2289" s="276"/>
      <c r="C2289" s="304"/>
      <c r="D2289" s="305"/>
      <c r="E2289" s="306"/>
      <c r="F2289" s="307"/>
      <c r="G2289" s="307"/>
      <c r="H2289" s="307"/>
      <c r="I2289" s="308"/>
      <c r="J2289" s="276"/>
      <c r="K2289" s="276"/>
      <c r="L2289" s="276"/>
      <c r="M2289" s="276"/>
      <c r="N2289" s="276"/>
      <c r="O2289" s="160"/>
    </row>
    <row r="2290">
      <c r="A2290" s="276"/>
      <c r="B2290" s="276"/>
      <c r="C2290" s="304"/>
      <c r="D2290" s="305"/>
      <c r="E2290" s="306"/>
      <c r="F2290" s="307"/>
      <c r="G2290" s="307"/>
      <c r="H2290" s="307"/>
      <c r="I2290" s="308"/>
      <c r="J2290" s="276"/>
      <c r="K2290" s="276"/>
      <c r="L2290" s="276"/>
      <c r="M2290" s="276"/>
      <c r="N2290" s="276"/>
      <c r="O2290" s="160"/>
    </row>
    <row r="2291">
      <c r="A2291" s="276"/>
      <c r="B2291" s="276"/>
      <c r="C2291" s="304"/>
      <c r="D2291" s="305"/>
      <c r="E2291" s="306"/>
      <c r="F2291" s="307"/>
      <c r="G2291" s="307"/>
      <c r="H2291" s="307"/>
      <c r="I2291" s="308"/>
      <c r="J2291" s="276"/>
      <c r="K2291" s="276"/>
      <c r="L2291" s="276"/>
      <c r="M2291" s="276"/>
      <c r="N2291" s="276"/>
      <c r="O2291" s="160"/>
    </row>
    <row r="2292">
      <c r="A2292" s="276"/>
      <c r="B2292" s="276"/>
      <c r="C2292" s="304"/>
      <c r="D2292" s="305"/>
      <c r="E2292" s="306"/>
      <c r="F2292" s="307"/>
      <c r="G2292" s="307"/>
      <c r="H2292" s="307"/>
      <c r="I2292" s="308"/>
      <c r="J2292" s="276"/>
      <c r="K2292" s="276"/>
      <c r="L2292" s="276"/>
      <c r="M2292" s="276"/>
      <c r="N2292" s="276"/>
      <c r="O2292" s="160"/>
    </row>
    <row r="2293">
      <c r="A2293" s="276"/>
      <c r="B2293" s="276"/>
      <c r="C2293" s="304"/>
      <c r="D2293" s="305"/>
      <c r="E2293" s="306"/>
      <c r="F2293" s="307"/>
      <c r="G2293" s="307"/>
      <c r="H2293" s="307"/>
      <c r="I2293" s="308"/>
      <c r="J2293" s="276"/>
      <c r="K2293" s="276"/>
      <c r="L2293" s="276"/>
      <c r="M2293" s="276"/>
      <c r="N2293" s="276"/>
      <c r="O2293" s="160"/>
    </row>
    <row r="2294">
      <c r="A2294" s="276"/>
      <c r="B2294" s="276"/>
      <c r="C2294" s="304"/>
      <c r="D2294" s="305"/>
      <c r="E2294" s="306"/>
      <c r="F2294" s="307"/>
      <c r="G2294" s="307"/>
      <c r="H2294" s="307"/>
      <c r="I2294" s="308"/>
      <c r="J2294" s="276"/>
      <c r="K2294" s="276"/>
      <c r="L2294" s="276"/>
      <c r="M2294" s="276"/>
      <c r="N2294" s="276"/>
      <c r="O2294" s="160"/>
    </row>
    <row r="2295">
      <c r="A2295" s="276"/>
      <c r="B2295" s="276"/>
      <c r="C2295" s="304"/>
      <c r="D2295" s="305"/>
      <c r="E2295" s="306"/>
      <c r="F2295" s="307"/>
      <c r="G2295" s="307"/>
      <c r="H2295" s="307"/>
      <c r="I2295" s="308"/>
      <c r="J2295" s="276"/>
      <c r="K2295" s="276"/>
      <c r="L2295" s="276"/>
      <c r="M2295" s="276"/>
      <c r="N2295" s="276"/>
      <c r="O2295" s="160"/>
    </row>
    <row r="2296">
      <c r="A2296" s="276"/>
      <c r="B2296" s="276"/>
      <c r="C2296" s="304"/>
      <c r="D2296" s="305"/>
      <c r="E2296" s="306"/>
      <c r="F2296" s="307"/>
      <c r="G2296" s="307"/>
      <c r="H2296" s="307"/>
      <c r="I2296" s="308"/>
      <c r="J2296" s="276"/>
      <c r="K2296" s="276"/>
      <c r="L2296" s="276"/>
      <c r="M2296" s="276"/>
      <c r="N2296" s="276"/>
      <c r="O2296" s="160"/>
    </row>
    <row r="2297">
      <c r="A2297" s="276"/>
      <c r="B2297" s="276"/>
      <c r="C2297" s="304"/>
      <c r="D2297" s="305"/>
      <c r="E2297" s="306"/>
      <c r="F2297" s="307"/>
      <c r="G2297" s="307"/>
      <c r="H2297" s="307"/>
      <c r="I2297" s="308"/>
      <c r="J2297" s="276"/>
      <c r="K2297" s="276"/>
      <c r="L2297" s="276"/>
      <c r="M2297" s="276"/>
      <c r="N2297" s="276"/>
      <c r="O2297" s="160"/>
    </row>
    <row r="2298">
      <c r="A2298" s="276"/>
      <c r="B2298" s="276"/>
      <c r="C2298" s="304"/>
      <c r="D2298" s="305"/>
      <c r="E2298" s="306"/>
      <c r="F2298" s="307"/>
      <c r="G2298" s="307"/>
      <c r="H2298" s="307"/>
      <c r="I2298" s="308"/>
      <c r="J2298" s="276"/>
      <c r="K2298" s="276"/>
      <c r="L2298" s="276"/>
      <c r="M2298" s="276"/>
      <c r="N2298" s="276"/>
      <c r="O2298" s="160"/>
    </row>
    <row r="2299">
      <c r="A2299" s="276"/>
      <c r="B2299" s="276"/>
      <c r="C2299" s="304"/>
      <c r="D2299" s="305"/>
      <c r="E2299" s="306"/>
      <c r="F2299" s="307"/>
      <c r="G2299" s="307"/>
      <c r="H2299" s="307"/>
      <c r="I2299" s="308"/>
      <c r="J2299" s="276"/>
      <c r="K2299" s="276"/>
      <c r="L2299" s="276"/>
      <c r="M2299" s="276"/>
      <c r="N2299" s="276"/>
      <c r="O2299" s="160"/>
    </row>
    <row r="2300">
      <c r="A2300" s="276"/>
      <c r="B2300" s="276"/>
      <c r="C2300" s="304"/>
      <c r="D2300" s="305"/>
      <c r="E2300" s="306"/>
      <c r="F2300" s="307"/>
      <c r="G2300" s="307"/>
      <c r="H2300" s="307"/>
      <c r="I2300" s="308"/>
      <c r="J2300" s="276"/>
      <c r="K2300" s="276"/>
      <c r="L2300" s="276"/>
      <c r="M2300" s="276"/>
      <c r="N2300" s="276"/>
      <c r="O2300" s="160"/>
    </row>
    <row r="2301">
      <c r="A2301" s="276"/>
      <c r="B2301" s="276"/>
      <c r="C2301" s="304"/>
      <c r="D2301" s="305"/>
      <c r="E2301" s="306"/>
      <c r="F2301" s="307"/>
      <c r="G2301" s="307"/>
      <c r="H2301" s="307"/>
      <c r="I2301" s="308"/>
      <c r="J2301" s="276"/>
      <c r="K2301" s="276"/>
      <c r="L2301" s="276"/>
      <c r="M2301" s="276"/>
      <c r="N2301" s="276"/>
      <c r="O2301" s="160"/>
    </row>
    <row r="2302">
      <c r="A2302" s="276"/>
      <c r="B2302" s="276"/>
      <c r="C2302" s="304"/>
      <c r="D2302" s="305"/>
      <c r="E2302" s="306"/>
      <c r="F2302" s="307"/>
      <c r="G2302" s="307"/>
      <c r="H2302" s="307"/>
      <c r="I2302" s="308"/>
      <c r="J2302" s="276"/>
      <c r="K2302" s="276"/>
      <c r="L2302" s="276"/>
      <c r="M2302" s="276"/>
      <c r="N2302" s="276"/>
      <c r="O2302" s="160"/>
    </row>
    <row r="2303">
      <c r="A2303" s="276"/>
      <c r="B2303" s="276"/>
      <c r="C2303" s="304"/>
      <c r="D2303" s="305"/>
      <c r="E2303" s="306"/>
      <c r="F2303" s="307"/>
      <c r="G2303" s="307"/>
      <c r="H2303" s="307"/>
      <c r="I2303" s="308"/>
      <c r="J2303" s="276"/>
      <c r="K2303" s="276"/>
      <c r="L2303" s="276"/>
      <c r="M2303" s="276"/>
      <c r="N2303" s="276"/>
      <c r="O2303" s="160"/>
    </row>
    <row r="2304">
      <c r="A2304" s="276"/>
      <c r="B2304" s="276"/>
      <c r="C2304" s="304"/>
      <c r="D2304" s="305"/>
      <c r="E2304" s="306"/>
      <c r="F2304" s="307"/>
      <c r="G2304" s="307"/>
      <c r="H2304" s="307"/>
      <c r="I2304" s="308"/>
      <c r="J2304" s="276"/>
      <c r="K2304" s="276"/>
      <c r="L2304" s="276"/>
      <c r="M2304" s="276"/>
      <c r="N2304" s="276"/>
      <c r="O2304" s="160"/>
    </row>
    <row r="2305">
      <c r="A2305" s="276"/>
      <c r="B2305" s="276"/>
      <c r="C2305" s="304"/>
      <c r="D2305" s="305"/>
      <c r="E2305" s="306"/>
      <c r="F2305" s="307"/>
      <c r="G2305" s="307"/>
      <c r="H2305" s="307"/>
      <c r="I2305" s="308"/>
      <c r="J2305" s="276"/>
      <c r="K2305" s="276"/>
      <c r="L2305" s="276"/>
      <c r="M2305" s="276"/>
      <c r="N2305" s="276"/>
      <c r="O2305" s="160"/>
    </row>
    <row r="2306">
      <c r="A2306" s="276"/>
      <c r="B2306" s="276"/>
      <c r="C2306" s="304"/>
      <c r="D2306" s="305"/>
      <c r="E2306" s="306"/>
      <c r="F2306" s="307"/>
      <c r="G2306" s="307"/>
      <c r="H2306" s="307"/>
      <c r="I2306" s="308"/>
      <c r="J2306" s="276"/>
      <c r="K2306" s="276"/>
      <c r="L2306" s="276"/>
      <c r="M2306" s="276"/>
      <c r="N2306" s="276"/>
      <c r="O2306" s="160"/>
    </row>
    <row r="2307">
      <c r="A2307" s="276"/>
      <c r="B2307" s="276"/>
      <c r="C2307" s="304"/>
      <c r="D2307" s="305"/>
      <c r="E2307" s="306"/>
      <c r="F2307" s="307"/>
      <c r="G2307" s="307"/>
      <c r="H2307" s="307"/>
      <c r="I2307" s="308"/>
      <c r="J2307" s="276"/>
      <c r="K2307" s="276"/>
      <c r="L2307" s="276"/>
      <c r="M2307" s="276"/>
      <c r="N2307" s="276"/>
      <c r="O2307" s="160"/>
    </row>
    <row r="2308">
      <c r="A2308" s="276"/>
      <c r="B2308" s="276"/>
      <c r="C2308" s="304"/>
      <c r="D2308" s="305"/>
      <c r="E2308" s="306"/>
      <c r="F2308" s="307"/>
      <c r="G2308" s="307"/>
      <c r="H2308" s="307"/>
      <c r="I2308" s="308"/>
      <c r="J2308" s="276"/>
      <c r="K2308" s="276"/>
      <c r="L2308" s="276"/>
      <c r="M2308" s="276"/>
      <c r="N2308" s="276"/>
      <c r="O2308" s="160"/>
    </row>
    <row r="2309">
      <c r="A2309" s="276"/>
      <c r="B2309" s="276"/>
      <c r="C2309" s="304"/>
      <c r="D2309" s="305"/>
      <c r="E2309" s="306"/>
      <c r="F2309" s="307"/>
      <c r="G2309" s="307"/>
      <c r="H2309" s="307"/>
      <c r="I2309" s="308"/>
      <c r="J2309" s="276"/>
      <c r="K2309" s="276"/>
      <c r="L2309" s="276"/>
      <c r="M2309" s="276"/>
      <c r="N2309" s="276"/>
      <c r="O2309" s="160"/>
    </row>
    <row r="2310">
      <c r="A2310" s="276"/>
      <c r="B2310" s="276"/>
      <c r="C2310" s="304"/>
      <c r="D2310" s="305"/>
      <c r="E2310" s="306"/>
      <c r="F2310" s="307"/>
      <c r="G2310" s="307"/>
      <c r="H2310" s="307"/>
      <c r="I2310" s="308"/>
      <c r="J2310" s="276"/>
      <c r="K2310" s="276"/>
      <c r="L2310" s="276"/>
      <c r="M2310" s="276"/>
      <c r="N2310" s="276"/>
      <c r="O2310" s="160"/>
    </row>
    <row r="2311">
      <c r="A2311" s="276"/>
      <c r="B2311" s="276"/>
      <c r="C2311" s="304"/>
      <c r="D2311" s="305"/>
      <c r="E2311" s="306"/>
      <c r="F2311" s="307"/>
      <c r="G2311" s="307"/>
      <c r="H2311" s="307"/>
      <c r="I2311" s="308"/>
      <c r="J2311" s="276"/>
      <c r="K2311" s="276"/>
      <c r="L2311" s="276"/>
      <c r="M2311" s="276"/>
      <c r="N2311" s="276"/>
      <c r="O2311" s="160"/>
    </row>
    <row r="2312">
      <c r="A2312" s="276"/>
      <c r="B2312" s="276"/>
      <c r="C2312" s="304"/>
      <c r="D2312" s="305"/>
      <c r="E2312" s="306"/>
      <c r="F2312" s="307"/>
      <c r="G2312" s="307"/>
      <c r="H2312" s="307"/>
      <c r="I2312" s="308"/>
      <c r="J2312" s="276"/>
      <c r="K2312" s="276"/>
      <c r="L2312" s="276"/>
      <c r="M2312" s="276"/>
      <c r="N2312" s="276"/>
      <c r="O2312" s="160"/>
    </row>
    <row r="2313">
      <c r="A2313" s="276"/>
      <c r="B2313" s="276"/>
      <c r="C2313" s="304"/>
      <c r="D2313" s="305"/>
      <c r="E2313" s="306"/>
      <c r="F2313" s="307"/>
      <c r="G2313" s="307"/>
      <c r="H2313" s="307"/>
      <c r="I2313" s="308"/>
      <c r="J2313" s="276"/>
      <c r="K2313" s="276"/>
      <c r="L2313" s="276"/>
      <c r="M2313" s="276"/>
      <c r="N2313" s="276"/>
      <c r="O2313" s="160"/>
    </row>
    <row r="2314">
      <c r="A2314" s="276"/>
      <c r="B2314" s="276"/>
      <c r="C2314" s="304"/>
      <c r="D2314" s="305"/>
      <c r="E2314" s="306"/>
      <c r="F2314" s="307"/>
      <c r="G2314" s="307"/>
      <c r="H2314" s="307"/>
      <c r="I2314" s="308"/>
      <c r="J2314" s="276"/>
      <c r="K2314" s="276"/>
      <c r="L2314" s="276"/>
      <c r="M2314" s="276"/>
      <c r="N2314" s="276"/>
      <c r="O2314" s="160"/>
    </row>
    <row r="2315">
      <c r="A2315" s="276"/>
      <c r="B2315" s="276"/>
      <c r="C2315" s="304"/>
      <c r="D2315" s="305"/>
      <c r="E2315" s="306"/>
      <c r="F2315" s="307"/>
      <c r="G2315" s="307"/>
      <c r="H2315" s="307"/>
      <c r="I2315" s="308"/>
      <c r="J2315" s="276"/>
      <c r="K2315" s="276"/>
      <c r="L2315" s="276"/>
      <c r="M2315" s="276"/>
      <c r="N2315" s="276"/>
      <c r="O2315" s="160"/>
    </row>
    <row r="2316">
      <c r="A2316" s="276"/>
      <c r="B2316" s="276"/>
      <c r="C2316" s="304"/>
      <c r="D2316" s="305"/>
      <c r="E2316" s="306"/>
      <c r="F2316" s="307"/>
      <c r="G2316" s="307"/>
      <c r="H2316" s="307"/>
      <c r="I2316" s="308"/>
      <c r="J2316" s="276"/>
      <c r="K2316" s="276"/>
      <c r="L2316" s="276"/>
      <c r="M2316" s="276"/>
      <c r="N2316" s="276"/>
      <c r="O2316" s="160"/>
    </row>
    <row r="2317">
      <c r="A2317" s="276"/>
      <c r="B2317" s="276"/>
      <c r="C2317" s="304"/>
      <c r="D2317" s="305"/>
      <c r="E2317" s="306"/>
      <c r="F2317" s="307"/>
      <c r="G2317" s="307"/>
      <c r="H2317" s="307"/>
      <c r="I2317" s="308"/>
      <c r="J2317" s="276"/>
      <c r="K2317" s="276"/>
      <c r="L2317" s="276"/>
      <c r="M2317" s="276"/>
      <c r="N2317" s="276"/>
      <c r="O2317" s="160"/>
    </row>
    <row r="2318">
      <c r="A2318" s="276"/>
      <c r="B2318" s="276"/>
      <c r="C2318" s="304"/>
      <c r="D2318" s="305"/>
      <c r="E2318" s="306"/>
      <c r="F2318" s="307"/>
      <c r="G2318" s="307"/>
      <c r="H2318" s="307"/>
      <c r="I2318" s="308"/>
      <c r="J2318" s="276"/>
      <c r="K2318" s="276"/>
      <c r="L2318" s="276"/>
      <c r="M2318" s="276"/>
      <c r="N2318" s="276"/>
      <c r="O2318" s="160"/>
    </row>
    <row r="2319">
      <c r="A2319" s="276"/>
      <c r="B2319" s="276"/>
      <c r="C2319" s="304"/>
      <c r="D2319" s="305"/>
      <c r="E2319" s="306"/>
      <c r="F2319" s="307"/>
      <c r="G2319" s="307"/>
      <c r="H2319" s="307"/>
      <c r="I2319" s="308"/>
      <c r="J2319" s="276"/>
      <c r="K2319" s="276"/>
      <c r="L2319" s="276"/>
      <c r="M2319" s="276"/>
      <c r="N2319" s="276"/>
      <c r="O2319" s="160"/>
    </row>
    <row r="2320">
      <c r="A2320" s="276"/>
      <c r="B2320" s="276"/>
      <c r="C2320" s="304"/>
      <c r="D2320" s="305"/>
      <c r="E2320" s="306"/>
      <c r="F2320" s="307"/>
      <c r="G2320" s="307"/>
      <c r="H2320" s="307"/>
      <c r="I2320" s="308"/>
      <c r="J2320" s="276"/>
      <c r="K2320" s="276"/>
      <c r="L2320" s="276"/>
      <c r="M2320" s="276"/>
      <c r="N2320" s="276"/>
      <c r="O2320" s="160"/>
    </row>
    <row r="2321">
      <c r="A2321" s="276"/>
      <c r="B2321" s="276"/>
      <c r="C2321" s="304"/>
      <c r="D2321" s="305"/>
      <c r="E2321" s="306"/>
      <c r="F2321" s="307"/>
      <c r="G2321" s="307"/>
      <c r="H2321" s="307"/>
      <c r="I2321" s="308"/>
      <c r="J2321" s="276"/>
      <c r="K2321" s="276"/>
      <c r="L2321" s="276"/>
      <c r="M2321" s="276"/>
      <c r="N2321" s="276"/>
      <c r="O2321" s="160"/>
    </row>
    <row r="2322">
      <c r="A2322" s="276"/>
      <c r="B2322" s="276"/>
      <c r="C2322" s="304"/>
      <c r="D2322" s="305"/>
      <c r="E2322" s="306"/>
      <c r="F2322" s="307"/>
      <c r="G2322" s="307"/>
      <c r="H2322" s="307"/>
      <c r="I2322" s="308"/>
      <c r="J2322" s="276"/>
      <c r="K2322" s="276"/>
      <c r="L2322" s="276"/>
      <c r="M2322" s="276"/>
      <c r="N2322" s="276"/>
      <c r="O2322" s="160"/>
    </row>
    <row r="2323">
      <c r="A2323" s="276"/>
      <c r="B2323" s="276"/>
      <c r="C2323" s="304"/>
      <c r="D2323" s="305"/>
      <c r="E2323" s="306"/>
      <c r="F2323" s="307"/>
      <c r="G2323" s="307"/>
      <c r="H2323" s="307"/>
      <c r="I2323" s="308"/>
      <c r="J2323" s="276"/>
      <c r="K2323" s="276"/>
      <c r="L2323" s="276"/>
      <c r="M2323" s="276"/>
      <c r="N2323" s="276"/>
      <c r="O2323" s="160"/>
    </row>
    <row r="2324">
      <c r="A2324" s="276"/>
      <c r="B2324" s="276"/>
      <c r="C2324" s="304"/>
      <c r="D2324" s="305"/>
      <c r="E2324" s="306"/>
      <c r="F2324" s="307"/>
      <c r="G2324" s="307"/>
      <c r="H2324" s="307"/>
      <c r="I2324" s="308"/>
      <c r="J2324" s="276"/>
      <c r="K2324" s="276"/>
      <c r="L2324" s="276"/>
      <c r="M2324" s="276"/>
      <c r="N2324" s="276"/>
      <c r="O2324" s="160"/>
    </row>
    <row r="2325">
      <c r="A2325" s="276"/>
      <c r="B2325" s="276"/>
      <c r="C2325" s="304"/>
      <c r="D2325" s="305"/>
      <c r="E2325" s="306"/>
      <c r="F2325" s="307"/>
      <c r="G2325" s="307"/>
      <c r="H2325" s="307"/>
      <c r="I2325" s="308"/>
      <c r="J2325" s="276"/>
      <c r="K2325" s="276"/>
      <c r="L2325" s="276"/>
      <c r="M2325" s="276"/>
      <c r="N2325" s="276"/>
      <c r="O2325" s="160"/>
    </row>
    <row r="2326">
      <c r="A2326" s="276"/>
      <c r="B2326" s="276"/>
      <c r="C2326" s="304"/>
      <c r="D2326" s="305"/>
      <c r="E2326" s="306"/>
      <c r="F2326" s="307"/>
      <c r="G2326" s="307"/>
      <c r="H2326" s="307"/>
      <c r="I2326" s="308"/>
      <c r="J2326" s="276"/>
      <c r="K2326" s="276"/>
      <c r="L2326" s="276"/>
      <c r="M2326" s="276"/>
      <c r="N2326" s="276"/>
      <c r="O2326" s="160"/>
    </row>
    <row r="2327">
      <c r="A2327" s="276"/>
      <c r="B2327" s="276"/>
      <c r="C2327" s="304"/>
      <c r="D2327" s="305"/>
      <c r="E2327" s="306"/>
      <c r="F2327" s="307"/>
      <c r="G2327" s="307"/>
      <c r="H2327" s="307"/>
      <c r="I2327" s="308"/>
      <c r="J2327" s="276"/>
      <c r="K2327" s="276"/>
      <c r="L2327" s="276"/>
      <c r="M2327" s="276"/>
      <c r="N2327" s="276"/>
      <c r="O2327" s="160"/>
    </row>
    <row r="2328">
      <c r="A2328" s="276"/>
      <c r="B2328" s="276"/>
      <c r="C2328" s="304"/>
      <c r="D2328" s="305"/>
      <c r="E2328" s="306"/>
      <c r="F2328" s="307"/>
      <c r="G2328" s="307"/>
      <c r="H2328" s="307"/>
      <c r="I2328" s="308"/>
      <c r="J2328" s="276"/>
      <c r="K2328" s="276"/>
      <c r="L2328" s="276"/>
      <c r="M2328" s="276"/>
      <c r="N2328" s="276"/>
      <c r="O2328" s="160"/>
    </row>
    <row r="2329">
      <c r="A2329" s="276"/>
      <c r="B2329" s="276"/>
      <c r="C2329" s="304"/>
      <c r="D2329" s="305"/>
      <c r="E2329" s="306"/>
      <c r="F2329" s="307"/>
      <c r="G2329" s="307"/>
      <c r="H2329" s="307"/>
      <c r="I2329" s="308"/>
      <c r="J2329" s="276"/>
      <c r="K2329" s="276"/>
      <c r="L2329" s="276"/>
      <c r="M2329" s="276"/>
      <c r="N2329" s="276"/>
      <c r="O2329" s="160"/>
    </row>
    <row r="2330">
      <c r="A2330" s="276"/>
      <c r="B2330" s="276"/>
      <c r="C2330" s="304"/>
      <c r="D2330" s="305"/>
      <c r="E2330" s="306"/>
      <c r="F2330" s="307"/>
      <c r="G2330" s="307"/>
      <c r="H2330" s="307"/>
      <c r="I2330" s="308"/>
      <c r="J2330" s="276"/>
      <c r="K2330" s="276"/>
      <c r="L2330" s="276"/>
      <c r="M2330" s="276"/>
      <c r="N2330" s="276"/>
      <c r="O2330" s="160"/>
    </row>
    <row r="2331">
      <c r="A2331" s="276"/>
      <c r="B2331" s="276"/>
      <c r="C2331" s="304"/>
      <c r="D2331" s="305"/>
      <c r="E2331" s="306"/>
      <c r="F2331" s="307"/>
      <c r="G2331" s="307"/>
      <c r="H2331" s="307"/>
      <c r="I2331" s="308"/>
      <c r="J2331" s="276"/>
      <c r="K2331" s="276"/>
      <c r="L2331" s="276"/>
      <c r="M2331" s="276"/>
      <c r="N2331" s="276"/>
      <c r="O2331" s="160"/>
    </row>
    <row r="2332">
      <c r="A2332" s="276"/>
      <c r="B2332" s="276"/>
      <c r="C2332" s="304"/>
      <c r="D2332" s="305"/>
      <c r="E2332" s="306"/>
      <c r="F2332" s="307"/>
      <c r="G2332" s="307"/>
      <c r="H2332" s="307"/>
      <c r="I2332" s="308"/>
      <c r="J2332" s="276"/>
      <c r="K2332" s="276"/>
      <c r="L2332" s="276"/>
      <c r="M2332" s="276"/>
      <c r="N2332" s="276"/>
      <c r="O2332" s="160"/>
    </row>
    <row r="2333">
      <c r="A2333" s="276"/>
      <c r="B2333" s="276"/>
      <c r="C2333" s="304"/>
      <c r="D2333" s="305"/>
      <c r="E2333" s="306"/>
      <c r="F2333" s="307"/>
      <c r="G2333" s="307"/>
      <c r="H2333" s="307"/>
      <c r="I2333" s="308"/>
      <c r="J2333" s="276"/>
      <c r="K2333" s="276"/>
      <c r="L2333" s="276"/>
      <c r="M2333" s="276"/>
      <c r="N2333" s="276"/>
      <c r="O2333" s="160"/>
    </row>
    <row r="2334">
      <c r="A2334" s="276"/>
      <c r="B2334" s="276"/>
      <c r="C2334" s="304"/>
      <c r="D2334" s="305"/>
      <c r="E2334" s="306"/>
      <c r="F2334" s="307"/>
      <c r="G2334" s="307"/>
      <c r="H2334" s="307"/>
      <c r="I2334" s="308"/>
      <c r="J2334" s="276"/>
      <c r="K2334" s="276"/>
      <c r="L2334" s="276"/>
      <c r="M2334" s="276"/>
      <c r="N2334" s="276"/>
      <c r="O2334" s="160"/>
    </row>
    <row r="2335">
      <c r="A2335" s="276"/>
      <c r="B2335" s="276"/>
      <c r="C2335" s="304"/>
      <c r="D2335" s="305"/>
      <c r="E2335" s="306"/>
      <c r="F2335" s="307"/>
      <c r="G2335" s="307"/>
      <c r="H2335" s="307"/>
      <c r="I2335" s="308"/>
      <c r="J2335" s="276"/>
      <c r="K2335" s="276"/>
      <c r="L2335" s="276"/>
      <c r="M2335" s="276"/>
      <c r="N2335" s="276"/>
      <c r="O2335" s="160"/>
    </row>
    <row r="2336">
      <c r="A2336" s="276"/>
      <c r="B2336" s="276"/>
      <c r="C2336" s="304"/>
      <c r="D2336" s="305"/>
      <c r="E2336" s="306"/>
      <c r="F2336" s="307"/>
      <c r="G2336" s="307"/>
      <c r="H2336" s="307"/>
      <c r="I2336" s="308"/>
      <c r="J2336" s="276"/>
      <c r="K2336" s="276"/>
      <c r="L2336" s="276"/>
      <c r="M2336" s="276"/>
      <c r="N2336" s="276"/>
      <c r="O2336" s="160"/>
    </row>
    <row r="2337">
      <c r="A2337" s="276"/>
      <c r="B2337" s="276"/>
      <c r="C2337" s="304"/>
      <c r="D2337" s="305"/>
      <c r="E2337" s="306"/>
      <c r="F2337" s="307"/>
      <c r="G2337" s="307"/>
      <c r="H2337" s="307"/>
      <c r="I2337" s="308"/>
      <c r="J2337" s="276"/>
      <c r="K2337" s="276"/>
      <c r="L2337" s="276"/>
      <c r="M2337" s="276"/>
      <c r="N2337" s="276"/>
      <c r="O2337" s="160"/>
    </row>
    <row r="2338">
      <c r="A2338" s="276"/>
      <c r="B2338" s="276"/>
      <c r="C2338" s="304"/>
      <c r="D2338" s="305"/>
      <c r="E2338" s="306"/>
      <c r="F2338" s="307"/>
      <c r="G2338" s="307"/>
      <c r="H2338" s="307"/>
      <c r="I2338" s="308"/>
      <c r="J2338" s="276"/>
      <c r="K2338" s="276"/>
      <c r="L2338" s="276"/>
      <c r="M2338" s="276"/>
      <c r="N2338" s="276"/>
      <c r="O2338" s="160"/>
    </row>
    <row r="2339">
      <c r="A2339" s="276"/>
      <c r="B2339" s="276"/>
      <c r="C2339" s="304"/>
      <c r="D2339" s="305"/>
      <c r="E2339" s="306"/>
      <c r="F2339" s="307"/>
      <c r="G2339" s="307"/>
      <c r="H2339" s="307"/>
      <c r="I2339" s="308"/>
      <c r="J2339" s="276"/>
      <c r="K2339" s="276"/>
      <c r="L2339" s="276"/>
      <c r="M2339" s="276"/>
      <c r="N2339" s="276"/>
      <c r="O2339" s="160"/>
    </row>
    <row r="2340">
      <c r="A2340" s="276"/>
      <c r="B2340" s="276"/>
      <c r="C2340" s="304"/>
      <c r="D2340" s="305"/>
      <c r="E2340" s="306"/>
      <c r="F2340" s="307"/>
      <c r="G2340" s="307"/>
      <c r="H2340" s="307"/>
      <c r="I2340" s="308"/>
      <c r="J2340" s="276"/>
      <c r="K2340" s="276"/>
      <c r="L2340" s="276"/>
      <c r="M2340" s="276"/>
      <c r="N2340" s="276"/>
      <c r="O2340" s="160"/>
    </row>
    <row r="2341">
      <c r="A2341" s="276"/>
      <c r="B2341" s="276"/>
      <c r="C2341" s="304"/>
      <c r="D2341" s="305"/>
      <c r="E2341" s="306"/>
      <c r="F2341" s="307"/>
      <c r="G2341" s="307"/>
      <c r="H2341" s="307"/>
      <c r="I2341" s="308"/>
      <c r="J2341" s="276"/>
      <c r="K2341" s="276"/>
      <c r="L2341" s="276"/>
      <c r="M2341" s="276"/>
      <c r="N2341" s="276"/>
      <c r="O2341" s="160"/>
    </row>
    <row r="2342">
      <c r="A2342" s="276"/>
      <c r="B2342" s="276"/>
      <c r="C2342" s="304"/>
      <c r="D2342" s="305"/>
      <c r="E2342" s="306"/>
      <c r="F2342" s="307"/>
      <c r="G2342" s="307"/>
      <c r="H2342" s="307"/>
      <c r="I2342" s="308"/>
      <c r="J2342" s="276"/>
      <c r="K2342" s="276"/>
      <c r="L2342" s="276"/>
      <c r="M2342" s="276"/>
      <c r="N2342" s="276"/>
      <c r="O2342" s="160"/>
    </row>
    <row r="2343">
      <c r="A2343" s="276"/>
      <c r="B2343" s="276"/>
      <c r="C2343" s="304"/>
      <c r="D2343" s="305"/>
      <c r="E2343" s="306"/>
      <c r="F2343" s="307"/>
      <c r="G2343" s="307"/>
      <c r="H2343" s="307"/>
      <c r="I2343" s="308"/>
      <c r="J2343" s="276"/>
      <c r="K2343" s="276"/>
      <c r="L2343" s="276"/>
      <c r="M2343" s="276"/>
      <c r="N2343" s="276"/>
      <c r="O2343" s="160"/>
    </row>
    <row r="2344">
      <c r="A2344" s="276"/>
      <c r="B2344" s="276"/>
      <c r="C2344" s="304"/>
      <c r="D2344" s="305"/>
      <c r="E2344" s="306"/>
      <c r="F2344" s="307"/>
      <c r="G2344" s="307"/>
      <c r="H2344" s="307"/>
      <c r="I2344" s="308"/>
      <c r="J2344" s="276"/>
      <c r="K2344" s="276"/>
      <c r="L2344" s="276"/>
      <c r="M2344" s="276"/>
      <c r="N2344" s="276"/>
      <c r="O2344" s="160"/>
    </row>
    <row r="2345">
      <c r="A2345" s="276"/>
      <c r="B2345" s="276"/>
      <c r="C2345" s="304"/>
      <c r="D2345" s="305"/>
      <c r="E2345" s="306"/>
      <c r="F2345" s="307"/>
      <c r="G2345" s="307"/>
      <c r="H2345" s="307"/>
      <c r="I2345" s="308"/>
      <c r="J2345" s="276"/>
      <c r="K2345" s="276"/>
      <c r="L2345" s="276"/>
      <c r="M2345" s="276"/>
      <c r="N2345" s="276"/>
      <c r="O2345" s="160"/>
    </row>
    <row r="2346">
      <c r="A2346" s="276"/>
      <c r="B2346" s="276"/>
      <c r="C2346" s="304"/>
      <c r="D2346" s="305"/>
      <c r="E2346" s="306"/>
      <c r="F2346" s="307"/>
      <c r="G2346" s="307"/>
      <c r="H2346" s="307"/>
      <c r="I2346" s="308"/>
      <c r="J2346" s="276"/>
      <c r="K2346" s="276"/>
      <c r="L2346" s="276"/>
      <c r="M2346" s="276"/>
      <c r="N2346" s="276"/>
      <c r="O2346" s="160"/>
    </row>
    <row r="2347">
      <c r="A2347" s="276"/>
      <c r="B2347" s="276"/>
      <c r="C2347" s="304"/>
      <c r="D2347" s="305"/>
      <c r="E2347" s="306"/>
      <c r="F2347" s="307"/>
      <c r="G2347" s="307"/>
      <c r="H2347" s="307"/>
      <c r="I2347" s="308"/>
      <c r="J2347" s="276"/>
      <c r="K2347" s="276"/>
      <c r="L2347" s="276"/>
      <c r="M2347" s="276"/>
      <c r="N2347" s="276"/>
      <c r="O2347" s="160"/>
    </row>
    <row r="2348">
      <c r="A2348" s="276"/>
      <c r="B2348" s="276"/>
      <c r="C2348" s="304"/>
      <c r="D2348" s="305"/>
      <c r="E2348" s="306"/>
      <c r="F2348" s="307"/>
      <c r="G2348" s="307"/>
      <c r="H2348" s="307"/>
      <c r="I2348" s="308"/>
      <c r="J2348" s="276"/>
      <c r="K2348" s="276"/>
      <c r="L2348" s="276"/>
      <c r="M2348" s="276"/>
      <c r="N2348" s="276"/>
      <c r="O2348" s="160"/>
    </row>
    <row r="2349">
      <c r="A2349" s="276"/>
      <c r="B2349" s="276"/>
      <c r="C2349" s="304"/>
      <c r="D2349" s="305"/>
      <c r="E2349" s="306"/>
      <c r="F2349" s="307"/>
      <c r="G2349" s="307"/>
      <c r="H2349" s="307"/>
      <c r="I2349" s="308"/>
      <c r="J2349" s="276"/>
      <c r="K2349" s="276"/>
      <c r="L2349" s="276"/>
      <c r="M2349" s="276"/>
      <c r="N2349" s="276"/>
      <c r="O2349" s="160"/>
    </row>
    <row r="2350">
      <c r="A2350" s="276"/>
      <c r="B2350" s="276"/>
      <c r="C2350" s="304"/>
      <c r="D2350" s="305"/>
      <c r="E2350" s="306"/>
      <c r="F2350" s="307"/>
      <c r="G2350" s="307"/>
      <c r="H2350" s="307"/>
      <c r="I2350" s="308"/>
      <c r="J2350" s="276"/>
      <c r="K2350" s="276"/>
      <c r="L2350" s="276"/>
      <c r="M2350" s="276"/>
      <c r="N2350" s="276"/>
      <c r="O2350" s="160"/>
    </row>
    <row r="2351">
      <c r="A2351" s="276"/>
      <c r="B2351" s="276"/>
      <c r="C2351" s="304"/>
      <c r="D2351" s="305"/>
      <c r="E2351" s="306"/>
      <c r="F2351" s="307"/>
      <c r="G2351" s="307"/>
      <c r="H2351" s="307"/>
      <c r="I2351" s="308"/>
      <c r="J2351" s="276"/>
      <c r="K2351" s="276"/>
      <c r="L2351" s="276"/>
      <c r="M2351" s="276"/>
      <c r="N2351" s="276"/>
      <c r="O2351" s="160"/>
    </row>
    <row r="2352">
      <c r="A2352" s="276"/>
      <c r="B2352" s="276"/>
      <c r="C2352" s="304"/>
      <c r="D2352" s="305"/>
      <c r="E2352" s="306"/>
      <c r="F2352" s="307"/>
      <c r="G2352" s="307"/>
      <c r="H2352" s="307"/>
      <c r="I2352" s="308"/>
      <c r="J2352" s="276"/>
      <c r="K2352" s="276"/>
      <c r="L2352" s="276"/>
      <c r="M2352" s="276"/>
      <c r="N2352" s="276"/>
      <c r="O2352" s="160"/>
    </row>
    <row r="2353">
      <c r="A2353" s="276"/>
      <c r="B2353" s="276"/>
      <c r="C2353" s="304"/>
      <c r="D2353" s="305"/>
      <c r="E2353" s="306"/>
      <c r="F2353" s="307"/>
      <c r="G2353" s="307"/>
      <c r="H2353" s="307"/>
      <c r="I2353" s="308"/>
      <c r="J2353" s="276"/>
      <c r="K2353" s="276"/>
      <c r="L2353" s="276"/>
      <c r="M2353" s="276"/>
      <c r="N2353" s="276"/>
      <c r="O2353" s="160"/>
    </row>
    <row r="2354">
      <c r="A2354" s="276"/>
      <c r="B2354" s="276"/>
      <c r="C2354" s="304"/>
      <c r="D2354" s="305"/>
      <c r="E2354" s="306"/>
      <c r="F2354" s="307"/>
      <c r="G2354" s="307"/>
      <c r="H2354" s="307"/>
      <c r="I2354" s="308"/>
      <c r="J2354" s="276"/>
      <c r="K2354" s="276"/>
      <c r="L2354" s="276"/>
      <c r="M2354" s="276"/>
      <c r="N2354" s="276"/>
      <c r="O2354" s="160"/>
    </row>
    <row r="2355">
      <c r="A2355" s="276"/>
      <c r="B2355" s="276"/>
      <c r="C2355" s="304"/>
      <c r="D2355" s="305"/>
      <c r="E2355" s="306"/>
      <c r="F2355" s="307"/>
      <c r="G2355" s="307"/>
      <c r="H2355" s="307"/>
      <c r="I2355" s="308"/>
      <c r="J2355" s="276"/>
      <c r="K2355" s="276"/>
      <c r="L2355" s="276"/>
      <c r="M2355" s="276"/>
      <c r="N2355" s="276"/>
      <c r="O2355" s="160"/>
    </row>
    <row r="2356">
      <c r="A2356" s="276"/>
      <c r="B2356" s="276"/>
      <c r="C2356" s="304"/>
      <c r="D2356" s="305"/>
      <c r="E2356" s="306"/>
      <c r="F2356" s="307"/>
      <c r="G2356" s="307"/>
      <c r="H2356" s="307"/>
      <c r="I2356" s="308"/>
      <c r="J2356" s="276"/>
      <c r="K2356" s="276"/>
      <c r="L2356" s="276"/>
      <c r="M2356" s="276"/>
      <c r="N2356" s="276"/>
      <c r="O2356" s="160"/>
    </row>
    <row r="2357">
      <c r="A2357" s="276"/>
      <c r="B2357" s="276"/>
      <c r="C2357" s="304"/>
      <c r="D2357" s="305"/>
      <c r="E2357" s="306"/>
      <c r="F2357" s="307"/>
      <c r="G2357" s="307"/>
      <c r="H2357" s="307"/>
      <c r="I2357" s="308"/>
      <c r="J2357" s="276"/>
      <c r="K2357" s="276"/>
      <c r="L2357" s="276"/>
      <c r="M2357" s="276"/>
      <c r="N2357" s="276"/>
      <c r="O2357" s="160"/>
    </row>
    <row r="2358">
      <c r="A2358" s="276"/>
      <c r="B2358" s="276"/>
      <c r="C2358" s="304"/>
      <c r="D2358" s="305"/>
      <c r="E2358" s="306"/>
      <c r="F2358" s="307"/>
      <c r="G2358" s="307"/>
      <c r="H2358" s="307"/>
      <c r="I2358" s="308"/>
      <c r="J2358" s="276"/>
      <c r="K2358" s="276"/>
      <c r="L2358" s="276"/>
      <c r="M2358" s="276"/>
      <c r="N2358" s="276"/>
      <c r="O2358" s="160"/>
    </row>
    <row r="2359">
      <c r="A2359" s="276"/>
      <c r="B2359" s="276"/>
      <c r="C2359" s="304"/>
      <c r="D2359" s="305"/>
      <c r="E2359" s="306"/>
      <c r="F2359" s="307"/>
      <c r="G2359" s="307"/>
      <c r="H2359" s="307"/>
      <c r="I2359" s="308"/>
      <c r="J2359" s="276"/>
      <c r="K2359" s="276"/>
      <c r="L2359" s="276"/>
      <c r="M2359" s="276"/>
      <c r="N2359" s="276"/>
      <c r="O2359" s="160"/>
    </row>
    <row r="2360">
      <c r="A2360" s="276"/>
      <c r="B2360" s="276"/>
      <c r="C2360" s="304"/>
      <c r="D2360" s="305"/>
      <c r="E2360" s="306"/>
      <c r="F2360" s="307"/>
      <c r="G2360" s="307"/>
      <c r="H2360" s="307"/>
      <c r="I2360" s="308"/>
      <c r="J2360" s="276"/>
      <c r="K2360" s="276"/>
      <c r="L2360" s="276"/>
      <c r="M2360" s="276"/>
      <c r="N2360" s="276"/>
      <c r="O2360" s="160"/>
    </row>
    <row r="2361">
      <c r="A2361" s="276"/>
      <c r="B2361" s="276"/>
      <c r="C2361" s="304"/>
      <c r="D2361" s="305"/>
      <c r="E2361" s="306"/>
      <c r="F2361" s="307"/>
      <c r="G2361" s="307"/>
      <c r="H2361" s="307"/>
      <c r="I2361" s="308"/>
      <c r="J2361" s="276"/>
      <c r="K2361" s="276"/>
      <c r="L2361" s="276"/>
      <c r="M2361" s="276"/>
      <c r="N2361" s="276"/>
      <c r="O2361" s="160"/>
    </row>
    <row r="2362">
      <c r="A2362" s="276"/>
      <c r="B2362" s="276"/>
      <c r="C2362" s="304"/>
      <c r="D2362" s="305"/>
      <c r="E2362" s="306"/>
      <c r="F2362" s="307"/>
      <c r="G2362" s="307"/>
      <c r="H2362" s="307"/>
      <c r="I2362" s="308"/>
      <c r="J2362" s="276"/>
      <c r="K2362" s="276"/>
      <c r="L2362" s="276"/>
      <c r="M2362" s="276"/>
      <c r="N2362" s="276"/>
      <c r="O2362" s="160"/>
    </row>
    <row r="2363">
      <c r="A2363" s="276"/>
      <c r="B2363" s="276"/>
      <c r="C2363" s="304"/>
      <c r="D2363" s="305"/>
      <c r="E2363" s="306"/>
      <c r="F2363" s="307"/>
      <c r="G2363" s="307"/>
      <c r="H2363" s="307"/>
      <c r="I2363" s="308"/>
      <c r="J2363" s="276"/>
      <c r="K2363" s="276"/>
      <c r="L2363" s="276"/>
      <c r="M2363" s="276"/>
      <c r="N2363" s="276"/>
      <c r="O2363" s="160"/>
    </row>
    <row r="2364">
      <c r="A2364" s="276"/>
      <c r="B2364" s="276"/>
      <c r="C2364" s="304"/>
      <c r="D2364" s="305"/>
      <c r="E2364" s="306"/>
      <c r="F2364" s="307"/>
      <c r="G2364" s="307"/>
      <c r="H2364" s="307"/>
      <c r="I2364" s="308"/>
      <c r="J2364" s="276"/>
      <c r="K2364" s="276"/>
      <c r="L2364" s="276"/>
      <c r="M2364" s="276"/>
      <c r="N2364" s="276"/>
      <c r="O2364" s="160"/>
    </row>
    <row r="2365">
      <c r="A2365" s="276"/>
      <c r="B2365" s="276"/>
      <c r="C2365" s="304"/>
      <c r="D2365" s="305"/>
      <c r="E2365" s="306"/>
      <c r="F2365" s="307"/>
      <c r="G2365" s="307"/>
      <c r="H2365" s="307"/>
      <c r="I2365" s="308"/>
      <c r="J2365" s="276"/>
      <c r="K2365" s="276"/>
      <c r="L2365" s="276"/>
      <c r="M2365" s="276"/>
      <c r="N2365" s="276"/>
      <c r="O2365" s="160"/>
    </row>
    <row r="2366">
      <c r="A2366" s="276"/>
      <c r="B2366" s="276"/>
      <c r="C2366" s="304"/>
      <c r="D2366" s="305"/>
      <c r="E2366" s="306"/>
      <c r="F2366" s="307"/>
      <c r="G2366" s="307"/>
      <c r="H2366" s="307"/>
      <c r="I2366" s="308"/>
      <c r="J2366" s="276"/>
      <c r="K2366" s="276"/>
      <c r="L2366" s="276"/>
      <c r="M2366" s="276"/>
      <c r="N2366" s="276"/>
      <c r="O2366" s="160"/>
    </row>
    <row r="2367">
      <c r="A2367" s="276"/>
      <c r="B2367" s="276"/>
      <c r="C2367" s="304"/>
      <c r="D2367" s="305"/>
      <c r="E2367" s="306"/>
      <c r="F2367" s="307"/>
      <c r="G2367" s="307"/>
      <c r="H2367" s="307"/>
      <c r="I2367" s="308"/>
      <c r="J2367" s="276"/>
      <c r="K2367" s="276"/>
      <c r="L2367" s="276"/>
      <c r="M2367" s="276"/>
      <c r="N2367" s="276"/>
      <c r="O2367" s="160"/>
    </row>
    <row r="2368">
      <c r="A2368" s="276"/>
      <c r="B2368" s="276"/>
      <c r="C2368" s="304"/>
      <c r="D2368" s="305"/>
      <c r="E2368" s="306"/>
      <c r="F2368" s="307"/>
      <c r="G2368" s="307"/>
      <c r="H2368" s="307"/>
      <c r="I2368" s="308"/>
      <c r="J2368" s="276"/>
      <c r="K2368" s="276"/>
      <c r="L2368" s="276"/>
      <c r="M2368" s="276"/>
      <c r="N2368" s="276"/>
      <c r="O2368" s="160"/>
    </row>
    <row r="2369">
      <c r="A2369" s="276"/>
      <c r="B2369" s="276"/>
      <c r="C2369" s="304"/>
      <c r="D2369" s="305"/>
      <c r="E2369" s="306"/>
      <c r="F2369" s="307"/>
      <c r="G2369" s="307"/>
      <c r="H2369" s="307"/>
      <c r="I2369" s="308"/>
      <c r="J2369" s="276"/>
      <c r="K2369" s="276"/>
      <c r="L2369" s="276"/>
      <c r="M2369" s="276"/>
      <c r="N2369" s="276"/>
      <c r="O2369" s="160"/>
    </row>
    <row r="2370">
      <c r="A2370" s="276"/>
      <c r="B2370" s="276"/>
      <c r="C2370" s="304"/>
      <c r="D2370" s="305"/>
      <c r="E2370" s="306"/>
      <c r="F2370" s="307"/>
      <c r="G2370" s="307"/>
      <c r="H2370" s="307"/>
      <c r="I2370" s="308"/>
      <c r="J2370" s="276"/>
      <c r="K2370" s="276"/>
      <c r="L2370" s="276"/>
      <c r="M2370" s="276"/>
      <c r="N2370" s="276"/>
      <c r="O2370" s="160"/>
    </row>
    <row r="2371">
      <c r="A2371" s="276"/>
      <c r="B2371" s="276"/>
      <c r="C2371" s="304"/>
      <c r="D2371" s="305"/>
      <c r="E2371" s="306"/>
      <c r="F2371" s="307"/>
      <c r="G2371" s="307"/>
      <c r="H2371" s="307"/>
      <c r="I2371" s="308"/>
      <c r="J2371" s="276"/>
      <c r="K2371" s="276"/>
      <c r="L2371" s="276"/>
      <c r="M2371" s="276"/>
      <c r="N2371" s="276"/>
      <c r="O2371" s="160"/>
    </row>
    <row r="2372">
      <c r="A2372" s="276"/>
      <c r="B2372" s="276"/>
      <c r="C2372" s="304"/>
      <c r="D2372" s="305"/>
      <c r="E2372" s="306"/>
      <c r="F2372" s="307"/>
      <c r="G2372" s="307"/>
      <c r="H2372" s="307"/>
      <c r="I2372" s="308"/>
      <c r="J2372" s="276"/>
      <c r="K2372" s="276"/>
      <c r="L2372" s="276"/>
      <c r="M2372" s="276"/>
      <c r="N2372" s="276"/>
      <c r="O2372" s="160"/>
    </row>
    <row r="2373">
      <c r="A2373" s="276"/>
      <c r="B2373" s="276"/>
      <c r="C2373" s="304"/>
      <c r="D2373" s="305"/>
      <c r="E2373" s="306"/>
      <c r="F2373" s="307"/>
      <c r="G2373" s="307"/>
      <c r="H2373" s="307"/>
      <c r="I2373" s="308"/>
      <c r="J2373" s="276"/>
      <c r="K2373" s="276"/>
      <c r="L2373" s="276"/>
      <c r="M2373" s="276"/>
      <c r="N2373" s="276"/>
      <c r="O2373" s="160"/>
    </row>
    <row r="2374">
      <c r="A2374" s="276"/>
      <c r="B2374" s="276"/>
      <c r="C2374" s="304"/>
      <c r="D2374" s="305"/>
      <c r="E2374" s="306"/>
      <c r="F2374" s="307"/>
      <c r="G2374" s="307"/>
      <c r="H2374" s="307"/>
      <c r="I2374" s="308"/>
      <c r="J2374" s="276"/>
      <c r="K2374" s="276"/>
      <c r="L2374" s="276"/>
      <c r="M2374" s="276"/>
      <c r="N2374" s="276"/>
      <c r="O2374" s="160"/>
    </row>
    <row r="2375">
      <c r="A2375" s="276"/>
      <c r="B2375" s="276"/>
      <c r="C2375" s="304"/>
      <c r="D2375" s="305"/>
      <c r="E2375" s="306"/>
      <c r="F2375" s="307"/>
      <c r="G2375" s="307"/>
      <c r="H2375" s="307"/>
      <c r="I2375" s="308"/>
      <c r="J2375" s="276"/>
      <c r="K2375" s="276"/>
      <c r="L2375" s="276"/>
      <c r="M2375" s="276"/>
      <c r="N2375" s="276"/>
      <c r="O2375" s="160"/>
    </row>
    <row r="2376">
      <c r="A2376" s="276"/>
      <c r="B2376" s="276"/>
      <c r="C2376" s="304"/>
      <c r="D2376" s="305"/>
      <c r="E2376" s="306"/>
      <c r="F2376" s="307"/>
      <c r="G2376" s="307"/>
      <c r="H2376" s="307"/>
      <c r="I2376" s="308"/>
      <c r="J2376" s="276"/>
      <c r="K2376" s="276"/>
      <c r="L2376" s="276"/>
      <c r="M2376" s="276"/>
      <c r="N2376" s="276"/>
      <c r="O2376" s="160"/>
    </row>
    <row r="2377">
      <c r="A2377" s="276"/>
      <c r="B2377" s="276"/>
      <c r="C2377" s="304"/>
      <c r="D2377" s="305"/>
      <c r="E2377" s="306"/>
      <c r="F2377" s="307"/>
      <c r="G2377" s="307"/>
      <c r="H2377" s="307"/>
      <c r="I2377" s="308"/>
      <c r="J2377" s="276"/>
      <c r="K2377" s="276"/>
      <c r="L2377" s="276"/>
      <c r="M2377" s="276"/>
      <c r="N2377" s="276"/>
      <c r="O2377" s="160"/>
    </row>
    <row r="2378">
      <c r="A2378" s="276"/>
      <c r="B2378" s="276"/>
      <c r="C2378" s="304"/>
      <c r="D2378" s="305"/>
      <c r="E2378" s="306"/>
      <c r="F2378" s="307"/>
      <c r="G2378" s="307"/>
      <c r="H2378" s="307"/>
      <c r="I2378" s="308"/>
      <c r="J2378" s="276"/>
      <c r="K2378" s="276"/>
      <c r="L2378" s="276"/>
      <c r="M2378" s="276"/>
      <c r="N2378" s="276"/>
      <c r="O2378" s="160"/>
    </row>
    <row r="2379">
      <c r="A2379" s="276"/>
      <c r="B2379" s="276"/>
      <c r="C2379" s="304"/>
      <c r="D2379" s="305"/>
      <c r="E2379" s="306"/>
      <c r="F2379" s="307"/>
      <c r="G2379" s="307"/>
      <c r="H2379" s="307"/>
      <c r="I2379" s="308"/>
      <c r="J2379" s="276"/>
      <c r="K2379" s="276"/>
      <c r="L2379" s="276"/>
      <c r="M2379" s="276"/>
      <c r="N2379" s="276"/>
      <c r="O2379" s="160"/>
    </row>
    <row r="2380">
      <c r="A2380" s="276"/>
      <c r="B2380" s="276"/>
      <c r="C2380" s="304"/>
      <c r="D2380" s="305"/>
      <c r="E2380" s="306"/>
      <c r="F2380" s="307"/>
      <c r="G2380" s="307"/>
      <c r="H2380" s="307"/>
      <c r="I2380" s="308"/>
      <c r="J2380" s="276"/>
      <c r="K2380" s="276"/>
      <c r="L2380" s="276"/>
      <c r="M2380" s="276"/>
      <c r="N2380" s="276"/>
      <c r="O2380" s="160"/>
    </row>
    <row r="2381">
      <c r="A2381" s="276"/>
      <c r="B2381" s="276"/>
      <c r="C2381" s="304"/>
      <c r="D2381" s="305"/>
      <c r="E2381" s="306"/>
      <c r="F2381" s="307"/>
      <c r="G2381" s="307"/>
      <c r="H2381" s="307"/>
      <c r="I2381" s="308"/>
      <c r="J2381" s="276"/>
      <c r="K2381" s="276"/>
      <c r="L2381" s="276"/>
      <c r="M2381" s="276"/>
      <c r="N2381" s="276"/>
      <c r="O2381" s="160"/>
    </row>
    <row r="2382">
      <c r="A2382" s="276"/>
      <c r="B2382" s="276"/>
      <c r="C2382" s="304"/>
      <c r="D2382" s="305"/>
      <c r="E2382" s="306"/>
      <c r="F2382" s="307"/>
      <c r="G2382" s="307"/>
      <c r="H2382" s="307"/>
      <c r="I2382" s="308"/>
      <c r="J2382" s="276"/>
      <c r="K2382" s="276"/>
      <c r="L2382" s="276"/>
      <c r="M2382" s="276"/>
      <c r="N2382" s="276"/>
      <c r="O2382" s="160"/>
    </row>
    <row r="2383">
      <c r="A2383" s="276"/>
      <c r="B2383" s="276"/>
      <c r="C2383" s="304"/>
      <c r="D2383" s="305"/>
      <c r="E2383" s="306"/>
      <c r="F2383" s="307"/>
      <c r="G2383" s="307"/>
      <c r="H2383" s="307"/>
      <c r="I2383" s="308"/>
      <c r="J2383" s="276"/>
      <c r="K2383" s="276"/>
      <c r="L2383" s="276"/>
      <c r="M2383" s="276"/>
      <c r="N2383" s="276"/>
      <c r="O2383" s="160"/>
    </row>
    <row r="2384">
      <c r="A2384" s="276"/>
      <c r="B2384" s="276"/>
      <c r="C2384" s="304"/>
      <c r="D2384" s="305"/>
      <c r="E2384" s="306"/>
      <c r="F2384" s="307"/>
      <c r="G2384" s="307"/>
      <c r="H2384" s="307"/>
      <c r="I2384" s="308"/>
      <c r="J2384" s="276"/>
      <c r="K2384" s="276"/>
      <c r="L2384" s="276"/>
      <c r="M2384" s="276"/>
      <c r="N2384" s="276"/>
      <c r="O2384" s="160"/>
    </row>
    <row r="2385">
      <c r="A2385" s="276"/>
      <c r="B2385" s="276"/>
      <c r="C2385" s="304"/>
      <c r="D2385" s="305"/>
      <c r="E2385" s="306"/>
      <c r="F2385" s="307"/>
      <c r="G2385" s="307"/>
      <c r="H2385" s="307"/>
      <c r="I2385" s="308"/>
      <c r="J2385" s="276"/>
      <c r="K2385" s="276"/>
      <c r="L2385" s="276"/>
      <c r="M2385" s="276"/>
      <c r="N2385" s="276"/>
      <c r="O2385" s="160"/>
    </row>
    <row r="2386">
      <c r="A2386" s="276"/>
      <c r="B2386" s="276"/>
      <c r="C2386" s="304"/>
      <c r="D2386" s="305"/>
      <c r="E2386" s="306"/>
      <c r="F2386" s="307"/>
      <c r="G2386" s="307"/>
      <c r="H2386" s="307"/>
      <c r="I2386" s="308"/>
      <c r="J2386" s="276"/>
      <c r="K2386" s="276"/>
      <c r="L2386" s="276"/>
      <c r="M2386" s="276"/>
      <c r="N2386" s="276"/>
      <c r="O2386" s="160"/>
    </row>
    <row r="2387">
      <c r="A2387" s="276"/>
      <c r="B2387" s="276"/>
      <c r="C2387" s="304"/>
      <c r="D2387" s="305"/>
      <c r="E2387" s="306"/>
      <c r="F2387" s="307"/>
      <c r="G2387" s="307"/>
      <c r="H2387" s="307"/>
      <c r="I2387" s="308"/>
      <c r="J2387" s="276"/>
      <c r="K2387" s="276"/>
      <c r="L2387" s="276"/>
      <c r="M2387" s="276"/>
      <c r="N2387" s="276"/>
      <c r="O2387" s="160"/>
    </row>
    <row r="2388">
      <c r="A2388" s="276"/>
      <c r="B2388" s="276"/>
      <c r="C2388" s="304"/>
      <c r="D2388" s="305"/>
      <c r="E2388" s="306"/>
      <c r="F2388" s="307"/>
      <c r="G2388" s="307"/>
      <c r="H2388" s="307"/>
      <c r="I2388" s="308"/>
      <c r="J2388" s="276"/>
      <c r="K2388" s="276"/>
      <c r="L2388" s="276"/>
      <c r="M2388" s="276"/>
      <c r="N2388" s="276"/>
      <c r="O2388" s="160"/>
    </row>
    <row r="2389">
      <c r="A2389" s="276"/>
      <c r="B2389" s="276"/>
      <c r="C2389" s="304"/>
      <c r="D2389" s="305"/>
      <c r="E2389" s="306"/>
      <c r="F2389" s="307"/>
      <c r="G2389" s="307"/>
      <c r="H2389" s="307"/>
      <c r="I2389" s="308"/>
      <c r="J2389" s="276"/>
      <c r="K2389" s="276"/>
      <c r="L2389" s="276"/>
      <c r="M2389" s="276"/>
      <c r="N2389" s="276"/>
      <c r="O2389" s="160"/>
    </row>
    <row r="2390">
      <c r="A2390" s="276"/>
      <c r="B2390" s="276"/>
      <c r="C2390" s="304"/>
      <c r="D2390" s="305"/>
      <c r="E2390" s="306"/>
      <c r="F2390" s="307"/>
      <c r="G2390" s="307"/>
      <c r="H2390" s="307"/>
      <c r="I2390" s="308"/>
      <c r="J2390" s="276"/>
      <c r="K2390" s="276"/>
      <c r="L2390" s="276"/>
      <c r="M2390" s="276"/>
      <c r="N2390" s="276"/>
      <c r="O2390" s="160"/>
    </row>
    <row r="2391">
      <c r="A2391" s="276"/>
      <c r="B2391" s="276"/>
      <c r="C2391" s="304"/>
      <c r="D2391" s="305"/>
      <c r="E2391" s="306"/>
      <c r="F2391" s="307"/>
      <c r="G2391" s="307"/>
      <c r="H2391" s="307"/>
      <c r="I2391" s="308"/>
      <c r="J2391" s="276"/>
      <c r="K2391" s="276"/>
      <c r="L2391" s="276"/>
      <c r="M2391" s="276"/>
      <c r="N2391" s="276"/>
      <c r="O2391" s="160"/>
    </row>
    <row r="2392">
      <c r="A2392" s="276"/>
      <c r="B2392" s="276"/>
      <c r="C2392" s="304"/>
      <c r="D2392" s="305"/>
      <c r="E2392" s="306"/>
      <c r="F2392" s="307"/>
      <c r="G2392" s="307"/>
      <c r="H2392" s="307"/>
      <c r="I2392" s="308"/>
      <c r="J2392" s="276"/>
      <c r="K2392" s="276"/>
      <c r="L2392" s="276"/>
      <c r="M2392" s="276"/>
      <c r="N2392" s="276"/>
      <c r="O2392" s="160"/>
    </row>
    <row r="2393">
      <c r="A2393" s="276"/>
      <c r="B2393" s="276"/>
      <c r="C2393" s="304"/>
      <c r="D2393" s="305"/>
      <c r="E2393" s="306"/>
      <c r="F2393" s="307"/>
      <c r="G2393" s="307"/>
      <c r="H2393" s="307"/>
      <c r="I2393" s="308"/>
      <c r="J2393" s="276"/>
      <c r="K2393" s="276"/>
      <c r="L2393" s="276"/>
      <c r="M2393" s="276"/>
      <c r="N2393" s="276"/>
      <c r="O2393" s="160"/>
    </row>
    <row r="2394">
      <c r="A2394" s="276"/>
      <c r="B2394" s="276"/>
      <c r="C2394" s="304"/>
      <c r="D2394" s="305"/>
      <c r="E2394" s="306"/>
      <c r="F2394" s="307"/>
      <c r="G2394" s="307"/>
      <c r="H2394" s="307"/>
      <c r="I2394" s="308"/>
      <c r="J2394" s="276"/>
      <c r="K2394" s="276"/>
      <c r="L2394" s="276"/>
      <c r="M2394" s="276"/>
      <c r="N2394" s="276"/>
      <c r="O2394" s="160"/>
    </row>
    <row r="2395">
      <c r="A2395" s="276"/>
      <c r="B2395" s="276"/>
      <c r="C2395" s="304"/>
      <c r="D2395" s="305"/>
      <c r="E2395" s="306"/>
      <c r="F2395" s="307"/>
      <c r="G2395" s="307"/>
      <c r="H2395" s="307"/>
      <c r="I2395" s="308"/>
      <c r="J2395" s="276"/>
      <c r="K2395" s="276"/>
      <c r="L2395" s="276"/>
      <c r="M2395" s="276"/>
      <c r="N2395" s="276"/>
      <c r="O2395" s="160"/>
    </row>
    <row r="2396">
      <c r="A2396" s="276"/>
      <c r="B2396" s="276"/>
      <c r="C2396" s="304"/>
      <c r="D2396" s="305"/>
      <c r="E2396" s="306"/>
      <c r="F2396" s="307"/>
      <c r="G2396" s="307"/>
      <c r="H2396" s="307"/>
      <c r="I2396" s="308"/>
      <c r="J2396" s="276"/>
      <c r="K2396" s="276"/>
      <c r="L2396" s="276"/>
      <c r="M2396" s="276"/>
      <c r="N2396" s="276"/>
      <c r="O2396" s="160"/>
    </row>
    <row r="2397">
      <c r="A2397" s="276"/>
      <c r="B2397" s="276"/>
      <c r="C2397" s="304"/>
      <c r="D2397" s="305"/>
      <c r="E2397" s="306"/>
      <c r="F2397" s="307"/>
      <c r="G2397" s="307"/>
      <c r="H2397" s="307"/>
      <c r="I2397" s="308"/>
      <c r="J2397" s="276"/>
      <c r="K2397" s="276"/>
      <c r="L2397" s="276"/>
      <c r="M2397" s="276"/>
      <c r="N2397" s="276"/>
      <c r="O2397" s="160"/>
    </row>
    <row r="2398">
      <c r="A2398" s="276"/>
      <c r="B2398" s="276"/>
      <c r="C2398" s="304"/>
      <c r="D2398" s="305"/>
      <c r="E2398" s="306"/>
      <c r="F2398" s="307"/>
      <c r="G2398" s="307"/>
      <c r="H2398" s="307"/>
      <c r="I2398" s="308"/>
      <c r="J2398" s="276"/>
      <c r="K2398" s="276"/>
      <c r="L2398" s="276"/>
      <c r="M2398" s="276"/>
      <c r="N2398" s="276"/>
      <c r="O2398" s="160"/>
    </row>
    <row r="2399">
      <c r="A2399" s="276"/>
      <c r="B2399" s="276"/>
      <c r="C2399" s="304"/>
      <c r="D2399" s="305"/>
      <c r="E2399" s="306"/>
      <c r="F2399" s="307"/>
      <c r="G2399" s="307"/>
      <c r="H2399" s="307"/>
      <c r="I2399" s="308"/>
      <c r="J2399" s="276"/>
      <c r="K2399" s="276"/>
      <c r="L2399" s="276"/>
      <c r="M2399" s="276"/>
      <c r="N2399" s="276"/>
      <c r="O2399" s="160"/>
    </row>
    <row r="2400">
      <c r="A2400" s="276"/>
      <c r="B2400" s="276"/>
      <c r="C2400" s="304"/>
      <c r="D2400" s="305"/>
      <c r="E2400" s="306"/>
      <c r="F2400" s="307"/>
      <c r="G2400" s="307"/>
      <c r="H2400" s="307"/>
      <c r="I2400" s="308"/>
      <c r="J2400" s="276"/>
      <c r="K2400" s="276"/>
      <c r="L2400" s="276"/>
      <c r="M2400" s="276"/>
      <c r="N2400" s="276"/>
      <c r="O2400" s="160"/>
    </row>
    <row r="2401">
      <c r="A2401" s="276"/>
      <c r="B2401" s="276"/>
      <c r="C2401" s="304"/>
      <c r="D2401" s="305"/>
      <c r="E2401" s="306"/>
      <c r="F2401" s="307"/>
      <c r="G2401" s="307"/>
      <c r="H2401" s="307"/>
      <c r="I2401" s="308"/>
      <c r="J2401" s="276"/>
      <c r="K2401" s="276"/>
      <c r="L2401" s="276"/>
      <c r="M2401" s="276"/>
      <c r="N2401" s="276"/>
      <c r="O2401" s="160"/>
    </row>
    <row r="2402">
      <c r="A2402" s="276"/>
      <c r="B2402" s="276"/>
      <c r="C2402" s="304"/>
      <c r="D2402" s="305"/>
      <c r="E2402" s="306"/>
      <c r="F2402" s="307"/>
      <c r="G2402" s="307"/>
      <c r="H2402" s="307"/>
      <c r="I2402" s="308"/>
      <c r="J2402" s="276"/>
      <c r="K2402" s="276"/>
      <c r="L2402" s="276"/>
      <c r="M2402" s="276"/>
      <c r="N2402" s="276"/>
      <c r="O2402" s="160"/>
    </row>
    <row r="2403">
      <c r="A2403" s="276"/>
      <c r="B2403" s="276"/>
      <c r="C2403" s="304"/>
      <c r="D2403" s="305"/>
      <c r="E2403" s="306"/>
      <c r="F2403" s="307"/>
      <c r="G2403" s="307"/>
      <c r="H2403" s="307"/>
      <c r="I2403" s="308"/>
      <c r="J2403" s="276"/>
      <c r="K2403" s="276"/>
      <c r="L2403" s="276"/>
      <c r="M2403" s="276"/>
      <c r="N2403" s="276"/>
      <c r="O2403" s="160"/>
    </row>
    <row r="2404">
      <c r="A2404" s="276"/>
      <c r="B2404" s="276"/>
      <c r="C2404" s="304"/>
      <c r="D2404" s="305"/>
      <c r="E2404" s="306"/>
      <c r="F2404" s="307"/>
      <c r="G2404" s="307"/>
      <c r="H2404" s="307"/>
      <c r="I2404" s="308"/>
      <c r="J2404" s="276"/>
      <c r="K2404" s="276"/>
      <c r="L2404" s="276"/>
      <c r="M2404" s="276"/>
      <c r="N2404" s="276"/>
      <c r="O2404" s="160"/>
    </row>
    <row r="2405">
      <c r="A2405" s="276"/>
      <c r="B2405" s="276"/>
      <c r="C2405" s="304"/>
      <c r="D2405" s="305"/>
      <c r="E2405" s="306"/>
      <c r="F2405" s="307"/>
      <c r="G2405" s="307"/>
      <c r="H2405" s="307"/>
      <c r="I2405" s="308"/>
      <c r="J2405" s="276"/>
      <c r="K2405" s="276"/>
      <c r="L2405" s="276"/>
      <c r="M2405" s="276"/>
      <c r="N2405" s="276"/>
      <c r="O2405" s="160"/>
    </row>
    <row r="2406">
      <c r="A2406" s="276"/>
      <c r="B2406" s="276"/>
      <c r="C2406" s="304"/>
      <c r="D2406" s="305"/>
      <c r="E2406" s="306"/>
      <c r="F2406" s="307"/>
      <c r="G2406" s="307"/>
      <c r="H2406" s="307"/>
      <c r="I2406" s="308"/>
      <c r="J2406" s="276"/>
      <c r="K2406" s="276"/>
      <c r="L2406" s="276"/>
      <c r="M2406" s="276"/>
      <c r="N2406" s="276"/>
      <c r="O2406" s="160"/>
    </row>
    <row r="2407">
      <c r="A2407" s="276"/>
      <c r="B2407" s="276"/>
      <c r="C2407" s="304"/>
      <c r="D2407" s="305"/>
      <c r="E2407" s="306"/>
      <c r="F2407" s="307"/>
      <c r="G2407" s="307"/>
      <c r="H2407" s="307"/>
      <c r="I2407" s="308"/>
      <c r="J2407" s="276"/>
      <c r="K2407" s="276"/>
      <c r="L2407" s="276"/>
      <c r="M2407" s="276"/>
      <c r="N2407" s="276"/>
      <c r="O2407" s="160"/>
    </row>
    <row r="2408">
      <c r="A2408" s="276"/>
      <c r="B2408" s="276"/>
      <c r="C2408" s="304"/>
      <c r="D2408" s="305"/>
      <c r="E2408" s="306"/>
      <c r="F2408" s="307"/>
      <c r="G2408" s="307"/>
      <c r="H2408" s="307"/>
      <c r="I2408" s="308"/>
      <c r="J2408" s="276"/>
      <c r="K2408" s="276"/>
      <c r="L2408" s="276"/>
      <c r="M2408" s="276"/>
      <c r="N2408" s="276"/>
      <c r="O2408" s="160"/>
    </row>
    <row r="2409">
      <c r="A2409" s="276"/>
      <c r="B2409" s="276"/>
      <c r="C2409" s="304"/>
      <c r="D2409" s="305"/>
      <c r="E2409" s="306"/>
      <c r="F2409" s="307"/>
      <c r="G2409" s="307"/>
      <c r="H2409" s="307"/>
      <c r="I2409" s="308"/>
      <c r="J2409" s="276"/>
      <c r="K2409" s="276"/>
      <c r="L2409" s="276"/>
      <c r="M2409" s="276"/>
      <c r="N2409" s="276"/>
      <c r="O2409" s="160"/>
    </row>
    <row r="2410">
      <c r="A2410" s="276"/>
      <c r="B2410" s="276"/>
      <c r="C2410" s="304"/>
      <c r="D2410" s="305"/>
      <c r="E2410" s="306"/>
      <c r="F2410" s="307"/>
      <c r="G2410" s="307"/>
      <c r="H2410" s="307"/>
      <c r="I2410" s="308"/>
      <c r="J2410" s="276"/>
      <c r="K2410" s="276"/>
      <c r="L2410" s="276"/>
      <c r="M2410" s="276"/>
      <c r="N2410" s="276"/>
      <c r="O2410" s="160"/>
    </row>
    <row r="2411">
      <c r="A2411" s="276"/>
      <c r="B2411" s="276"/>
      <c r="C2411" s="304"/>
      <c r="D2411" s="305"/>
      <c r="E2411" s="306"/>
      <c r="F2411" s="307"/>
      <c r="G2411" s="307"/>
      <c r="H2411" s="307"/>
      <c r="I2411" s="308"/>
      <c r="J2411" s="276"/>
      <c r="K2411" s="276"/>
      <c r="L2411" s="276"/>
      <c r="M2411" s="276"/>
      <c r="N2411" s="276"/>
      <c r="O2411" s="160"/>
    </row>
    <row r="2412">
      <c r="A2412" s="276"/>
      <c r="B2412" s="276"/>
      <c r="C2412" s="304"/>
      <c r="D2412" s="305"/>
      <c r="E2412" s="306"/>
      <c r="F2412" s="307"/>
      <c r="G2412" s="307"/>
      <c r="H2412" s="307"/>
      <c r="I2412" s="308"/>
      <c r="J2412" s="276"/>
      <c r="K2412" s="276"/>
      <c r="L2412" s="276"/>
      <c r="M2412" s="276"/>
      <c r="N2412" s="276"/>
      <c r="O2412" s="160"/>
    </row>
    <row r="2413">
      <c r="A2413" s="276"/>
      <c r="B2413" s="276"/>
      <c r="C2413" s="304"/>
      <c r="D2413" s="305"/>
      <c r="E2413" s="306"/>
      <c r="F2413" s="307"/>
      <c r="G2413" s="307"/>
      <c r="H2413" s="307"/>
      <c r="I2413" s="308"/>
      <c r="J2413" s="276"/>
      <c r="K2413" s="276"/>
      <c r="L2413" s="276"/>
      <c r="M2413" s="276"/>
      <c r="N2413" s="276"/>
      <c r="O2413" s="160"/>
    </row>
    <row r="2414">
      <c r="A2414" s="276"/>
      <c r="B2414" s="276"/>
      <c r="C2414" s="304"/>
      <c r="D2414" s="305"/>
      <c r="E2414" s="306"/>
      <c r="F2414" s="307"/>
      <c r="G2414" s="307"/>
      <c r="H2414" s="307"/>
      <c r="I2414" s="308"/>
      <c r="J2414" s="276"/>
      <c r="K2414" s="276"/>
      <c r="L2414" s="276"/>
      <c r="M2414" s="276"/>
      <c r="N2414" s="276"/>
      <c r="O2414" s="160"/>
    </row>
    <row r="2415">
      <c r="A2415" s="276"/>
      <c r="B2415" s="276"/>
      <c r="C2415" s="304"/>
      <c r="D2415" s="305"/>
      <c r="E2415" s="306"/>
      <c r="F2415" s="307"/>
      <c r="G2415" s="307"/>
      <c r="H2415" s="307"/>
      <c r="I2415" s="308"/>
      <c r="J2415" s="276"/>
      <c r="K2415" s="276"/>
      <c r="L2415" s="276"/>
      <c r="M2415" s="276"/>
      <c r="N2415" s="276"/>
      <c r="O2415" s="160"/>
    </row>
    <row r="2416">
      <c r="A2416" s="276"/>
      <c r="B2416" s="276"/>
      <c r="C2416" s="304"/>
      <c r="D2416" s="305"/>
      <c r="E2416" s="306"/>
      <c r="F2416" s="307"/>
      <c r="G2416" s="307"/>
      <c r="H2416" s="307"/>
      <c r="I2416" s="308"/>
      <c r="J2416" s="276"/>
      <c r="K2416" s="276"/>
      <c r="L2416" s="276"/>
      <c r="M2416" s="276"/>
      <c r="N2416" s="276"/>
      <c r="O2416" s="160"/>
    </row>
    <row r="2417">
      <c r="A2417" s="276"/>
      <c r="B2417" s="276"/>
      <c r="C2417" s="304"/>
      <c r="D2417" s="305"/>
      <c r="E2417" s="306"/>
      <c r="F2417" s="307"/>
      <c r="G2417" s="307"/>
      <c r="H2417" s="307"/>
      <c r="I2417" s="308"/>
      <c r="J2417" s="276"/>
      <c r="K2417" s="276"/>
      <c r="L2417" s="276"/>
      <c r="M2417" s="276"/>
      <c r="N2417" s="276"/>
      <c r="O2417" s="160"/>
    </row>
    <row r="2418">
      <c r="A2418" s="276"/>
      <c r="B2418" s="276"/>
      <c r="C2418" s="304"/>
      <c r="D2418" s="305"/>
      <c r="E2418" s="306"/>
      <c r="F2418" s="307"/>
      <c r="G2418" s="307"/>
      <c r="H2418" s="307"/>
      <c r="I2418" s="308"/>
      <c r="J2418" s="276"/>
      <c r="K2418" s="276"/>
      <c r="L2418" s="276"/>
      <c r="M2418" s="276"/>
      <c r="N2418" s="276"/>
      <c r="O2418" s="160"/>
    </row>
    <row r="2419">
      <c r="A2419" s="276"/>
      <c r="B2419" s="276"/>
      <c r="C2419" s="304"/>
      <c r="D2419" s="305"/>
      <c r="E2419" s="306"/>
      <c r="F2419" s="307"/>
      <c r="G2419" s="307"/>
      <c r="H2419" s="307"/>
      <c r="I2419" s="308"/>
      <c r="J2419" s="276"/>
      <c r="K2419" s="276"/>
      <c r="L2419" s="276"/>
      <c r="M2419" s="276"/>
      <c r="N2419" s="276"/>
      <c r="O2419" s="160"/>
    </row>
    <row r="2420">
      <c r="A2420" s="276"/>
      <c r="B2420" s="276"/>
      <c r="C2420" s="304"/>
      <c r="D2420" s="305"/>
      <c r="E2420" s="306"/>
      <c r="F2420" s="307"/>
      <c r="G2420" s="307"/>
      <c r="H2420" s="307"/>
      <c r="I2420" s="308"/>
      <c r="J2420" s="276"/>
      <c r="K2420" s="276"/>
      <c r="L2420" s="276"/>
      <c r="M2420" s="276"/>
      <c r="N2420" s="276"/>
      <c r="O2420" s="160"/>
    </row>
    <row r="2421">
      <c r="A2421" s="276"/>
      <c r="B2421" s="276"/>
      <c r="C2421" s="304"/>
      <c r="D2421" s="305"/>
      <c r="E2421" s="306"/>
      <c r="F2421" s="307"/>
      <c r="G2421" s="307"/>
      <c r="H2421" s="307"/>
      <c r="I2421" s="308"/>
      <c r="J2421" s="276"/>
      <c r="K2421" s="276"/>
      <c r="L2421" s="276"/>
      <c r="M2421" s="276"/>
      <c r="N2421" s="276"/>
      <c r="O2421" s="160"/>
    </row>
    <row r="2422">
      <c r="A2422" s="276"/>
      <c r="B2422" s="276"/>
      <c r="C2422" s="304"/>
      <c r="D2422" s="305"/>
      <c r="E2422" s="306"/>
      <c r="F2422" s="307"/>
      <c r="G2422" s="307"/>
      <c r="H2422" s="307"/>
      <c r="I2422" s="308"/>
      <c r="J2422" s="276"/>
      <c r="K2422" s="276"/>
      <c r="L2422" s="276"/>
      <c r="M2422" s="276"/>
      <c r="N2422" s="276"/>
      <c r="O2422" s="160"/>
    </row>
    <row r="2423">
      <c r="A2423" s="276"/>
      <c r="B2423" s="276"/>
      <c r="C2423" s="304"/>
      <c r="D2423" s="305"/>
      <c r="E2423" s="306"/>
      <c r="F2423" s="307"/>
      <c r="G2423" s="307"/>
      <c r="H2423" s="307"/>
      <c r="I2423" s="308"/>
      <c r="J2423" s="276"/>
      <c r="K2423" s="276"/>
      <c r="L2423" s="276"/>
      <c r="M2423" s="276"/>
      <c r="N2423" s="276"/>
      <c r="O2423" s="160"/>
    </row>
    <row r="2424">
      <c r="A2424" s="276"/>
      <c r="B2424" s="276"/>
      <c r="C2424" s="304"/>
      <c r="D2424" s="305"/>
      <c r="E2424" s="306"/>
      <c r="F2424" s="307"/>
      <c r="G2424" s="307"/>
      <c r="H2424" s="307"/>
      <c r="I2424" s="308"/>
      <c r="J2424" s="276"/>
      <c r="K2424" s="276"/>
      <c r="L2424" s="276"/>
      <c r="M2424" s="276"/>
      <c r="N2424" s="276"/>
      <c r="O2424" s="160"/>
    </row>
    <row r="2425">
      <c r="A2425" s="276"/>
      <c r="B2425" s="276"/>
      <c r="C2425" s="304"/>
      <c r="D2425" s="305"/>
      <c r="E2425" s="306"/>
      <c r="F2425" s="307"/>
      <c r="G2425" s="307"/>
      <c r="H2425" s="307"/>
      <c r="I2425" s="308"/>
      <c r="J2425" s="276"/>
      <c r="K2425" s="276"/>
      <c r="L2425" s="276"/>
      <c r="M2425" s="276"/>
      <c r="N2425" s="276"/>
      <c r="O2425" s="160"/>
    </row>
    <row r="2426">
      <c r="A2426" s="276"/>
      <c r="B2426" s="276"/>
      <c r="C2426" s="304"/>
      <c r="D2426" s="305"/>
      <c r="E2426" s="306"/>
      <c r="F2426" s="307"/>
      <c r="G2426" s="307"/>
      <c r="H2426" s="307"/>
      <c r="I2426" s="308"/>
      <c r="J2426" s="276"/>
      <c r="K2426" s="276"/>
      <c r="L2426" s="276"/>
      <c r="M2426" s="276"/>
      <c r="N2426" s="276"/>
      <c r="O2426" s="160"/>
    </row>
    <row r="2427">
      <c r="A2427" s="276"/>
      <c r="B2427" s="276"/>
      <c r="C2427" s="304"/>
      <c r="D2427" s="305"/>
      <c r="E2427" s="306"/>
      <c r="F2427" s="307"/>
      <c r="G2427" s="307"/>
      <c r="H2427" s="307"/>
      <c r="I2427" s="308"/>
      <c r="J2427" s="276"/>
      <c r="K2427" s="276"/>
      <c r="L2427" s="276"/>
      <c r="M2427" s="276"/>
      <c r="N2427" s="276"/>
      <c r="O2427" s="160"/>
    </row>
    <row r="2428">
      <c r="A2428" s="276"/>
      <c r="B2428" s="276"/>
      <c r="C2428" s="304"/>
      <c r="D2428" s="305"/>
      <c r="E2428" s="306"/>
      <c r="F2428" s="307"/>
      <c r="G2428" s="307"/>
      <c r="H2428" s="307"/>
      <c r="I2428" s="308"/>
      <c r="J2428" s="276"/>
      <c r="K2428" s="276"/>
      <c r="L2428" s="276"/>
      <c r="M2428" s="276"/>
      <c r="N2428" s="276"/>
      <c r="O2428" s="160"/>
    </row>
    <row r="2429">
      <c r="A2429" s="276"/>
      <c r="B2429" s="276"/>
      <c r="C2429" s="304"/>
      <c r="D2429" s="305"/>
      <c r="E2429" s="306"/>
      <c r="F2429" s="307"/>
      <c r="G2429" s="307"/>
      <c r="H2429" s="307"/>
      <c r="I2429" s="308"/>
      <c r="J2429" s="276"/>
      <c r="K2429" s="276"/>
      <c r="L2429" s="276"/>
      <c r="M2429" s="276"/>
      <c r="N2429" s="276"/>
      <c r="O2429" s="160"/>
    </row>
    <row r="2430">
      <c r="A2430" s="276"/>
      <c r="B2430" s="276"/>
      <c r="C2430" s="304"/>
      <c r="D2430" s="305"/>
      <c r="E2430" s="306"/>
      <c r="F2430" s="307"/>
      <c r="G2430" s="307"/>
      <c r="H2430" s="307"/>
      <c r="I2430" s="308"/>
      <c r="J2430" s="276"/>
      <c r="K2430" s="276"/>
      <c r="L2430" s="276"/>
      <c r="M2430" s="276"/>
      <c r="N2430" s="276"/>
      <c r="O2430" s="160"/>
    </row>
    <row r="2431">
      <c r="A2431" s="276"/>
      <c r="B2431" s="276"/>
      <c r="C2431" s="304"/>
      <c r="D2431" s="305"/>
      <c r="E2431" s="306"/>
      <c r="F2431" s="307"/>
      <c r="G2431" s="307"/>
      <c r="H2431" s="307"/>
      <c r="I2431" s="308"/>
      <c r="J2431" s="276"/>
      <c r="K2431" s="276"/>
      <c r="L2431" s="276"/>
      <c r="M2431" s="276"/>
      <c r="N2431" s="276"/>
      <c r="O2431" s="160"/>
    </row>
    <row r="2432">
      <c r="A2432" s="276"/>
      <c r="B2432" s="276"/>
      <c r="C2432" s="304"/>
      <c r="D2432" s="305"/>
      <c r="E2432" s="306"/>
      <c r="F2432" s="307"/>
      <c r="G2432" s="307"/>
      <c r="H2432" s="307"/>
      <c r="I2432" s="308"/>
      <c r="J2432" s="276"/>
      <c r="K2432" s="276"/>
      <c r="L2432" s="276"/>
      <c r="M2432" s="276"/>
      <c r="N2432" s="276"/>
      <c r="O2432" s="160"/>
    </row>
    <row r="2433">
      <c r="A2433" s="276"/>
      <c r="B2433" s="276"/>
      <c r="C2433" s="304"/>
      <c r="D2433" s="305"/>
      <c r="E2433" s="306"/>
      <c r="F2433" s="307"/>
      <c r="G2433" s="307"/>
      <c r="H2433" s="307"/>
      <c r="I2433" s="308"/>
      <c r="J2433" s="276"/>
      <c r="K2433" s="276"/>
      <c r="L2433" s="276"/>
      <c r="M2433" s="276"/>
      <c r="N2433" s="276"/>
      <c r="O2433" s="160"/>
    </row>
    <row r="2434">
      <c r="A2434" s="276"/>
      <c r="B2434" s="276"/>
      <c r="C2434" s="304"/>
      <c r="D2434" s="305"/>
      <c r="E2434" s="306"/>
      <c r="F2434" s="307"/>
      <c r="G2434" s="307"/>
      <c r="H2434" s="307"/>
      <c r="I2434" s="308"/>
      <c r="J2434" s="276"/>
      <c r="K2434" s="276"/>
      <c r="L2434" s="276"/>
      <c r="M2434" s="276"/>
      <c r="N2434" s="276"/>
      <c r="O2434" s="160"/>
    </row>
    <row r="2435">
      <c r="A2435" s="276"/>
      <c r="B2435" s="276"/>
      <c r="C2435" s="304"/>
      <c r="D2435" s="305"/>
      <c r="E2435" s="306"/>
      <c r="F2435" s="307"/>
      <c r="G2435" s="307"/>
      <c r="H2435" s="307"/>
      <c r="I2435" s="308"/>
      <c r="J2435" s="276"/>
      <c r="K2435" s="276"/>
      <c r="L2435" s="276"/>
      <c r="M2435" s="276"/>
      <c r="N2435" s="276"/>
      <c r="O2435" s="160"/>
    </row>
    <row r="2436">
      <c r="A2436" s="276"/>
      <c r="B2436" s="276"/>
      <c r="C2436" s="304"/>
      <c r="D2436" s="305"/>
      <c r="E2436" s="306"/>
      <c r="F2436" s="307"/>
      <c r="G2436" s="307"/>
      <c r="H2436" s="307"/>
      <c r="I2436" s="308"/>
      <c r="J2436" s="276"/>
      <c r="K2436" s="276"/>
      <c r="L2436" s="276"/>
      <c r="M2436" s="276"/>
      <c r="N2436" s="276"/>
      <c r="O2436" s="160"/>
    </row>
    <row r="2437">
      <c r="A2437" s="276"/>
      <c r="B2437" s="276"/>
      <c r="C2437" s="304"/>
      <c r="D2437" s="305"/>
      <c r="E2437" s="306"/>
      <c r="F2437" s="307"/>
      <c r="G2437" s="307"/>
      <c r="H2437" s="307"/>
      <c r="I2437" s="308"/>
      <c r="J2437" s="276"/>
      <c r="K2437" s="276"/>
      <c r="L2437" s="276"/>
      <c r="M2437" s="276"/>
      <c r="N2437" s="276"/>
      <c r="O2437" s="160"/>
    </row>
    <row r="2438">
      <c r="A2438" s="276"/>
      <c r="B2438" s="276"/>
      <c r="C2438" s="304"/>
      <c r="D2438" s="305"/>
      <c r="E2438" s="306"/>
      <c r="F2438" s="307"/>
      <c r="G2438" s="307"/>
      <c r="H2438" s="307"/>
      <c r="I2438" s="308"/>
      <c r="J2438" s="276"/>
      <c r="K2438" s="276"/>
      <c r="L2438" s="276"/>
      <c r="M2438" s="276"/>
      <c r="N2438" s="276"/>
      <c r="O2438" s="160"/>
    </row>
    <row r="2439">
      <c r="A2439" s="276"/>
      <c r="B2439" s="276"/>
      <c r="C2439" s="304"/>
      <c r="D2439" s="305"/>
      <c r="E2439" s="306"/>
      <c r="F2439" s="307"/>
      <c r="G2439" s="307"/>
      <c r="H2439" s="307"/>
      <c r="I2439" s="308"/>
      <c r="J2439" s="276"/>
      <c r="K2439" s="276"/>
      <c r="L2439" s="276"/>
      <c r="M2439" s="276"/>
      <c r="N2439" s="276"/>
      <c r="O2439" s="160"/>
    </row>
    <row r="2440">
      <c r="A2440" s="276"/>
      <c r="B2440" s="276"/>
      <c r="C2440" s="304"/>
      <c r="D2440" s="305"/>
      <c r="E2440" s="306"/>
      <c r="F2440" s="307"/>
      <c r="G2440" s="307"/>
      <c r="H2440" s="307"/>
      <c r="I2440" s="308"/>
      <c r="J2440" s="276"/>
      <c r="K2440" s="276"/>
      <c r="L2440" s="276"/>
      <c r="M2440" s="276"/>
      <c r="N2440" s="276"/>
      <c r="O2440" s="160"/>
    </row>
    <row r="2441">
      <c r="A2441" s="276"/>
      <c r="B2441" s="276"/>
      <c r="C2441" s="304"/>
      <c r="D2441" s="305"/>
      <c r="E2441" s="306"/>
      <c r="F2441" s="307"/>
      <c r="G2441" s="307"/>
      <c r="H2441" s="307"/>
      <c r="I2441" s="308"/>
      <c r="J2441" s="276"/>
      <c r="K2441" s="276"/>
      <c r="L2441" s="276"/>
      <c r="M2441" s="276"/>
      <c r="N2441" s="276"/>
      <c r="O2441" s="160"/>
    </row>
    <row r="2442">
      <c r="A2442" s="276"/>
      <c r="B2442" s="276"/>
      <c r="C2442" s="304"/>
      <c r="D2442" s="305"/>
      <c r="E2442" s="306"/>
      <c r="F2442" s="307"/>
      <c r="G2442" s="307"/>
      <c r="H2442" s="307"/>
      <c r="I2442" s="308"/>
      <c r="J2442" s="276"/>
      <c r="K2442" s="276"/>
      <c r="L2442" s="276"/>
      <c r="M2442" s="276"/>
      <c r="N2442" s="276"/>
      <c r="O2442" s="160"/>
    </row>
    <row r="2443">
      <c r="A2443" s="276"/>
      <c r="B2443" s="276"/>
      <c r="C2443" s="304"/>
      <c r="D2443" s="305"/>
      <c r="E2443" s="306"/>
      <c r="F2443" s="307"/>
      <c r="G2443" s="307"/>
      <c r="H2443" s="307"/>
      <c r="I2443" s="308"/>
      <c r="J2443" s="276"/>
      <c r="K2443" s="276"/>
      <c r="L2443" s="276"/>
      <c r="M2443" s="276"/>
      <c r="N2443" s="276"/>
      <c r="O2443" s="160"/>
    </row>
    <row r="2444">
      <c r="A2444" s="276"/>
      <c r="B2444" s="276"/>
      <c r="C2444" s="304"/>
      <c r="D2444" s="305"/>
      <c r="E2444" s="306"/>
      <c r="F2444" s="307"/>
      <c r="G2444" s="307"/>
      <c r="H2444" s="307"/>
      <c r="I2444" s="308"/>
      <c r="J2444" s="276"/>
      <c r="K2444" s="276"/>
      <c r="L2444" s="276"/>
      <c r="M2444" s="276"/>
      <c r="N2444" s="276"/>
      <c r="O2444" s="160"/>
    </row>
    <row r="2445">
      <c r="A2445" s="276"/>
      <c r="B2445" s="276"/>
      <c r="C2445" s="304"/>
      <c r="D2445" s="305"/>
      <c r="E2445" s="306"/>
      <c r="F2445" s="307"/>
      <c r="G2445" s="307"/>
      <c r="H2445" s="307"/>
      <c r="I2445" s="308"/>
      <c r="J2445" s="276"/>
      <c r="K2445" s="276"/>
      <c r="L2445" s="276"/>
      <c r="M2445" s="276"/>
      <c r="N2445" s="276"/>
      <c r="O2445" s="160"/>
    </row>
    <row r="2446">
      <c r="A2446" s="276"/>
      <c r="B2446" s="276"/>
      <c r="C2446" s="304"/>
      <c r="D2446" s="305"/>
      <c r="E2446" s="306"/>
      <c r="F2446" s="307"/>
      <c r="G2446" s="307"/>
      <c r="H2446" s="307"/>
      <c r="I2446" s="308"/>
      <c r="J2446" s="276"/>
      <c r="K2446" s="276"/>
      <c r="L2446" s="276"/>
      <c r="M2446" s="276"/>
      <c r="N2446" s="276"/>
      <c r="O2446" s="160"/>
    </row>
    <row r="2447">
      <c r="A2447" s="276"/>
      <c r="B2447" s="276"/>
      <c r="C2447" s="304"/>
      <c r="D2447" s="305"/>
      <c r="E2447" s="306"/>
      <c r="F2447" s="307"/>
      <c r="G2447" s="307"/>
      <c r="H2447" s="307"/>
      <c r="I2447" s="308"/>
      <c r="J2447" s="276"/>
      <c r="K2447" s="276"/>
      <c r="L2447" s="276"/>
      <c r="M2447" s="276"/>
      <c r="N2447" s="276"/>
      <c r="O2447" s="160"/>
    </row>
    <row r="2448">
      <c r="A2448" s="276"/>
      <c r="B2448" s="276"/>
      <c r="C2448" s="304"/>
      <c r="D2448" s="305"/>
      <c r="E2448" s="306"/>
      <c r="F2448" s="307"/>
      <c r="G2448" s="307"/>
      <c r="H2448" s="307"/>
      <c r="I2448" s="308"/>
      <c r="J2448" s="276"/>
      <c r="K2448" s="276"/>
      <c r="L2448" s="276"/>
      <c r="M2448" s="276"/>
      <c r="N2448" s="276"/>
      <c r="O2448" s="160"/>
    </row>
    <row r="2449">
      <c r="A2449" s="276"/>
      <c r="B2449" s="276"/>
      <c r="C2449" s="304"/>
      <c r="D2449" s="305"/>
      <c r="E2449" s="306"/>
      <c r="F2449" s="307"/>
      <c r="G2449" s="307"/>
      <c r="H2449" s="307"/>
      <c r="I2449" s="308"/>
      <c r="J2449" s="276"/>
      <c r="K2449" s="276"/>
      <c r="L2449" s="276"/>
      <c r="M2449" s="276"/>
      <c r="N2449" s="276"/>
      <c r="O2449" s="160"/>
    </row>
    <row r="2450">
      <c r="A2450" s="276"/>
      <c r="B2450" s="276"/>
      <c r="C2450" s="304"/>
      <c r="D2450" s="305"/>
      <c r="E2450" s="306"/>
      <c r="F2450" s="307"/>
      <c r="G2450" s="307"/>
      <c r="H2450" s="307"/>
      <c r="I2450" s="308"/>
      <c r="J2450" s="276"/>
      <c r="K2450" s="276"/>
      <c r="L2450" s="276"/>
      <c r="M2450" s="276"/>
      <c r="N2450" s="276"/>
      <c r="O2450" s="160"/>
    </row>
    <row r="2451">
      <c r="A2451" s="276"/>
      <c r="B2451" s="276"/>
      <c r="C2451" s="304"/>
      <c r="D2451" s="305"/>
      <c r="E2451" s="306"/>
      <c r="F2451" s="307"/>
      <c r="G2451" s="307"/>
      <c r="H2451" s="307"/>
      <c r="I2451" s="308"/>
      <c r="J2451" s="276"/>
      <c r="K2451" s="276"/>
      <c r="L2451" s="276"/>
      <c r="M2451" s="276"/>
      <c r="N2451" s="276"/>
      <c r="O2451" s="160"/>
    </row>
    <row r="2452">
      <c r="A2452" s="276"/>
      <c r="B2452" s="276"/>
      <c r="C2452" s="304"/>
      <c r="D2452" s="305"/>
      <c r="E2452" s="306"/>
      <c r="F2452" s="307"/>
      <c r="G2452" s="307"/>
      <c r="H2452" s="307"/>
      <c r="I2452" s="308"/>
      <c r="J2452" s="276"/>
      <c r="K2452" s="276"/>
      <c r="L2452" s="276"/>
      <c r="M2452" s="276"/>
      <c r="N2452" s="276"/>
      <c r="O2452" s="160"/>
    </row>
    <row r="2453">
      <c r="A2453" s="276"/>
      <c r="B2453" s="276"/>
      <c r="C2453" s="304"/>
      <c r="D2453" s="305"/>
      <c r="E2453" s="306"/>
      <c r="F2453" s="307"/>
      <c r="G2453" s="307"/>
      <c r="H2453" s="307"/>
      <c r="I2453" s="308"/>
      <c r="J2453" s="276"/>
      <c r="K2453" s="276"/>
      <c r="L2453" s="276"/>
      <c r="M2453" s="276"/>
      <c r="N2453" s="276"/>
      <c r="O2453" s="160"/>
    </row>
    <row r="2454">
      <c r="A2454" s="276"/>
      <c r="B2454" s="276"/>
      <c r="C2454" s="304"/>
      <c r="D2454" s="305"/>
      <c r="E2454" s="306"/>
      <c r="F2454" s="307"/>
      <c r="G2454" s="307"/>
      <c r="H2454" s="307"/>
      <c r="I2454" s="308"/>
      <c r="J2454" s="276"/>
      <c r="K2454" s="276"/>
      <c r="L2454" s="276"/>
      <c r="M2454" s="276"/>
      <c r="N2454" s="276"/>
      <c r="O2454" s="160"/>
    </row>
    <row r="2455">
      <c r="A2455" s="276"/>
      <c r="B2455" s="276"/>
      <c r="C2455" s="304"/>
      <c r="D2455" s="305"/>
      <c r="E2455" s="306"/>
      <c r="F2455" s="307"/>
      <c r="G2455" s="307"/>
      <c r="H2455" s="307"/>
      <c r="I2455" s="308"/>
      <c r="J2455" s="276"/>
      <c r="K2455" s="276"/>
      <c r="L2455" s="276"/>
      <c r="M2455" s="276"/>
      <c r="N2455" s="276"/>
      <c r="O2455" s="160"/>
    </row>
    <row r="2456">
      <c r="A2456" s="276"/>
      <c r="B2456" s="276"/>
      <c r="C2456" s="304"/>
      <c r="D2456" s="305"/>
      <c r="E2456" s="306"/>
      <c r="F2456" s="307"/>
      <c r="G2456" s="307"/>
      <c r="H2456" s="307"/>
      <c r="I2456" s="308"/>
      <c r="J2456" s="276"/>
      <c r="K2456" s="276"/>
      <c r="L2456" s="276"/>
      <c r="M2456" s="276"/>
      <c r="N2456" s="276"/>
      <c r="O2456" s="160"/>
    </row>
    <row r="2457">
      <c r="A2457" s="276"/>
      <c r="B2457" s="276"/>
      <c r="C2457" s="304"/>
      <c r="D2457" s="305"/>
      <c r="E2457" s="306"/>
      <c r="F2457" s="307"/>
      <c r="G2457" s="307"/>
      <c r="H2457" s="307"/>
      <c r="I2457" s="308"/>
      <c r="J2457" s="276"/>
      <c r="K2457" s="276"/>
      <c r="L2457" s="276"/>
      <c r="M2457" s="276"/>
      <c r="N2457" s="276"/>
      <c r="O2457" s="160"/>
    </row>
    <row r="2458">
      <c r="A2458" s="276"/>
      <c r="B2458" s="276"/>
      <c r="C2458" s="304"/>
      <c r="D2458" s="305"/>
      <c r="E2458" s="306"/>
      <c r="F2458" s="307"/>
      <c r="G2458" s="307"/>
      <c r="H2458" s="307"/>
      <c r="I2458" s="308"/>
      <c r="J2458" s="276"/>
      <c r="K2458" s="276"/>
      <c r="L2458" s="276"/>
      <c r="M2458" s="276"/>
      <c r="N2458" s="276"/>
      <c r="O2458" s="160"/>
    </row>
    <row r="2459">
      <c r="A2459" s="276"/>
      <c r="B2459" s="276"/>
      <c r="C2459" s="304"/>
      <c r="D2459" s="305"/>
      <c r="E2459" s="306"/>
      <c r="F2459" s="307"/>
      <c r="G2459" s="307"/>
      <c r="H2459" s="307"/>
      <c r="I2459" s="308"/>
      <c r="J2459" s="276"/>
      <c r="K2459" s="276"/>
      <c r="L2459" s="276"/>
      <c r="M2459" s="276"/>
      <c r="N2459" s="276"/>
      <c r="O2459" s="160"/>
    </row>
    <row r="2460">
      <c r="A2460" s="276"/>
      <c r="B2460" s="276"/>
      <c r="C2460" s="304"/>
      <c r="D2460" s="305"/>
      <c r="E2460" s="306"/>
      <c r="F2460" s="307"/>
      <c r="G2460" s="307"/>
      <c r="H2460" s="307"/>
      <c r="I2460" s="308"/>
      <c r="J2460" s="276"/>
      <c r="K2460" s="276"/>
      <c r="L2460" s="276"/>
      <c r="M2460" s="276"/>
      <c r="N2460" s="276"/>
      <c r="O2460" s="160"/>
    </row>
    <row r="2461">
      <c r="A2461" s="276"/>
      <c r="B2461" s="276"/>
      <c r="C2461" s="304"/>
      <c r="D2461" s="305"/>
      <c r="E2461" s="306"/>
      <c r="F2461" s="307"/>
      <c r="G2461" s="307"/>
      <c r="H2461" s="307"/>
      <c r="I2461" s="308"/>
      <c r="J2461" s="276"/>
      <c r="K2461" s="276"/>
      <c r="L2461" s="276"/>
      <c r="M2461" s="276"/>
      <c r="N2461" s="276"/>
      <c r="O2461" s="160"/>
    </row>
    <row r="2462">
      <c r="A2462" s="276"/>
      <c r="B2462" s="276"/>
      <c r="C2462" s="304"/>
      <c r="D2462" s="305"/>
      <c r="E2462" s="306"/>
      <c r="F2462" s="307"/>
      <c r="G2462" s="307"/>
      <c r="H2462" s="307"/>
      <c r="I2462" s="308"/>
      <c r="J2462" s="276"/>
      <c r="K2462" s="276"/>
      <c r="L2462" s="276"/>
      <c r="M2462" s="276"/>
      <c r="N2462" s="276"/>
      <c r="O2462" s="160"/>
    </row>
    <row r="2463">
      <c r="A2463" s="276"/>
      <c r="B2463" s="276"/>
      <c r="C2463" s="304"/>
      <c r="D2463" s="305"/>
      <c r="E2463" s="306"/>
      <c r="F2463" s="307"/>
      <c r="G2463" s="307"/>
      <c r="H2463" s="307"/>
      <c r="I2463" s="308"/>
      <c r="J2463" s="276"/>
      <c r="K2463" s="276"/>
      <c r="L2463" s="276"/>
      <c r="M2463" s="276"/>
      <c r="N2463" s="276"/>
      <c r="O2463" s="160"/>
    </row>
    <row r="2464">
      <c r="A2464" s="276"/>
      <c r="B2464" s="276"/>
      <c r="C2464" s="304"/>
      <c r="D2464" s="305"/>
      <c r="E2464" s="306"/>
      <c r="F2464" s="307"/>
      <c r="G2464" s="307"/>
      <c r="H2464" s="307"/>
      <c r="I2464" s="308"/>
      <c r="J2464" s="276"/>
      <c r="K2464" s="276"/>
      <c r="L2464" s="276"/>
      <c r="M2464" s="276"/>
      <c r="N2464" s="276"/>
      <c r="O2464" s="160"/>
    </row>
    <row r="2465">
      <c r="A2465" s="276"/>
      <c r="B2465" s="276"/>
      <c r="C2465" s="304"/>
      <c r="D2465" s="305"/>
      <c r="E2465" s="306"/>
      <c r="F2465" s="307"/>
      <c r="G2465" s="307"/>
      <c r="H2465" s="307"/>
      <c r="I2465" s="308"/>
      <c r="J2465" s="276"/>
      <c r="K2465" s="276"/>
      <c r="L2465" s="276"/>
      <c r="M2465" s="276"/>
      <c r="N2465" s="276"/>
      <c r="O2465" s="160"/>
    </row>
    <row r="2466">
      <c r="A2466" s="276"/>
      <c r="B2466" s="276"/>
      <c r="C2466" s="304"/>
      <c r="D2466" s="305"/>
      <c r="E2466" s="306"/>
      <c r="F2466" s="307"/>
      <c r="G2466" s="307"/>
      <c r="H2466" s="307"/>
      <c r="I2466" s="308"/>
      <c r="J2466" s="276"/>
      <c r="K2466" s="276"/>
      <c r="L2466" s="276"/>
      <c r="M2466" s="276"/>
      <c r="N2466" s="276"/>
      <c r="O2466" s="160"/>
    </row>
    <row r="2467">
      <c r="A2467" s="276"/>
      <c r="B2467" s="276"/>
      <c r="C2467" s="304"/>
      <c r="D2467" s="305"/>
      <c r="E2467" s="306"/>
      <c r="F2467" s="307"/>
      <c r="G2467" s="307"/>
      <c r="H2467" s="307"/>
      <c r="I2467" s="308"/>
      <c r="J2467" s="276"/>
      <c r="K2467" s="276"/>
      <c r="L2467" s="276"/>
      <c r="M2467" s="276"/>
      <c r="N2467" s="276"/>
      <c r="O2467" s="160"/>
    </row>
    <row r="2468">
      <c r="A2468" s="276"/>
      <c r="B2468" s="276"/>
      <c r="C2468" s="304"/>
      <c r="D2468" s="305"/>
      <c r="E2468" s="306"/>
      <c r="F2468" s="307"/>
      <c r="G2468" s="307"/>
      <c r="H2468" s="307"/>
      <c r="I2468" s="308"/>
      <c r="J2468" s="276"/>
      <c r="K2468" s="276"/>
      <c r="L2468" s="276"/>
      <c r="M2468" s="276"/>
      <c r="N2468" s="276"/>
      <c r="O2468" s="160"/>
    </row>
    <row r="2469">
      <c r="A2469" s="276"/>
      <c r="B2469" s="276"/>
      <c r="C2469" s="304"/>
      <c r="D2469" s="305"/>
      <c r="E2469" s="306"/>
      <c r="F2469" s="307"/>
      <c r="G2469" s="307"/>
      <c r="H2469" s="307"/>
      <c r="I2469" s="308"/>
      <c r="J2469" s="276"/>
      <c r="K2469" s="276"/>
      <c r="L2469" s="276"/>
      <c r="M2469" s="276"/>
      <c r="N2469" s="276"/>
      <c r="O2469" s="160"/>
    </row>
    <row r="2470">
      <c r="A2470" s="276"/>
      <c r="B2470" s="276"/>
      <c r="C2470" s="304"/>
      <c r="D2470" s="305"/>
      <c r="E2470" s="306"/>
      <c r="F2470" s="307"/>
      <c r="G2470" s="307"/>
      <c r="H2470" s="307"/>
      <c r="I2470" s="308"/>
      <c r="J2470" s="276"/>
      <c r="K2470" s="276"/>
      <c r="L2470" s="276"/>
      <c r="M2470" s="276"/>
      <c r="N2470" s="276"/>
      <c r="O2470" s="160"/>
    </row>
    <row r="2471">
      <c r="A2471" s="276"/>
      <c r="B2471" s="276"/>
      <c r="C2471" s="304"/>
      <c r="D2471" s="305"/>
      <c r="E2471" s="306"/>
      <c r="F2471" s="307"/>
      <c r="G2471" s="307"/>
      <c r="H2471" s="307"/>
      <c r="I2471" s="308"/>
      <c r="J2471" s="276"/>
      <c r="K2471" s="276"/>
      <c r="L2471" s="276"/>
      <c r="M2471" s="276"/>
      <c r="N2471" s="276"/>
      <c r="O2471" s="160"/>
    </row>
    <row r="2472">
      <c r="A2472" s="276"/>
      <c r="B2472" s="276"/>
      <c r="C2472" s="304"/>
      <c r="D2472" s="305"/>
      <c r="E2472" s="306"/>
      <c r="F2472" s="307"/>
      <c r="G2472" s="307"/>
      <c r="H2472" s="307"/>
      <c r="I2472" s="308"/>
      <c r="J2472" s="276"/>
      <c r="K2472" s="276"/>
      <c r="L2472" s="276"/>
      <c r="M2472" s="276"/>
      <c r="N2472" s="276"/>
      <c r="O2472" s="160"/>
    </row>
    <row r="2473">
      <c r="A2473" s="276"/>
      <c r="B2473" s="276"/>
      <c r="C2473" s="304"/>
      <c r="D2473" s="305"/>
      <c r="E2473" s="306"/>
      <c r="F2473" s="307"/>
      <c r="G2473" s="307"/>
      <c r="H2473" s="307"/>
      <c r="I2473" s="308"/>
      <c r="J2473" s="276"/>
      <c r="K2473" s="276"/>
      <c r="L2473" s="276"/>
      <c r="M2473" s="276"/>
      <c r="N2473" s="276"/>
      <c r="O2473" s="160"/>
    </row>
    <row r="2474">
      <c r="A2474" s="276"/>
      <c r="B2474" s="276"/>
      <c r="C2474" s="304"/>
      <c r="D2474" s="305"/>
      <c r="E2474" s="306"/>
      <c r="F2474" s="307"/>
      <c r="G2474" s="307"/>
      <c r="H2474" s="307"/>
      <c r="I2474" s="308"/>
      <c r="J2474" s="276"/>
      <c r="K2474" s="276"/>
      <c r="L2474" s="276"/>
      <c r="M2474" s="276"/>
      <c r="N2474" s="276"/>
      <c r="O2474" s="160"/>
    </row>
    <row r="2475">
      <c r="A2475" s="276"/>
      <c r="B2475" s="276"/>
      <c r="C2475" s="304"/>
      <c r="D2475" s="305"/>
      <c r="E2475" s="306"/>
      <c r="F2475" s="307"/>
      <c r="G2475" s="307"/>
      <c r="H2475" s="307"/>
      <c r="I2475" s="308"/>
      <c r="J2475" s="276"/>
      <c r="K2475" s="276"/>
      <c r="L2475" s="276"/>
      <c r="M2475" s="276"/>
      <c r="N2475" s="276"/>
      <c r="O2475" s="160"/>
    </row>
    <row r="2476">
      <c r="A2476" s="276"/>
      <c r="B2476" s="276"/>
      <c r="C2476" s="304"/>
      <c r="D2476" s="305"/>
      <c r="E2476" s="306"/>
      <c r="F2476" s="307"/>
      <c r="G2476" s="307"/>
      <c r="H2476" s="307"/>
      <c r="I2476" s="308"/>
      <c r="J2476" s="276"/>
      <c r="K2476" s="276"/>
      <c r="L2476" s="276"/>
      <c r="M2476" s="276"/>
      <c r="N2476" s="276"/>
      <c r="O2476" s="160"/>
    </row>
    <row r="2477">
      <c r="A2477" s="276"/>
      <c r="B2477" s="276"/>
      <c r="C2477" s="304"/>
      <c r="D2477" s="305"/>
      <c r="E2477" s="306"/>
      <c r="F2477" s="307"/>
      <c r="G2477" s="307"/>
      <c r="H2477" s="307"/>
      <c r="I2477" s="308"/>
      <c r="J2477" s="276"/>
      <c r="K2477" s="276"/>
      <c r="L2477" s="276"/>
      <c r="M2477" s="276"/>
      <c r="N2477" s="276"/>
      <c r="O2477" s="160"/>
    </row>
    <row r="2478">
      <c r="A2478" s="276"/>
      <c r="B2478" s="276"/>
      <c r="C2478" s="304"/>
      <c r="D2478" s="305"/>
      <c r="E2478" s="306"/>
      <c r="F2478" s="307"/>
      <c r="G2478" s="307"/>
      <c r="H2478" s="307"/>
      <c r="I2478" s="308"/>
      <c r="J2478" s="276"/>
      <c r="K2478" s="276"/>
      <c r="L2478" s="276"/>
      <c r="M2478" s="276"/>
      <c r="N2478" s="276"/>
      <c r="O2478" s="160"/>
    </row>
    <row r="2479">
      <c r="A2479" s="276"/>
      <c r="B2479" s="276"/>
      <c r="C2479" s="304"/>
      <c r="D2479" s="305"/>
      <c r="E2479" s="306"/>
      <c r="F2479" s="307"/>
      <c r="G2479" s="307"/>
      <c r="H2479" s="307"/>
      <c r="I2479" s="308"/>
      <c r="J2479" s="276"/>
      <c r="K2479" s="276"/>
      <c r="L2479" s="276"/>
      <c r="M2479" s="276"/>
      <c r="N2479" s="276"/>
      <c r="O2479" s="160"/>
    </row>
    <row r="2480">
      <c r="A2480" s="276"/>
      <c r="B2480" s="276"/>
      <c r="C2480" s="304"/>
      <c r="D2480" s="305"/>
      <c r="E2480" s="306"/>
      <c r="F2480" s="307"/>
      <c r="G2480" s="307"/>
      <c r="H2480" s="307"/>
      <c r="I2480" s="308"/>
      <c r="J2480" s="276"/>
      <c r="K2480" s="276"/>
      <c r="L2480" s="276"/>
      <c r="M2480" s="276"/>
      <c r="N2480" s="276"/>
      <c r="O2480" s="160"/>
    </row>
    <row r="2481">
      <c r="A2481" s="276"/>
      <c r="B2481" s="276"/>
      <c r="C2481" s="304"/>
      <c r="D2481" s="305"/>
      <c r="E2481" s="306"/>
      <c r="F2481" s="307"/>
      <c r="G2481" s="307"/>
      <c r="H2481" s="307"/>
      <c r="I2481" s="308"/>
      <c r="J2481" s="276"/>
      <c r="K2481" s="276"/>
      <c r="L2481" s="276"/>
      <c r="M2481" s="276"/>
      <c r="N2481" s="276"/>
      <c r="O2481" s="160"/>
    </row>
    <row r="2482">
      <c r="A2482" s="276"/>
      <c r="B2482" s="276"/>
      <c r="C2482" s="304"/>
      <c r="D2482" s="305"/>
      <c r="E2482" s="306"/>
      <c r="F2482" s="307"/>
      <c r="G2482" s="307"/>
      <c r="H2482" s="307"/>
      <c r="I2482" s="308"/>
      <c r="J2482" s="276"/>
      <c r="K2482" s="276"/>
      <c r="L2482" s="276"/>
      <c r="M2482" s="276"/>
      <c r="N2482" s="276"/>
      <c r="O2482" s="160"/>
    </row>
    <row r="2483">
      <c r="A2483" s="276"/>
      <c r="B2483" s="276"/>
      <c r="C2483" s="304"/>
      <c r="D2483" s="305"/>
      <c r="E2483" s="306"/>
      <c r="F2483" s="307"/>
      <c r="G2483" s="307"/>
      <c r="H2483" s="307"/>
      <c r="I2483" s="308"/>
      <c r="J2483" s="276"/>
      <c r="K2483" s="276"/>
      <c r="L2483" s="276"/>
      <c r="M2483" s="276"/>
      <c r="N2483" s="276"/>
      <c r="O2483" s="160"/>
    </row>
    <row r="2484">
      <c r="A2484" s="276"/>
      <c r="B2484" s="276"/>
      <c r="C2484" s="304"/>
      <c r="D2484" s="305"/>
      <c r="E2484" s="306"/>
      <c r="F2484" s="307"/>
      <c r="G2484" s="307"/>
      <c r="H2484" s="307"/>
      <c r="I2484" s="308"/>
      <c r="J2484" s="276"/>
      <c r="K2484" s="276"/>
      <c r="L2484" s="276"/>
      <c r="M2484" s="276"/>
      <c r="N2484" s="276"/>
      <c r="O2484" s="160"/>
    </row>
    <row r="2485">
      <c r="A2485" s="276"/>
      <c r="B2485" s="276"/>
      <c r="C2485" s="304"/>
      <c r="D2485" s="305"/>
      <c r="E2485" s="306"/>
      <c r="F2485" s="307"/>
      <c r="G2485" s="307"/>
      <c r="H2485" s="307"/>
      <c r="I2485" s="308"/>
      <c r="J2485" s="276"/>
      <c r="K2485" s="276"/>
      <c r="L2485" s="276"/>
      <c r="M2485" s="276"/>
      <c r="N2485" s="276"/>
      <c r="O2485" s="160"/>
    </row>
    <row r="2486">
      <c r="A2486" s="276"/>
      <c r="B2486" s="276"/>
      <c r="C2486" s="304"/>
      <c r="D2486" s="305"/>
      <c r="E2486" s="306"/>
      <c r="F2486" s="307"/>
      <c r="G2486" s="307"/>
      <c r="H2486" s="307"/>
      <c r="I2486" s="308"/>
      <c r="J2486" s="276"/>
      <c r="K2486" s="276"/>
      <c r="L2486" s="276"/>
      <c r="M2486" s="276"/>
      <c r="N2486" s="276"/>
      <c r="O2486" s="160"/>
    </row>
    <row r="2487">
      <c r="A2487" s="276"/>
      <c r="B2487" s="276"/>
      <c r="C2487" s="304"/>
      <c r="D2487" s="305"/>
      <c r="E2487" s="306"/>
      <c r="F2487" s="307"/>
      <c r="G2487" s="307"/>
      <c r="H2487" s="307"/>
      <c r="I2487" s="308"/>
      <c r="J2487" s="276"/>
      <c r="K2487" s="276"/>
      <c r="L2487" s="276"/>
      <c r="M2487" s="276"/>
      <c r="N2487" s="276"/>
      <c r="O2487" s="160"/>
    </row>
    <row r="2488">
      <c r="A2488" s="276"/>
      <c r="B2488" s="276"/>
      <c r="C2488" s="304"/>
      <c r="D2488" s="305"/>
      <c r="E2488" s="306"/>
      <c r="F2488" s="307"/>
      <c r="G2488" s="307"/>
      <c r="H2488" s="307"/>
      <c r="I2488" s="308"/>
      <c r="J2488" s="276"/>
      <c r="K2488" s="276"/>
      <c r="L2488" s="276"/>
      <c r="M2488" s="276"/>
      <c r="N2488" s="276"/>
      <c r="O2488" s="160"/>
    </row>
    <row r="2489">
      <c r="A2489" s="276"/>
      <c r="B2489" s="276"/>
      <c r="C2489" s="304"/>
      <c r="D2489" s="305"/>
      <c r="E2489" s="306"/>
      <c r="F2489" s="307"/>
      <c r="G2489" s="307"/>
      <c r="H2489" s="307"/>
      <c r="I2489" s="308"/>
      <c r="J2489" s="276"/>
      <c r="K2489" s="276"/>
      <c r="L2489" s="276"/>
      <c r="M2489" s="276"/>
      <c r="N2489" s="276"/>
      <c r="O2489" s="160"/>
    </row>
    <row r="2490">
      <c r="A2490" s="276"/>
      <c r="B2490" s="276"/>
      <c r="C2490" s="304"/>
      <c r="D2490" s="305"/>
      <c r="E2490" s="306"/>
      <c r="F2490" s="307"/>
      <c r="G2490" s="307"/>
      <c r="H2490" s="307"/>
      <c r="I2490" s="308"/>
      <c r="J2490" s="276"/>
      <c r="K2490" s="276"/>
      <c r="L2490" s="276"/>
      <c r="M2490" s="276"/>
      <c r="N2490" s="276"/>
      <c r="O2490" s="160"/>
    </row>
    <row r="2491">
      <c r="A2491" s="276"/>
      <c r="B2491" s="276"/>
      <c r="C2491" s="304"/>
      <c r="D2491" s="305"/>
      <c r="E2491" s="306"/>
      <c r="F2491" s="307"/>
      <c r="G2491" s="307"/>
      <c r="H2491" s="307"/>
      <c r="I2491" s="308"/>
      <c r="J2491" s="276"/>
      <c r="K2491" s="276"/>
      <c r="L2491" s="276"/>
      <c r="M2491" s="276"/>
      <c r="N2491" s="276"/>
      <c r="O2491" s="160"/>
    </row>
    <row r="2492">
      <c r="A2492" s="276"/>
      <c r="B2492" s="276"/>
      <c r="C2492" s="304"/>
      <c r="D2492" s="305"/>
      <c r="E2492" s="306"/>
      <c r="F2492" s="307"/>
      <c r="G2492" s="307"/>
      <c r="H2492" s="307"/>
      <c r="I2492" s="308"/>
      <c r="J2492" s="276"/>
      <c r="K2492" s="276"/>
      <c r="L2492" s="276"/>
      <c r="M2492" s="276"/>
      <c r="N2492" s="276"/>
      <c r="O2492" s="160"/>
    </row>
    <row r="2493">
      <c r="A2493" s="276"/>
      <c r="B2493" s="276"/>
      <c r="C2493" s="304"/>
      <c r="D2493" s="305"/>
      <c r="E2493" s="306"/>
      <c r="F2493" s="307"/>
      <c r="G2493" s="307"/>
      <c r="H2493" s="307"/>
      <c r="I2493" s="308"/>
      <c r="J2493" s="276"/>
      <c r="K2493" s="276"/>
      <c r="L2493" s="276"/>
      <c r="M2493" s="276"/>
      <c r="N2493" s="276"/>
      <c r="O2493" s="160"/>
    </row>
    <row r="2494">
      <c r="A2494" s="276"/>
      <c r="B2494" s="276"/>
      <c r="C2494" s="304"/>
      <c r="D2494" s="305"/>
      <c r="E2494" s="306"/>
      <c r="F2494" s="307"/>
      <c r="G2494" s="307"/>
      <c r="H2494" s="307"/>
      <c r="I2494" s="308"/>
      <c r="J2494" s="276"/>
      <c r="K2494" s="276"/>
      <c r="L2494" s="276"/>
      <c r="M2494" s="276"/>
      <c r="N2494" s="276"/>
      <c r="O2494" s="160"/>
    </row>
    <row r="2495">
      <c r="A2495" s="276"/>
      <c r="B2495" s="276"/>
      <c r="C2495" s="304"/>
      <c r="D2495" s="305"/>
      <c r="E2495" s="306"/>
      <c r="F2495" s="307"/>
      <c r="G2495" s="307"/>
      <c r="H2495" s="307"/>
      <c r="I2495" s="308"/>
      <c r="J2495" s="276"/>
      <c r="K2495" s="276"/>
      <c r="L2495" s="276"/>
      <c r="M2495" s="276"/>
      <c r="N2495" s="276"/>
      <c r="O2495" s="160"/>
    </row>
    <row r="2496">
      <c r="A2496" s="276"/>
      <c r="B2496" s="276"/>
      <c r="C2496" s="304"/>
      <c r="D2496" s="305"/>
      <c r="E2496" s="306"/>
      <c r="F2496" s="307"/>
      <c r="G2496" s="307"/>
      <c r="H2496" s="307"/>
      <c r="I2496" s="308"/>
      <c r="J2496" s="276"/>
      <c r="K2496" s="276"/>
      <c r="L2496" s="276"/>
      <c r="M2496" s="276"/>
      <c r="N2496" s="276"/>
      <c r="O2496" s="160"/>
    </row>
    <row r="2497">
      <c r="A2497" s="276"/>
      <c r="B2497" s="276"/>
      <c r="C2497" s="304"/>
      <c r="D2497" s="305"/>
      <c r="E2497" s="306"/>
      <c r="F2497" s="307"/>
      <c r="G2497" s="307"/>
      <c r="H2497" s="307"/>
      <c r="I2497" s="308"/>
      <c r="J2497" s="276"/>
      <c r="K2497" s="276"/>
      <c r="L2497" s="276"/>
      <c r="M2497" s="276"/>
      <c r="N2497" s="276"/>
      <c r="O2497" s="160"/>
    </row>
    <row r="2498">
      <c r="A2498" s="276"/>
      <c r="B2498" s="276"/>
      <c r="C2498" s="304"/>
      <c r="D2498" s="305"/>
      <c r="E2498" s="306"/>
      <c r="F2498" s="307"/>
      <c r="G2498" s="307"/>
      <c r="H2498" s="307"/>
      <c r="I2498" s="308"/>
      <c r="J2498" s="276"/>
      <c r="K2498" s="276"/>
      <c r="L2498" s="276"/>
      <c r="M2498" s="276"/>
      <c r="N2498" s="276"/>
      <c r="O2498" s="160"/>
    </row>
    <row r="2499">
      <c r="A2499" s="276"/>
      <c r="B2499" s="276"/>
      <c r="C2499" s="304"/>
      <c r="D2499" s="305"/>
      <c r="E2499" s="306"/>
      <c r="F2499" s="307"/>
      <c r="G2499" s="307"/>
      <c r="H2499" s="307"/>
      <c r="I2499" s="308"/>
      <c r="J2499" s="276"/>
      <c r="K2499" s="276"/>
      <c r="L2499" s="276"/>
      <c r="M2499" s="276"/>
      <c r="N2499" s="276"/>
      <c r="O2499" s="160"/>
    </row>
    <row r="2500">
      <c r="A2500" s="276"/>
      <c r="B2500" s="276"/>
      <c r="C2500" s="304"/>
      <c r="D2500" s="305"/>
      <c r="E2500" s="306"/>
      <c r="F2500" s="307"/>
      <c r="G2500" s="307"/>
      <c r="H2500" s="307"/>
      <c r="I2500" s="308"/>
      <c r="J2500" s="276"/>
      <c r="K2500" s="276"/>
      <c r="L2500" s="276"/>
      <c r="M2500" s="276"/>
      <c r="N2500" s="276"/>
      <c r="O2500" s="160"/>
    </row>
    <row r="2501">
      <c r="A2501" s="276"/>
      <c r="B2501" s="276"/>
      <c r="C2501" s="304"/>
      <c r="D2501" s="305"/>
      <c r="E2501" s="306"/>
      <c r="F2501" s="307"/>
      <c r="G2501" s="307"/>
      <c r="H2501" s="307"/>
      <c r="I2501" s="308"/>
      <c r="J2501" s="276"/>
      <c r="K2501" s="276"/>
      <c r="L2501" s="276"/>
      <c r="M2501" s="276"/>
      <c r="N2501" s="276"/>
      <c r="O2501" s="160"/>
    </row>
    <row r="2502">
      <c r="A2502" s="276"/>
      <c r="B2502" s="276"/>
      <c r="C2502" s="304"/>
      <c r="D2502" s="305"/>
      <c r="E2502" s="306"/>
      <c r="F2502" s="307"/>
      <c r="G2502" s="307"/>
      <c r="H2502" s="307"/>
      <c r="I2502" s="308"/>
      <c r="J2502" s="276"/>
      <c r="K2502" s="276"/>
      <c r="L2502" s="276"/>
      <c r="M2502" s="276"/>
      <c r="N2502" s="276"/>
      <c r="O2502" s="160"/>
    </row>
    <row r="2503">
      <c r="A2503" s="276"/>
      <c r="B2503" s="276"/>
      <c r="C2503" s="304"/>
      <c r="D2503" s="305"/>
      <c r="E2503" s="306"/>
      <c r="F2503" s="307"/>
      <c r="G2503" s="307"/>
      <c r="H2503" s="307"/>
      <c r="I2503" s="308"/>
      <c r="J2503" s="276"/>
      <c r="K2503" s="276"/>
      <c r="L2503" s="276"/>
      <c r="M2503" s="276"/>
      <c r="N2503" s="276"/>
      <c r="O2503" s="160"/>
    </row>
    <row r="2504">
      <c r="A2504" s="276"/>
      <c r="B2504" s="276"/>
      <c r="C2504" s="304"/>
      <c r="D2504" s="305"/>
      <c r="E2504" s="306"/>
      <c r="F2504" s="307"/>
      <c r="G2504" s="307"/>
      <c r="H2504" s="307"/>
      <c r="I2504" s="308"/>
      <c r="J2504" s="276"/>
      <c r="K2504" s="276"/>
      <c r="L2504" s="276"/>
      <c r="M2504" s="276"/>
      <c r="N2504" s="276"/>
      <c r="O2504" s="160"/>
    </row>
    <row r="2505">
      <c r="A2505" s="276"/>
      <c r="B2505" s="276"/>
      <c r="C2505" s="304"/>
      <c r="D2505" s="305"/>
      <c r="E2505" s="306"/>
      <c r="F2505" s="307"/>
      <c r="G2505" s="307"/>
      <c r="H2505" s="307"/>
      <c r="I2505" s="308"/>
      <c r="J2505" s="276"/>
      <c r="K2505" s="276"/>
      <c r="L2505" s="276"/>
      <c r="M2505" s="276"/>
      <c r="N2505" s="276"/>
      <c r="O2505" s="160"/>
    </row>
    <row r="2506">
      <c r="A2506" s="276"/>
      <c r="B2506" s="276"/>
      <c r="C2506" s="304"/>
      <c r="D2506" s="305"/>
      <c r="E2506" s="306"/>
      <c r="F2506" s="307"/>
      <c r="G2506" s="307"/>
      <c r="H2506" s="307"/>
      <c r="I2506" s="308"/>
      <c r="J2506" s="276"/>
      <c r="K2506" s="276"/>
      <c r="L2506" s="276"/>
      <c r="M2506" s="276"/>
      <c r="N2506" s="276"/>
      <c r="O2506" s="160"/>
    </row>
    <row r="2507">
      <c r="A2507" s="276"/>
      <c r="B2507" s="276"/>
      <c r="C2507" s="304"/>
      <c r="D2507" s="305"/>
      <c r="E2507" s="306"/>
      <c r="F2507" s="307"/>
      <c r="G2507" s="307"/>
      <c r="H2507" s="307"/>
      <c r="I2507" s="308"/>
      <c r="J2507" s="276"/>
      <c r="K2507" s="276"/>
      <c r="L2507" s="276"/>
      <c r="M2507" s="276"/>
      <c r="N2507" s="276"/>
      <c r="O2507" s="160"/>
    </row>
    <row r="2508">
      <c r="A2508" s="276"/>
      <c r="B2508" s="276"/>
      <c r="C2508" s="304"/>
      <c r="D2508" s="305"/>
      <c r="E2508" s="306"/>
      <c r="F2508" s="307"/>
      <c r="G2508" s="307"/>
      <c r="H2508" s="307"/>
      <c r="I2508" s="308"/>
      <c r="J2508" s="276"/>
      <c r="K2508" s="276"/>
      <c r="L2508" s="276"/>
      <c r="M2508" s="276"/>
      <c r="N2508" s="276"/>
      <c r="O2508" s="160"/>
    </row>
    <row r="2509">
      <c r="A2509" s="276"/>
      <c r="B2509" s="276"/>
      <c r="C2509" s="304"/>
      <c r="D2509" s="305"/>
      <c r="E2509" s="306"/>
      <c r="F2509" s="307"/>
      <c r="G2509" s="307"/>
      <c r="H2509" s="307"/>
      <c r="I2509" s="308"/>
      <c r="J2509" s="276"/>
      <c r="K2509" s="276"/>
      <c r="L2509" s="276"/>
      <c r="M2509" s="276"/>
      <c r="N2509" s="276"/>
      <c r="O2509" s="160"/>
    </row>
    <row r="2510">
      <c r="A2510" s="276"/>
      <c r="B2510" s="276"/>
      <c r="C2510" s="304"/>
      <c r="D2510" s="305"/>
      <c r="E2510" s="306"/>
      <c r="F2510" s="307"/>
      <c r="G2510" s="307"/>
      <c r="H2510" s="307"/>
      <c r="I2510" s="308"/>
      <c r="J2510" s="276"/>
      <c r="K2510" s="276"/>
      <c r="L2510" s="276"/>
      <c r="M2510" s="276"/>
      <c r="N2510" s="276"/>
      <c r="O2510" s="160"/>
    </row>
    <row r="2511">
      <c r="A2511" s="276"/>
      <c r="B2511" s="276"/>
      <c r="C2511" s="304"/>
      <c r="D2511" s="305"/>
      <c r="E2511" s="306"/>
      <c r="F2511" s="307"/>
      <c r="G2511" s="307"/>
      <c r="H2511" s="307"/>
      <c r="I2511" s="308"/>
      <c r="J2511" s="276"/>
      <c r="K2511" s="276"/>
      <c r="L2511" s="276"/>
      <c r="M2511" s="276"/>
      <c r="N2511" s="276"/>
      <c r="O2511" s="160"/>
    </row>
    <row r="2512">
      <c r="A2512" s="276"/>
      <c r="B2512" s="276"/>
      <c r="C2512" s="304"/>
      <c r="D2512" s="305"/>
      <c r="E2512" s="306"/>
      <c r="F2512" s="307"/>
      <c r="G2512" s="307"/>
      <c r="H2512" s="307"/>
      <c r="I2512" s="308"/>
      <c r="J2512" s="276"/>
      <c r="K2512" s="276"/>
      <c r="L2512" s="276"/>
      <c r="M2512" s="276"/>
      <c r="N2512" s="276"/>
      <c r="O2512" s="160"/>
    </row>
    <row r="2513">
      <c r="A2513" s="276"/>
      <c r="B2513" s="276"/>
      <c r="C2513" s="304"/>
      <c r="D2513" s="305"/>
      <c r="E2513" s="306"/>
      <c r="F2513" s="307"/>
      <c r="G2513" s="307"/>
      <c r="H2513" s="307"/>
      <c r="I2513" s="308"/>
      <c r="J2513" s="276"/>
      <c r="K2513" s="276"/>
      <c r="L2513" s="276"/>
      <c r="M2513" s="276"/>
      <c r="N2513" s="276"/>
      <c r="O2513" s="160"/>
    </row>
    <row r="2514">
      <c r="A2514" s="276"/>
      <c r="B2514" s="276"/>
      <c r="C2514" s="304"/>
      <c r="D2514" s="305"/>
      <c r="E2514" s="306"/>
      <c r="F2514" s="307"/>
      <c r="G2514" s="307"/>
      <c r="H2514" s="307"/>
      <c r="I2514" s="308"/>
      <c r="J2514" s="276"/>
      <c r="K2514" s="276"/>
      <c r="L2514" s="276"/>
      <c r="M2514" s="276"/>
      <c r="N2514" s="276"/>
      <c r="O2514" s="160"/>
    </row>
    <row r="2515">
      <c r="A2515" s="276"/>
      <c r="B2515" s="276"/>
      <c r="C2515" s="304"/>
      <c r="D2515" s="305"/>
      <c r="E2515" s="306"/>
      <c r="F2515" s="307"/>
      <c r="G2515" s="307"/>
      <c r="H2515" s="307"/>
      <c r="I2515" s="308"/>
      <c r="J2515" s="276"/>
      <c r="K2515" s="276"/>
      <c r="L2515" s="276"/>
      <c r="M2515" s="276"/>
      <c r="N2515" s="276"/>
      <c r="O2515" s="160"/>
    </row>
    <row r="2516">
      <c r="A2516" s="276"/>
      <c r="B2516" s="276"/>
      <c r="C2516" s="304"/>
      <c r="D2516" s="305"/>
      <c r="E2516" s="306"/>
      <c r="F2516" s="307"/>
      <c r="G2516" s="307"/>
      <c r="H2516" s="307"/>
      <c r="I2516" s="308"/>
      <c r="J2516" s="276"/>
      <c r="K2516" s="276"/>
      <c r="L2516" s="276"/>
      <c r="M2516" s="276"/>
      <c r="N2516" s="276"/>
      <c r="O2516" s="160"/>
    </row>
    <row r="2517">
      <c r="A2517" s="276"/>
      <c r="B2517" s="276"/>
      <c r="C2517" s="304"/>
      <c r="D2517" s="305"/>
      <c r="E2517" s="306"/>
      <c r="F2517" s="307"/>
      <c r="G2517" s="307"/>
      <c r="H2517" s="307"/>
      <c r="I2517" s="308"/>
      <c r="J2517" s="276"/>
      <c r="K2517" s="276"/>
      <c r="L2517" s="276"/>
      <c r="M2517" s="276"/>
      <c r="N2517" s="276"/>
      <c r="O2517" s="160"/>
    </row>
    <row r="2518">
      <c r="A2518" s="276"/>
      <c r="B2518" s="276"/>
      <c r="C2518" s="304"/>
      <c r="D2518" s="305"/>
      <c r="E2518" s="306"/>
      <c r="F2518" s="307"/>
      <c r="G2518" s="307"/>
      <c r="H2518" s="307"/>
      <c r="I2518" s="308"/>
      <c r="J2518" s="276"/>
      <c r="K2518" s="276"/>
      <c r="L2518" s="276"/>
      <c r="M2518" s="276"/>
      <c r="N2518" s="276"/>
      <c r="O2518" s="160"/>
    </row>
    <row r="2519">
      <c r="A2519" s="276"/>
      <c r="B2519" s="276"/>
      <c r="C2519" s="304"/>
      <c r="D2519" s="305"/>
      <c r="E2519" s="306"/>
      <c r="F2519" s="307"/>
      <c r="G2519" s="307"/>
      <c r="H2519" s="307"/>
      <c r="I2519" s="308"/>
      <c r="J2519" s="276"/>
      <c r="K2519" s="276"/>
      <c r="L2519" s="276"/>
      <c r="M2519" s="276"/>
      <c r="N2519" s="276"/>
      <c r="O2519" s="160"/>
    </row>
    <row r="2520">
      <c r="A2520" s="276"/>
      <c r="B2520" s="276"/>
      <c r="C2520" s="304"/>
      <c r="D2520" s="305"/>
      <c r="E2520" s="306"/>
      <c r="F2520" s="307"/>
      <c r="G2520" s="307"/>
      <c r="H2520" s="307"/>
      <c r="I2520" s="308"/>
      <c r="J2520" s="276"/>
      <c r="K2520" s="276"/>
      <c r="L2520" s="276"/>
      <c r="M2520" s="276"/>
      <c r="N2520" s="276"/>
      <c r="O2520" s="160"/>
    </row>
    <row r="2521">
      <c r="A2521" s="276"/>
      <c r="B2521" s="276"/>
      <c r="C2521" s="304"/>
      <c r="D2521" s="305"/>
      <c r="E2521" s="306"/>
      <c r="F2521" s="307"/>
      <c r="G2521" s="307"/>
      <c r="H2521" s="307"/>
      <c r="I2521" s="308"/>
      <c r="J2521" s="276"/>
      <c r="K2521" s="276"/>
      <c r="L2521" s="276"/>
      <c r="M2521" s="276"/>
      <c r="N2521" s="276"/>
      <c r="O2521" s="160"/>
    </row>
    <row r="2522">
      <c r="A2522" s="276"/>
      <c r="B2522" s="276"/>
      <c r="C2522" s="304"/>
      <c r="D2522" s="305"/>
      <c r="E2522" s="306"/>
      <c r="F2522" s="307"/>
      <c r="G2522" s="307"/>
      <c r="H2522" s="307"/>
      <c r="I2522" s="308"/>
      <c r="J2522" s="276"/>
      <c r="K2522" s="276"/>
      <c r="L2522" s="276"/>
      <c r="M2522" s="276"/>
      <c r="N2522" s="276"/>
      <c r="O2522" s="160"/>
    </row>
    <row r="2523">
      <c r="A2523" s="276"/>
      <c r="B2523" s="276"/>
      <c r="C2523" s="304"/>
      <c r="D2523" s="305"/>
      <c r="E2523" s="306"/>
      <c r="F2523" s="307"/>
      <c r="G2523" s="307"/>
      <c r="H2523" s="307"/>
      <c r="I2523" s="308"/>
      <c r="J2523" s="276"/>
      <c r="K2523" s="276"/>
      <c r="L2523" s="276"/>
      <c r="M2523" s="276"/>
      <c r="N2523" s="276"/>
      <c r="O2523" s="160"/>
    </row>
    <row r="2524">
      <c r="A2524" s="276"/>
      <c r="B2524" s="276"/>
      <c r="C2524" s="304"/>
      <c r="D2524" s="305"/>
      <c r="E2524" s="306"/>
      <c r="F2524" s="307"/>
      <c r="G2524" s="307"/>
      <c r="H2524" s="307"/>
      <c r="I2524" s="308"/>
      <c r="J2524" s="276"/>
      <c r="K2524" s="276"/>
      <c r="L2524" s="276"/>
      <c r="M2524" s="276"/>
      <c r="N2524" s="276"/>
      <c r="O2524" s="160"/>
    </row>
    <row r="2525">
      <c r="A2525" s="276"/>
      <c r="B2525" s="276"/>
      <c r="C2525" s="304"/>
      <c r="D2525" s="305"/>
      <c r="E2525" s="306"/>
      <c r="F2525" s="307"/>
      <c r="G2525" s="307"/>
      <c r="H2525" s="307"/>
      <c r="I2525" s="308"/>
      <c r="J2525" s="276"/>
      <c r="K2525" s="276"/>
      <c r="L2525" s="276"/>
      <c r="M2525" s="276"/>
      <c r="N2525" s="276"/>
      <c r="O2525" s="160"/>
    </row>
    <row r="2526">
      <c r="A2526" s="276"/>
      <c r="B2526" s="276"/>
      <c r="C2526" s="304"/>
      <c r="D2526" s="305"/>
      <c r="E2526" s="306"/>
      <c r="F2526" s="307"/>
      <c r="G2526" s="307"/>
      <c r="H2526" s="307"/>
      <c r="I2526" s="308"/>
      <c r="J2526" s="276"/>
      <c r="K2526" s="276"/>
      <c r="L2526" s="276"/>
      <c r="M2526" s="276"/>
      <c r="N2526" s="276"/>
      <c r="O2526" s="160"/>
    </row>
    <row r="2527">
      <c r="A2527" s="276"/>
      <c r="B2527" s="276"/>
      <c r="C2527" s="304"/>
      <c r="D2527" s="305"/>
      <c r="E2527" s="306"/>
      <c r="F2527" s="307"/>
      <c r="G2527" s="307"/>
      <c r="H2527" s="307"/>
      <c r="I2527" s="308"/>
      <c r="J2527" s="276"/>
      <c r="K2527" s="276"/>
      <c r="L2527" s="276"/>
      <c r="M2527" s="276"/>
      <c r="N2527" s="276"/>
      <c r="O2527" s="160"/>
    </row>
    <row r="2528">
      <c r="A2528" s="276"/>
      <c r="B2528" s="276"/>
      <c r="C2528" s="304"/>
      <c r="D2528" s="305"/>
      <c r="E2528" s="306"/>
      <c r="F2528" s="307"/>
      <c r="G2528" s="307"/>
      <c r="H2528" s="307"/>
      <c r="I2528" s="308"/>
      <c r="J2528" s="276"/>
      <c r="K2528" s="276"/>
      <c r="L2528" s="276"/>
      <c r="M2528" s="276"/>
      <c r="N2528" s="276"/>
      <c r="O2528" s="160"/>
    </row>
    <row r="2529">
      <c r="A2529" s="276"/>
      <c r="B2529" s="276"/>
      <c r="C2529" s="304"/>
      <c r="D2529" s="305"/>
      <c r="E2529" s="306"/>
      <c r="F2529" s="307"/>
      <c r="G2529" s="307"/>
      <c r="H2529" s="307"/>
      <c r="I2529" s="308"/>
      <c r="J2529" s="276"/>
      <c r="K2529" s="276"/>
      <c r="L2529" s="276"/>
      <c r="M2529" s="276"/>
      <c r="N2529" s="276"/>
      <c r="O2529" s="160"/>
    </row>
    <row r="2530">
      <c r="A2530" s="276"/>
      <c r="B2530" s="276"/>
      <c r="C2530" s="304"/>
      <c r="D2530" s="305"/>
      <c r="E2530" s="306"/>
      <c r="F2530" s="307"/>
      <c r="G2530" s="307"/>
      <c r="H2530" s="307"/>
      <c r="I2530" s="308"/>
      <c r="J2530" s="276"/>
      <c r="K2530" s="276"/>
      <c r="L2530" s="276"/>
      <c r="M2530" s="276"/>
      <c r="N2530" s="276"/>
      <c r="O2530" s="160"/>
    </row>
    <row r="2531">
      <c r="A2531" s="276"/>
      <c r="B2531" s="276"/>
      <c r="C2531" s="304"/>
      <c r="D2531" s="305"/>
      <c r="E2531" s="306"/>
      <c r="F2531" s="307"/>
      <c r="G2531" s="307"/>
      <c r="H2531" s="307"/>
      <c r="I2531" s="308"/>
      <c r="J2531" s="276"/>
      <c r="K2531" s="276"/>
      <c r="L2531" s="276"/>
      <c r="M2531" s="276"/>
      <c r="N2531" s="276"/>
      <c r="O2531" s="160"/>
    </row>
    <row r="2532">
      <c r="A2532" s="276"/>
      <c r="B2532" s="276"/>
      <c r="C2532" s="304"/>
      <c r="D2532" s="305"/>
      <c r="E2532" s="306"/>
      <c r="F2532" s="307"/>
      <c r="G2532" s="307"/>
      <c r="H2532" s="307"/>
      <c r="I2532" s="308"/>
      <c r="J2532" s="276"/>
      <c r="K2532" s="276"/>
      <c r="L2532" s="276"/>
      <c r="M2532" s="276"/>
      <c r="N2532" s="276"/>
      <c r="O2532" s="160"/>
    </row>
    <row r="2533">
      <c r="A2533" s="276"/>
      <c r="B2533" s="276"/>
      <c r="C2533" s="304"/>
      <c r="D2533" s="305"/>
      <c r="E2533" s="306"/>
      <c r="F2533" s="307"/>
      <c r="G2533" s="307"/>
      <c r="H2533" s="307"/>
      <c r="I2533" s="308"/>
      <c r="J2533" s="276"/>
      <c r="K2533" s="276"/>
      <c r="L2533" s="276"/>
      <c r="M2533" s="276"/>
      <c r="N2533" s="276"/>
      <c r="O2533" s="160"/>
    </row>
    <row r="2534">
      <c r="A2534" s="276"/>
      <c r="B2534" s="276"/>
      <c r="C2534" s="304"/>
      <c r="D2534" s="305"/>
      <c r="E2534" s="306"/>
      <c r="F2534" s="307"/>
      <c r="G2534" s="307"/>
      <c r="H2534" s="307"/>
      <c r="I2534" s="308"/>
      <c r="J2534" s="276"/>
      <c r="K2534" s="276"/>
      <c r="L2534" s="276"/>
      <c r="M2534" s="276"/>
      <c r="N2534" s="276"/>
      <c r="O2534" s="160"/>
    </row>
    <row r="2535">
      <c r="A2535" s="276"/>
      <c r="B2535" s="276"/>
      <c r="C2535" s="304"/>
      <c r="D2535" s="305"/>
      <c r="E2535" s="306"/>
      <c r="F2535" s="307"/>
      <c r="G2535" s="307"/>
      <c r="H2535" s="307"/>
      <c r="I2535" s="308"/>
      <c r="J2535" s="276"/>
      <c r="K2535" s="276"/>
      <c r="L2535" s="276"/>
      <c r="M2535" s="276"/>
      <c r="N2535" s="276"/>
      <c r="O2535" s="160"/>
    </row>
    <row r="2536">
      <c r="A2536" s="276"/>
      <c r="B2536" s="276"/>
      <c r="C2536" s="304"/>
      <c r="D2536" s="305"/>
      <c r="E2536" s="306"/>
      <c r="F2536" s="307"/>
      <c r="G2536" s="307"/>
      <c r="H2536" s="307"/>
      <c r="I2536" s="308"/>
      <c r="J2536" s="276"/>
      <c r="K2536" s="276"/>
      <c r="L2536" s="276"/>
      <c r="M2536" s="276"/>
      <c r="N2536" s="276"/>
      <c r="O2536" s="160"/>
    </row>
    <row r="2537">
      <c r="A2537" s="276"/>
      <c r="B2537" s="276"/>
      <c r="C2537" s="304"/>
      <c r="D2537" s="305"/>
      <c r="E2537" s="306"/>
      <c r="F2537" s="307"/>
      <c r="G2537" s="307"/>
      <c r="H2537" s="307"/>
      <c r="I2537" s="308"/>
      <c r="J2537" s="276"/>
      <c r="K2537" s="276"/>
      <c r="L2537" s="276"/>
      <c r="M2537" s="276"/>
      <c r="N2537" s="276"/>
      <c r="O2537" s="160"/>
    </row>
    <row r="2538">
      <c r="A2538" s="276"/>
      <c r="B2538" s="276"/>
      <c r="C2538" s="304"/>
      <c r="D2538" s="305"/>
      <c r="E2538" s="306"/>
      <c r="F2538" s="307"/>
      <c r="G2538" s="307"/>
      <c r="H2538" s="307"/>
      <c r="I2538" s="308"/>
      <c r="J2538" s="276"/>
      <c r="K2538" s="276"/>
      <c r="L2538" s="276"/>
      <c r="M2538" s="276"/>
      <c r="N2538" s="276"/>
      <c r="O2538" s="160"/>
    </row>
    <row r="2539">
      <c r="A2539" s="276"/>
      <c r="B2539" s="276"/>
      <c r="C2539" s="304"/>
      <c r="D2539" s="305"/>
      <c r="E2539" s="306"/>
      <c r="F2539" s="307"/>
      <c r="G2539" s="307"/>
      <c r="H2539" s="307"/>
      <c r="I2539" s="308"/>
      <c r="J2539" s="276"/>
      <c r="K2539" s="276"/>
      <c r="L2539" s="276"/>
      <c r="M2539" s="276"/>
      <c r="N2539" s="276"/>
      <c r="O2539" s="160"/>
    </row>
    <row r="2540">
      <c r="A2540" s="276"/>
      <c r="B2540" s="276"/>
      <c r="C2540" s="304"/>
      <c r="D2540" s="305"/>
      <c r="E2540" s="306"/>
      <c r="F2540" s="307"/>
      <c r="G2540" s="307"/>
      <c r="H2540" s="307"/>
      <c r="I2540" s="308"/>
      <c r="J2540" s="276"/>
      <c r="K2540" s="276"/>
      <c r="L2540" s="276"/>
      <c r="M2540" s="276"/>
      <c r="N2540" s="276"/>
      <c r="O2540" s="160"/>
    </row>
    <row r="2541">
      <c r="A2541" s="276"/>
      <c r="B2541" s="276"/>
      <c r="C2541" s="304"/>
      <c r="D2541" s="305"/>
      <c r="E2541" s="306"/>
      <c r="F2541" s="307"/>
      <c r="G2541" s="307"/>
      <c r="H2541" s="307"/>
      <c r="I2541" s="308"/>
      <c r="J2541" s="276"/>
      <c r="K2541" s="276"/>
      <c r="L2541" s="276"/>
      <c r="M2541" s="276"/>
      <c r="N2541" s="276"/>
      <c r="O2541" s="160"/>
    </row>
    <row r="2542">
      <c r="A2542" s="276"/>
      <c r="B2542" s="276"/>
      <c r="C2542" s="304"/>
      <c r="D2542" s="305"/>
      <c r="E2542" s="306"/>
      <c r="F2542" s="307"/>
      <c r="G2542" s="307"/>
      <c r="H2542" s="307"/>
      <c r="I2542" s="308"/>
      <c r="J2542" s="276"/>
      <c r="K2542" s="276"/>
      <c r="L2542" s="276"/>
      <c r="M2542" s="276"/>
      <c r="N2542" s="276"/>
      <c r="O2542" s="160"/>
    </row>
    <row r="2543">
      <c r="A2543" s="276"/>
      <c r="B2543" s="276"/>
      <c r="C2543" s="304"/>
      <c r="D2543" s="305"/>
      <c r="E2543" s="306"/>
      <c r="F2543" s="307"/>
      <c r="G2543" s="307"/>
      <c r="H2543" s="307"/>
      <c r="I2543" s="308"/>
      <c r="J2543" s="276"/>
      <c r="K2543" s="276"/>
      <c r="L2543" s="276"/>
      <c r="M2543" s="276"/>
      <c r="N2543" s="276"/>
      <c r="O2543" s="160"/>
    </row>
    <row r="2544">
      <c r="A2544" s="276"/>
      <c r="B2544" s="276"/>
      <c r="C2544" s="304"/>
      <c r="D2544" s="305"/>
      <c r="E2544" s="306"/>
      <c r="F2544" s="307"/>
      <c r="G2544" s="307"/>
      <c r="H2544" s="307"/>
      <c r="I2544" s="308"/>
      <c r="J2544" s="276"/>
      <c r="K2544" s="276"/>
      <c r="L2544" s="276"/>
      <c r="M2544" s="276"/>
      <c r="N2544" s="276"/>
      <c r="O2544" s="160"/>
    </row>
    <row r="2545">
      <c r="A2545" s="276"/>
      <c r="B2545" s="276"/>
      <c r="C2545" s="304"/>
      <c r="D2545" s="305"/>
      <c r="E2545" s="306"/>
      <c r="F2545" s="307"/>
      <c r="G2545" s="307"/>
      <c r="H2545" s="307"/>
      <c r="I2545" s="308"/>
      <c r="J2545" s="276"/>
      <c r="K2545" s="276"/>
      <c r="L2545" s="276"/>
      <c r="M2545" s="276"/>
      <c r="N2545" s="276"/>
      <c r="O2545" s="160"/>
    </row>
    <row r="2546">
      <c r="A2546" s="276"/>
      <c r="B2546" s="276"/>
      <c r="C2546" s="304"/>
      <c r="D2546" s="305"/>
      <c r="E2546" s="306"/>
      <c r="F2546" s="307"/>
      <c r="G2546" s="307"/>
      <c r="H2546" s="307"/>
      <c r="I2546" s="308"/>
      <c r="J2546" s="276"/>
      <c r="K2546" s="276"/>
      <c r="L2546" s="276"/>
      <c r="M2546" s="276"/>
      <c r="N2546" s="276"/>
      <c r="O2546" s="160"/>
    </row>
    <row r="2547">
      <c r="A2547" s="276"/>
      <c r="B2547" s="276"/>
      <c r="C2547" s="304"/>
      <c r="D2547" s="305"/>
      <c r="E2547" s="306"/>
      <c r="F2547" s="307"/>
      <c r="G2547" s="307"/>
      <c r="H2547" s="307"/>
      <c r="I2547" s="308"/>
      <c r="J2547" s="276"/>
      <c r="K2547" s="276"/>
      <c r="L2547" s="276"/>
      <c r="M2547" s="276"/>
      <c r="N2547" s="276"/>
      <c r="O2547" s="160"/>
    </row>
    <row r="2548">
      <c r="A2548" s="276"/>
      <c r="B2548" s="276"/>
      <c r="C2548" s="304"/>
      <c r="D2548" s="305"/>
      <c r="E2548" s="306"/>
      <c r="F2548" s="307"/>
      <c r="G2548" s="307"/>
      <c r="H2548" s="307"/>
      <c r="I2548" s="308"/>
      <c r="J2548" s="276"/>
      <c r="K2548" s="276"/>
      <c r="L2548" s="276"/>
      <c r="M2548" s="276"/>
      <c r="N2548" s="276"/>
      <c r="O2548" s="160"/>
    </row>
    <row r="2549">
      <c r="A2549" s="276"/>
      <c r="B2549" s="276"/>
      <c r="C2549" s="304"/>
      <c r="D2549" s="305"/>
      <c r="E2549" s="306"/>
      <c r="F2549" s="307"/>
      <c r="G2549" s="307"/>
      <c r="H2549" s="307"/>
      <c r="I2549" s="308"/>
      <c r="J2549" s="276"/>
      <c r="K2549" s="276"/>
      <c r="L2549" s="276"/>
      <c r="M2549" s="276"/>
      <c r="N2549" s="276"/>
      <c r="O2549" s="160"/>
    </row>
    <row r="2550">
      <c r="A2550" s="276"/>
      <c r="B2550" s="276"/>
      <c r="C2550" s="304"/>
      <c r="D2550" s="305"/>
      <c r="E2550" s="306"/>
      <c r="F2550" s="307"/>
      <c r="G2550" s="307"/>
      <c r="H2550" s="307"/>
      <c r="I2550" s="308"/>
      <c r="J2550" s="276"/>
      <c r="K2550" s="276"/>
      <c r="L2550" s="276"/>
      <c r="M2550" s="276"/>
      <c r="N2550" s="276"/>
      <c r="O2550" s="160"/>
    </row>
    <row r="2551">
      <c r="A2551" s="276"/>
      <c r="B2551" s="276"/>
      <c r="C2551" s="304"/>
      <c r="D2551" s="305"/>
      <c r="E2551" s="306"/>
      <c r="F2551" s="307"/>
      <c r="G2551" s="307"/>
      <c r="H2551" s="307"/>
      <c r="I2551" s="308"/>
      <c r="J2551" s="276"/>
      <c r="K2551" s="276"/>
      <c r="L2551" s="276"/>
      <c r="M2551" s="276"/>
      <c r="N2551" s="276"/>
      <c r="O2551" s="160"/>
    </row>
    <row r="2552">
      <c r="A2552" s="276"/>
      <c r="B2552" s="276"/>
      <c r="C2552" s="304"/>
      <c r="D2552" s="305"/>
      <c r="E2552" s="306"/>
      <c r="F2552" s="307"/>
      <c r="G2552" s="307"/>
      <c r="H2552" s="307"/>
      <c r="I2552" s="308"/>
      <c r="J2552" s="276"/>
      <c r="K2552" s="276"/>
      <c r="L2552" s="276"/>
      <c r="M2552" s="276"/>
      <c r="N2552" s="276"/>
      <c r="O2552" s="160"/>
    </row>
    <row r="2553">
      <c r="A2553" s="276"/>
      <c r="B2553" s="276"/>
      <c r="C2553" s="304"/>
      <c r="D2553" s="305"/>
      <c r="E2553" s="306"/>
      <c r="F2553" s="307"/>
      <c r="G2553" s="307"/>
      <c r="H2553" s="307"/>
      <c r="I2553" s="308"/>
      <c r="J2553" s="276"/>
      <c r="K2553" s="276"/>
      <c r="L2553" s="276"/>
      <c r="M2553" s="276"/>
      <c r="N2553" s="276"/>
      <c r="O2553" s="160"/>
    </row>
    <row r="2554">
      <c r="A2554" s="276"/>
      <c r="B2554" s="276"/>
      <c r="C2554" s="304"/>
      <c r="D2554" s="305"/>
      <c r="E2554" s="306"/>
      <c r="F2554" s="307"/>
      <c r="G2554" s="307"/>
      <c r="H2554" s="307"/>
      <c r="I2554" s="308"/>
      <c r="J2554" s="276"/>
      <c r="K2554" s="276"/>
      <c r="L2554" s="276"/>
      <c r="M2554" s="276"/>
      <c r="N2554" s="276"/>
      <c r="O2554" s="160"/>
    </row>
    <row r="2555">
      <c r="A2555" s="276"/>
      <c r="B2555" s="276"/>
      <c r="C2555" s="304"/>
      <c r="D2555" s="305"/>
      <c r="E2555" s="306"/>
      <c r="F2555" s="307"/>
      <c r="G2555" s="307"/>
      <c r="H2555" s="307"/>
      <c r="I2555" s="308"/>
      <c r="J2555" s="276"/>
      <c r="K2555" s="276"/>
      <c r="L2555" s="276"/>
      <c r="M2555" s="276"/>
      <c r="N2555" s="276"/>
      <c r="O2555" s="160"/>
    </row>
    <row r="2556">
      <c r="A2556" s="276"/>
      <c r="B2556" s="276"/>
      <c r="C2556" s="304"/>
      <c r="D2556" s="305"/>
      <c r="E2556" s="306"/>
      <c r="F2556" s="307"/>
      <c r="G2556" s="307"/>
      <c r="H2556" s="307"/>
      <c r="I2556" s="308"/>
      <c r="J2556" s="276"/>
      <c r="K2556" s="276"/>
      <c r="L2556" s="276"/>
      <c r="M2556" s="276"/>
      <c r="N2556" s="276"/>
      <c r="O2556" s="160"/>
    </row>
    <row r="2557">
      <c r="A2557" s="276"/>
      <c r="B2557" s="276"/>
      <c r="C2557" s="304"/>
      <c r="D2557" s="305"/>
      <c r="E2557" s="306"/>
      <c r="F2557" s="307"/>
      <c r="G2557" s="307"/>
      <c r="H2557" s="307"/>
      <c r="I2557" s="308"/>
      <c r="J2557" s="276"/>
      <c r="K2557" s="276"/>
      <c r="L2557" s="276"/>
      <c r="M2557" s="276"/>
      <c r="N2557" s="276"/>
      <c r="O2557" s="160"/>
    </row>
    <row r="2558">
      <c r="A2558" s="276"/>
      <c r="B2558" s="276"/>
      <c r="C2558" s="304"/>
      <c r="D2558" s="305"/>
      <c r="E2558" s="306"/>
      <c r="F2558" s="307"/>
      <c r="G2558" s="307"/>
      <c r="H2558" s="307"/>
      <c r="I2558" s="308"/>
      <c r="J2558" s="276"/>
      <c r="K2558" s="276"/>
      <c r="L2558" s="276"/>
      <c r="M2558" s="276"/>
      <c r="N2558" s="276"/>
      <c r="O2558" s="160"/>
    </row>
    <row r="2559">
      <c r="A2559" s="276"/>
      <c r="B2559" s="276"/>
      <c r="C2559" s="304"/>
      <c r="D2559" s="305"/>
      <c r="E2559" s="306"/>
      <c r="F2559" s="307"/>
      <c r="G2559" s="307"/>
      <c r="H2559" s="307"/>
      <c r="I2559" s="308"/>
      <c r="J2559" s="276"/>
      <c r="K2559" s="276"/>
      <c r="L2559" s="276"/>
      <c r="M2559" s="276"/>
      <c r="N2559" s="276"/>
      <c r="O2559" s="160"/>
    </row>
    <row r="2560">
      <c r="A2560" s="276"/>
      <c r="B2560" s="276"/>
      <c r="C2560" s="304"/>
      <c r="D2560" s="305"/>
      <c r="E2560" s="306"/>
      <c r="F2560" s="307"/>
      <c r="G2560" s="307"/>
      <c r="H2560" s="307"/>
      <c r="I2560" s="308"/>
      <c r="J2560" s="276"/>
      <c r="K2560" s="276"/>
      <c r="L2560" s="276"/>
      <c r="M2560" s="276"/>
      <c r="N2560" s="276"/>
      <c r="O2560" s="160"/>
    </row>
    <row r="2561">
      <c r="A2561" s="276"/>
      <c r="B2561" s="276"/>
      <c r="C2561" s="304"/>
      <c r="D2561" s="305"/>
      <c r="E2561" s="306"/>
      <c r="F2561" s="307"/>
      <c r="G2561" s="307"/>
      <c r="H2561" s="307"/>
      <c r="I2561" s="308"/>
      <c r="J2561" s="276"/>
      <c r="K2561" s="276"/>
      <c r="L2561" s="276"/>
      <c r="M2561" s="276"/>
      <c r="N2561" s="276"/>
      <c r="O2561" s="160"/>
    </row>
    <row r="2562">
      <c r="A2562" s="276"/>
      <c r="B2562" s="276"/>
      <c r="C2562" s="304"/>
      <c r="D2562" s="305"/>
      <c r="E2562" s="306"/>
      <c r="F2562" s="307"/>
      <c r="G2562" s="307"/>
      <c r="H2562" s="307"/>
      <c r="I2562" s="308"/>
      <c r="J2562" s="276"/>
      <c r="K2562" s="276"/>
      <c r="L2562" s="276"/>
      <c r="M2562" s="276"/>
      <c r="N2562" s="276"/>
      <c r="O2562" s="160"/>
    </row>
    <row r="2563">
      <c r="A2563" s="276"/>
      <c r="B2563" s="276"/>
      <c r="C2563" s="304"/>
      <c r="D2563" s="305"/>
      <c r="E2563" s="306"/>
      <c r="F2563" s="307"/>
      <c r="G2563" s="307"/>
      <c r="H2563" s="307"/>
      <c r="I2563" s="308"/>
      <c r="J2563" s="276"/>
      <c r="K2563" s="276"/>
      <c r="L2563" s="276"/>
      <c r="M2563" s="276"/>
      <c r="N2563" s="276"/>
      <c r="O2563" s="160"/>
    </row>
    <row r="2564">
      <c r="A2564" s="276"/>
      <c r="B2564" s="276"/>
      <c r="C2564" s="304"/>
      <c r="D2564" s="305"/>
      <c r="E2564" s="306"/>
      <c r="F2564" s="307"/>
      <c r="G2564" s="307"/>
      <c r="H2564" s="307"/>
      <c r="I2564" s="308"/>
      <c r="J2564" s="276"/>
      <c r="K2564" s="276"/>
      <c r="L2564" s="276"/>
      <c r="M2564" s="276"/>
      <c r="N2564" s="276"/>
      <c r="O2564" s="160"/>
    </row>
    <row r="2565">
      <c r="A2565" s="276"/>
      <c r="B2565" s="276"/>
      <c r="C2565" s="304"/>
      <c r="D2565" s="305"/>
      <c r="E2565" s="306"/>
      <c r="F2565" s="307"/>
      <c r="G2565" s="307"/>
      <c r="H2565" s="307"/>
      <c r="I2565" s="308"/>
      <c r="J2565" s="276"/>
      <c r="K2565" s="276"/>
      <c r="L2565" s="276"/>
      <c r="M2565" s="276"/>
      <c r="N2565" s="276"/>
      <c r="O2565" s="160"/>
    </row>
    <row r="2566">
      <c r="A2566" s="276"/>
      <c r="B2566" s="276"/>
      <c r="C2566" s="304"/>
      <c r="D2566" s="305"/>
      <c r="E2566" s="306"/>
      <c r="F2566" s="307"/>
      <c r="G2566" s="307"/>
      <c r="H2566" s="307"/>
      <c r="I2566" s="308"/>
      <c r="J2566" s="276"/>
      <c r="K2566" s="276"/>
      <c r="L2566" s="276"/>
      <c r="M2566" s="276"/>
      <c r="N2566" s="276"/>
      <c r="O2566" s="160"/>
    </row>
    <row r="2567">
      <c r="A2567" s="276"/>
      <c r="B2567" s="276"/>
      <c r="C2567" s="304"/>
      <c r="D2567" s="305"/>
      <c r="E2567" s="306"/>
      <c r="F2567" s="307"/>
      <c r="G2567" s="307"/>
      <c r="H2567" s="307"/>
      <c r="I2567" s="308"/>
      <c r="J2567" s="276"/>
      <c r="K2567" s="276"/>
      <c r="L2567" s="276"/>
      <c r="M2567" s="276"/>
      <c r="N2567" s="276"/>
      <c r="O2567" s="160"/>
    </row>
    <row r="2568">
      <c r="A2568" s="276"/>
      <c r="B2568" s="276"/>
      <c r="C2568" s="304"/>
      <c r="D2568" s="305"/>
      <c r="E2568" s="306"/>
      <c r="F2568" s="307"/>
      <c r="G2568" s="307"/>
      <c r="H2568" s="307"/>
      <c r="I2568" s="308"/>
      <c r="J2568" s="276"/>
      <c r="K2568" s="276"/>
      <c r="L2568" s="276"/>
      <c r="M2568" s="276"/>
      <c r="N2568" s="276"/>
      <c r="O2568" s="160"/>
    </row>
    <row r="2569">
      <c r="A2569" s="276"/>
      <c r="B2569" s="276"/>
      <c r="C2569" s="304"/>
      <c r="D2569" s="305"/>
      <c r="E2569" s="306"/>
      <c r="F2569" s="307"/>
      <c r="G2569" s="307"/>
      <c r="H2569" s="307"/>
      <c r="I2569" s="308"/>
      <c r="J2569" s="276"/>
      <c r="K2569" s="276"/>
      <c r="L2569" s="276"/>
      <c r="M2569" s="276"/>
      <c r="N2569" s="276"/>
      <c r="O2569" s="160"/>
    </row>
    <row r="2570">
      <c r="A2570" s="276"/>
      <c r="B2570" s="276"/>
      <c r="C2570" s="304"/>
      <c r="D2570" s="305"/>
      <c r="E2570" s="306"/>
      <c r="F2570" s="307"/>
      <c r="G2570" s="307"/>
      <c r="H2570" s="307"/>
      <c r="I2570" s="308"/>
      <c r="J2570" s="276"/>
      <c r="K2570" s="276"/>
      <c r="L2570" s="276"/>
      <c r="M2570" s="276"/>
      <c r="N2570" s="276"/>
      <c r="O2570" s="160"/>
    </row>
    <row r="2571">
      <c r="A2571" s="276"/>
      <c r="B2571" s="276"/>
      <c r="C2571" s="304"/>
      <c r="D2571" s="305"/>
      <c r="E2571" s="306"/>
      <c r="F2571" s="307"/>
      <c r="G2571" s="307"/>
      <c r="H2571" s="307"/>
      <c r="I2571" s="308"/>
      <c r="J2571" s="276"/>
      <c r="K2571" s="276"/>
      <c r="L2571" s="276"/>
      <c r="M2571" s="276"/>
      <c r="N2571" s="276"/>
      <c r="O2571" s="160"/>
    </row>
    <row r="2572">
      <c r="A2572" s="276"/>
      <c r="B2572" s="276"/>
      <c r="C2572" s="304"/>
      <c r="D2572" s="305"/>
      <c r="E2572" s="306"/>
      <c r="F2572" s="307"/>
      <c r="G2572" s="307"/>
      <c r="H2572" s="307"/>
      <c r="I2572" s="308"/>
      <c r="J2572" s="276"/>
      <c r="K2572" s="276"/>
      <c r="L2572" s="276"/>
      <c r="M2572" s="276"/>
      <c r="N2572" s="276"/>
      <c r="O2572" s="160"/>
    </row>
    <row r="2573">
      <c r="A2573" s="276"/>
      <c r="B2573" s="276"/>
      <c r="C2573" s="304"/>
      <c r="D2573" s="305"/>
      <c r="E2573" s="306"/>
      <c r="F2573" s="307"/>
      <c r="G2573" s="307"/>
      <c r="H2573" s="307"/>
      <c r="I2573" s="308"/>
      <c r="J2573" s="276"/>
      <c r="K2573" s="276"/>
      <c r="L2573" s="276"/>
      <c r="M2573" s="276"/>
      <c r="N2573" s="276"/>
      <c r="O2573" s="160"/>
    </row>
    <row r="2574">
      <c r="A2574" s="276"/>
      <c r="B2574" s="276"/>
      <c r="C2574" s="304"/>
      <c r="D2574" s="305"/>
      <c r="E2574" s="306"/>
      <c r="F2574" s="307"/>
      <c r="G2574" s="307"/>
      <c r="H2574" s="307"/>
      <c r="I2574" s="308"/>
      <c r="J2574" s="276"/>
      <c r="K2574" s="276"/>
      <c r="L2574" s="276"/>
      <c r="M2574" s="276"/>
      <c r="N2574" s="276"/>
      <c r="O2574" s="160"/>
    </row>
    <row r="2575">
      <c r="A2575" s="276"/>
      <c r="B2575" s="276"/>
      <c r="C2575" s="304"/>
      <c r="D2575" s="305"/>
      <c r="E2575" s="306"/>
      <c r="F2575" s="307"/>
      <c r="G2575" s="307"/>
      <c r="H2575" s="307"/>
      <c r="I2575" s="308"/>
      <c r="J2575" s="276"/>
      <c r="K2575" s="276"/>
      <c r="L2575" s="276"/>
      <c r="M2575" s="276"/>
      <c r="N2575" s="276"/>
      <c r="O2575" s="160"/>
    </row>
    <row r="2576">
      <c r="A2576" s="276"/>
      <c r="B2576" s="276"/>
      <c r="C2576" s="304"/>
      <c r="D2576" s="305"/>
      <c r="E2576" s="306"/>
      <c r="F2576" s="307"/>
      <c r="G2576" s="307"/>
      <c r="H2576" s="307"/>
      <c r="I2576" s="308"/>
      <c r="J2576" s="276"/>
      <c r="K2576" s="276"/>
      <c r="L2576" s="276"/>
      <c r="M2576" s="276"/>
      <c r="N2576" s="276"/>
      <c r="O2576" s="160"/>
    </row>
    <row r="2577">
      <c r="A2577" s="276"/>
      <c r="B2577" s="276"/>
      <c r="C2577" s="304"/>
      <c r="D2577" s="305"/>
      <c r="E2577" s="306"/>
      <c r="F2577" s="307"/>
      <c r="G2577" s="307"/>
      <c r="H2577" s="307"/>
      <c r="I2577" s="308"/>
      <c r="J2577" s="276"/>
      <c r="K2577" s="276"/>
      <c r="L2577" s="276"/>
      <c r="M2577" s="276"/>
      <c r="N2577" s="276"/>
      <c r="O2577" s="160"/>
    </row>
    <row r="2578">
      <c r="A2578" s="276"/>
      <c r="B2578" s="276"/>
      <c r="C2578" s="304"/>
      <c r="D2578" s="305"/>
      <c r="E2578" s="306"/>
      <c r="F2578" s="307"/>
      <c r="G2578" s="307"/>
      <c r="H2578" s="307"/>
      <c r="I2578" s="308"/>
      <c r="J2578" s="276"/>
      <c r="K2578" s="276"/>
      <c r="L2578" s="276"/>
      <c r="M2578" s="276"/>
      <c r="N2578" s="276"/>
      <c r="O2578" s="160"/>
    </row>
    <row r="2579">
      <c r="A2579" s="276"/>
      <c r="B2579" s="276"/>
      <c r="C2579" s="304"/>
      <c r="D2579" s="305"/>
      <c r="E2579" s="306"/>
      <c r="F2579" s="307"/>
      <c r="G2579" s="307"/>
      <c r="H2579" s="307"/>
      <c r="I2579" s="308"/>
      <c r="J2579" s="276"/>
      <c r="K2579" s="276"/>
      <c r="L2579" s="276"/>
      <c r="M2579" s="276"/>
      <c r="N2579" s="276"/>
      <c r="O2579" s="160"/>
    </row>
    <row r="2580">
      <c r="A2580" s="276"/>
      <c r="B2580" s="276"/>
      <c r="C2580" s="304"/>
      <c r="D2580" s="305"/>
      <c r="E2580" s="306"/>
      <c r="F2580" s="307"/>
      <c r="G2580" s="307"/>
      <c r="H2580" s="307"/>
      <c r="I2580" s="308"/>
      <c r="J2580" s="276"/>
      <c r="K2580" s="276"/>
      <c r="L2580" s="276"/>
      <c r="M2580" s="276"/>
      <c r="N2580" s="276"/>
      <c r="O2580" s="160"/>
    </row>
    <row r="2581">
      <c r="A2581" s="276"/>
      <c r="B2581" s="276"/>
      <c r="C2581" s="304"/>
      <c r="D2581" s="305"/>
      <c r="E2581" s="306"/>
      <c r="F2581" s="307"/>
      <c r="G2581" s="307"/>
      <c r="H2581" s="307"/>
      <c r="I2581" s="308"/>
      <c r="J2581" s="276"/>
      <c r="K2581" s="276"/>
      <c r="L2581" s="276"/>
      <c r="M2581" s="276"/>
      <c r="N2581" s="276"/>
      <c r="O2581" s="160"/>
    </row>
    <row r="2582">
      <c r="A2582" s="276"/>
      <c r="B2582" s="276"/>
      <c r="C2582" s="304"/>
      <c r="D2582" s="305"/>
      <c r="E2582" s="306"/>
      <c r="F2582" s="307"/>
      <c r="G2582" s="307"/>
      <c r="H2582" s="307"/>
      <c r="I2582" s="308"/>
      <c r="J2582" s="276"/>
      <c r="K2582" s="276"/>
      <c r="L2582" s="276"/>
      <c r="M2582" s="276"/>
      <c r="N2582" s="276"/>
      <c r="O2582" s="160"/>
    </row>
    <row r="2583">
      <c r="A2583" s="276"/>
      <c r="B2583" s="276"/>
      <c r="C2583" s="304"/>
      <c r="D2583" s="305"/>
      <c r="E2583" s="306"/>
      <c r="F2583" s="307"/>
      <c r="G2583" s="307"/>
      <c r="H2583" s="307"/>
      <c r="I2583" s="308"/>
      <c r="J2583" s="276"/>
      <c r="K2583" s="276"/>
      <c r="L2583" s="276"/>
      <c r="M2583" s="276"/>
      <c r="N2583" s="276"/>
      <c r="O2583" s="160"/>
    </row>
    <row r="2584">
      <c r="A2584" s="276"/>
      <c r="B2584" s="276"/>
      <c r="C2584" s="304"/>
      <c r="D2584" s="305"/>
      <c r="E2584" s="306"/>
      <c r="F2584" s="307"/>
      <c r="G2584" s="307"/>
      <c r="H2584" s="307"/>
      <c r="I2584" s="308"/>
      <c r="J2584" s="276"/>
      <c r="K2584" s="276"/>
      <c r="L2584" s="276"/>
      <c r="M2584" s="276"/>
      <c r="N2584" s="276"/>
      <c r="O2584" s="160"/>
    </row>
    <row r="2585">
      <c r="A2585" s="276"/>
      <c r="B2585" s="276"/>
      <c r="C2585" s="304"/>
      <c r="D2585" s="305"/>
      <c r="E2585" s="306"/>
      <c r="F2585" s="307"/>
      <c r="G2585" s="307"/>
      <c r="H2585" s="307"/>
      <c r="I2585" s="308"/>
      <c r="J2585" s="276"/>
      <c r="K2585" s="276"/>
      <c r="L2585" s="276"/>
      <c r="M2585" s="276"/>
      <c r="N2585" s="276"/>
      <c r="O2585" s="160"/>
    </row>
    <row r="2586">
      <c r="A2586" s="276"/>
      <c r="B2586" s="276"/>
      <c r="C2586" s="304"/>
      <c r="D2586" s="305"/>
      <c r="E2586" s="306"/>
      <c r="F2586" s="307"/>
      <c r="G2586" s="307"/>
      <c r="H2586" s="307"/>
      <c r="I2586" s="308"/>
      <c r="J2586" s="276"/>
      <c r="K2586" s="276"/>
      <c r="L2586" s="276"/>
      <c r="M2586" s="276"/>
      <c r="N2586" s="276"/>
      <c r="O2586" s="160"/>
    </row>
    <row r="2587">
      <c r="A2587" s="276"/>
      <c r="B2587" s="276"/>
      <c r="C2587" s="304"/>
      <c r="D2587" s="305"/>
      <c r="E2587" s="306"/>
      <c r="F2587" s="307"/>
      <c r="G2587" s="307"/>
      <c r="H2587" s="307"/>
      <c r="I2587" s="308"/>
      <c r="J2587" s="276"/>
      <c r="K2587" s="276"/>
      <c r="L2587" s="276"/>
      <c r="M2587" s="276"/>
      <c r="N2587" s="276"/>
      <c r="O2587" s="160"/>
    </row>
    <row r="2588">
      <c r="A2588" s="276"/>
      <c r="B2588" s="276"/>
      <c r="C2588" s="304"/>
      <c r="D2588" s="305"/>
      <c r="E2588" s="306"/>
      <c r="F2588" s="307"/>
      <c r="G2588" s="307"/>
      <c r="H2588" s="307"/>
      <c r="I2588" s="308"/>
      <c r="J2588" s="276"/>
      <c r="K2588" s="276"/>
      <c r="L2588" s="276"/>
      <c r="M2588" s="276"/>
      <c r="N2588" s="276"/>
      <c r="O2588" s="160"/>
    </row>
    <row r="2589">
      <c r="A2589" s="276"/>
      <c r="B2589" s="276"/>
      <c r="C2589" s="304"/>
      <c r="D2589" s="305"/>
      <c r="E2589" s="306"/>
      <c r="F2589" s="307"/>
      <c r="G2589" s="307"/>
      <c r="H2589" s="307"/>
      <c r="I2589" s="308"/>
      <c r="J2589" s="276"/>
      <c r="K2589" s="276"/>
      <c r="L2589" s="276"/>
      <c r="M2589" s="276"/>
      <c r="N2589" s="276"/>
      <c r="O2589" s="160"/>
    </row>
    <row r="2590">
      <c r="A2590" s="276"/>
      <c r="B2590" s="276"/>
      <c r="C2590" s="304"/>
      <c r="D2590" s="305"/>
      <c r="E2590" s="306"/>
      <c r="F2590" s="307"/>
      <c r="G2590" s="307"/>
      <c r="H2590" s="307"/>
      <c r="I2590" s="308"/>
      <c r="J2590" s="276"/>
      <c r="K2590" s="276"/>
      <c r="L2590" s="276"/>
      <c r="M2590" s="276"/>
      <c r="N2590" s="276"/>
      <c r="O2590" s="160"/>
    </row>
    <row r="2591">
      <c r="A2591" s="276"/>
      <c r="B2591" s="276"/>
      <c r="C2591" s="304"/>
      <c r="D2591" s="305"/>
      <c r="E2591" s="306"/>
      <c r="F2591" s="307"/>
      <c r="G2591" s="307"/>
      <c r="H2591" s="307"/>
      <c r="I2591" s="308"/>
      <c r="J2591" s="276"/>
      <c r="K2591" s="276"/>
      <c r="L2591" s="276"/>
      <c r="M2591" s="276"/>
      <c r="N2591" s="276"/>
      <c r="O2591" s="160"/>
    </row>
    <row r="2592">
      <c r="A2592" s="276"/>
      <c r="B2592" s="276"/>
      <c r="C2592" s="304"/>
      <c r="D2592" s="305"/>
      <c r="E2592" s="306"/>
      <c r="F2592" s="307"/>
      <c r="G2592" s="307"/>
      <c r="H2592" s="307"/>
      <c r="I2592" s="308"/>
      <c r="J2592" s="276"/>
      <c r="K2592" s="276"/>
      <c r="L2592" s="276"/>
      <c r="M2592" s="276"/>
      <c r="N2592" s="276"/>
      <c r="O2592" s="160"/>
    </row>
    <row r="2593">
      <c r="A2593" s="276"/>
      <c r="B2593" s="276"/>
      <c r="C2593" s="304"/>
      <c r="D2593" s="305"/>
      <c r="E2593" s="306"/>
      <c r="F2593" s="307"/>
      <c r="G2593" s="307"/>
      <c r="H2593" s="307"/>
      <c r="I2593" s="308"/>
      <c r="J2593" s="276"/>
      <c r="K2593" s="276"/>
      <c r="L2593" s="276"/>
      <c r="M2593" s="276"/>
      <c r="N2593" s="276"/>
      <c r="O2593" s="160"/>
    </row>
    <row r="2594">
      <c r="A2594" s="276"/>
      <c r="B2594" s="276"/>
      <c r="C2594" s="304"/>
      <c r="D2594" s="305"/>
      <c r="E2594" s="306"/>
      <c r="F2594" s="307"/>
      <c r="G2594" s="307"/>
      <c r="H2594" s="307"/>
      <c r="I2594" s="308"/>
      <c r="J2594" s="276"/>
      <c r="K2594" s="276"/>
      <c r="L2594" s="276"/>
      <c r="M2594" s="276"/>
      <c r="N2594" s="276"/>
      <c r="O2594" s="160"/>
    </row>
    <row r="2595">
      <c r="A2595" s="276"/>
      <c r="B2595" s="276"/>
      <c r="C2595" s="304"/>
      <c r="D2595" s="305"/>
      <c r="E2595" s="306"/>
      <c r="F2595" s="307"/>
      <c r="G2595" s="307"/>
      <c r="H2595" s="307"/>
      <c r="I2595" s="308"/>
      <c r="J2595" s="276"/>
      <c r="K2595" s="276"/>
      <c r="L2595" s="276"/>
      <c r="M2595" s="276"/>
      <c r="N2595" s="276"/>
      <c r="O2595" s="160"/>
    </row>
    <row r="2596">
      <c r="A2596" s="276"/>
      <c r="B2596" s="276"/>
      <c r="C2596" s="304"/>
      <c r="D2596" s="305"/>
      <c r="E2596" s="306"/>
      <c r="F2596" s="307"/>
      <c r="G2596" s="307"/>
      <c r="H2596" s="307"/>
      <c r="I2596" s="308"/>
      <c r="J2596" s="276"/>
      <c r="K2596" s="276"/>
      <c r="L2596" s="276"/>
      <c r="M2596" s="276"/>
      <c r="N2596" s="276"/>
      <c r="O2596" s="160"/>
    </row>
    <row r="2597">
      <c r="A2597" s="276"/>
      <c r="B2597" s="276"/>
      <c r="C2597" s="304"/>
      <c r="D2597" s="305"/>
      <c r="E2597" s="306"/>
      <c r="F2597" s="307"/>
      <c r="G2597" s="307"/>
      <c r="H2597" s="307"/>
      <c r="I2597" s="308"/>
      <c r="J2597" s="276"/>
      <c r="K2597" s="276"/>
      <c r="L2597" s="276"/>
      <c r="M2597" s="276"/>
      <c r="N2597" s="276"/>
      <c r="O2597" s="160"/>
    </row>
    <row r="2598">
      <c r="A2598" s="276"/>
      <c r="B2598" s="276"/>
      <c r="C2598" s="304"/>
      <c r="D2598" s="305"/>
      <c r="E2598" s="306"/>
      <c r="F2598" s="307"/>
      <c r="G2598" s="307"/>
      <c r="H2598" s="307"/>
      <c r="I2598" s="308"/>
      <c r="J2598" s="276"/>
      <c r="K2598" s="276"/>
      <c r="L2598" s="276"/>
      <c r="M2598" s="276"/>
      <c r="N2598" s="276"/>
      <c r="O2598" s="160"/>
    </row>
    <row r="2599">
      <c r="A2599" s="276"/>
      <c r="B2599" s="276"/>
      <c r="C2599" s="304"/>
      <c r="D2599" s="305"/>
      <c r="E2599" s="306"/>
      <c r="F2599" s="307"/>
      <c r="G2599" s="307"/>
      <c r="H2599" s="307"/>
      <c r="I2599" s="308"/>
      <c r="J2599" s="276"/>
      <c r="K2599" s="276"/>
      <c r="L2599" s="276"/>
      <c r="M2599" s="276"/>
      <c r="N2599" s="276"/>
      <c r="O2599" s="160"/>
    </row>
    <row r="2600">
      <c r="A2600" s="276"/>
      <c r="B2600" s="276"/>
      <c r="C2600" s="304"/>
      <c r="D2600" s="305"/>
      <c r="E2600" s="306"/>
      <c r="F2600" s="307"/>
      <c r="G2600" s="307"/>
      <c r="H2600" s="307"/>
      <c r="I2600" s="308"/>
      <c r="J2600" s="276"/>
      <c r="K2600" s="276"/>
      <c r="L2600" s="276"/>
      <c r="M2600" s="276"/>
      <c r="N2600" s="276"/>
      <c r="O2600" s="160"/>
    </row>
    <row r="2601">
      <c r="A2601" s="276"/>
      <c r="B2601" s="276"/>
      <c r="C2601" s="304"/>
      <c r="D2601" s="305"/>
      <c r="E2601" s="306"/>
      <c r="F2601" s="307"/>
      <c r="G2601" s="307"/>
      <c r="H2601" s="307"/>
      <c r="I2601" s="308"/>
      <c r="J2601" s="276"/>
      <c r="K2601" s="276"/>
      <c r="L2601" s="276"/>
      <c r="M2601" s="276"/>
      <c r="N2601" s="276"/>
      <c r="O2601" s="160"/>
    </row>
    <row r="2602">
      <c r="A2602" s="276"/>
      <c r="B2602" s="276"/>
      <c r="C2602" s="304"/>
      <c r="D2602" s="305"/>
      <c r="E2602" s="306"/>
      <c r="F2602" s="307"/>
      <c r="G2602" s="307"/>
      <c r="H2602" s="307"/>
      <c r="I2602" s="308"/>
      <c r="J2602" s="276"/>
      <c r="K2602" s="276"/>
      <c r="L2602" s="276"/>
      <c r="M2602" s="276"/>
      <c r="N2602" s="276"/>
      <c r="O2602" s="160"/>
    </row>
    <row r="2603">
      <c r="A2603" s="276"/>
      <c r="B2603" s="276"/>
      <c r="C2603" s="304"/>
      <c r="D2603" s="305"/>
      <c r="E2603" s="306"/>
      <c r="F2603" s="307"/>
      <c r="G2603" s="307"/>
      <c r="H2603" s="307"/>
      <c r="I2603" s="308"/>
      <c r="J2603" s="276"/>
      <c r="K2603" s="276"/>
      <c r="L2603" s="276"/>
      <c r="M2603" s="276"/>
      <c r="N2603" s="276"/>
      <c r="O2603" s="160"/>
    </row>
    <row r="2604">
      <c r="A2604" s="276"/>
      <c r="B2604" s="276"/>
      <c r="C2604" s="304"/>
      <c r="D2604" s="305"/>
      <c r="E2604" s="306"/>
      <c r="F2604" s="307"/>
      <c r="G2604" s="307"/>
      <c r="H2604" s="307"/>
      <c r="I2604" s="308"/>
      <c r="J2604" s="276"/>
      <c r="K2604" s="276"/>
      <c r="L2604" s="276"/>
      <c r="M2604" s="276"/>
      <c r="N2604" s="276"/>
      <c r="O2604" s="160"/>
    </row>
    <row r="2605">
      <c r="A2605" s="276"/>
      <c r="B2605" s="276"/>
      <c r="C2605" s="304"/>
      <c r="D2605" s="305"/>
      <c r="E2605" s="306"/>
      <c r="F2605" s="307"/>
      <c r="G2605" s="307"/>
      <c r="H2605" s="307"/>
      <c r="I2605" s="308"/>
      <c r="J2605" s="276"/>
      <c r="K2605" s="276"/>
      <c r="L2605" s="276"/>
      <c r="M2605" s="276"/>
      <c r="N2605" s="276"/>
      <c r="O2605" s="160"/>
    </row>
    <row r="2606">
      <c r="A2606" s="276"/>
      <c r="B2606" s="276"/>
      <c r="C2606" s="304"/>
      <c r="D2606" s="305"/>
      <c r="E2606" s="306"/>
      <c r="F2606" s="307"/>
      <c r="G2606" s="307"/>
      <c r="H2606" s="307"/>
      <c r="I2606" s="308"/>
      <c r="J2606" s="276"/>
      <c r="K2606" s="276"/>
      <c r="L2606" s="276"/>
      <c r="M2606" s="276"/>
      <c r="N2606" s="276"/>
      <c r="O2606" s="160"/>
    </row>
    <row r="2607">
      <c r="A2607" s="276"/>
      <c r="B2607" s="276"/>
      <c r="C2607" s="304"/>
      <c r="D2607" s="305"/>
      <c r="E2607" s="306"/>
      <c r="F2607" s="307"/>
      <c r="G2607" s="307"/>
      <c r="H2607" s="307"/>
      <c r="I2607" s="308"/>
      <c r="J2607" s="276"/>
      <c r="K2607" s="276"/>
      <c r="L2607" s="276"/>
      <c r="M2607" s="276"/>
      <c r="N2607" s="276"/>
      <c r="O2607" s="160"/>
    </row>
    <row r="2608">
      <c r="A2608" s="276"/>
      <c r="B2608" s="276"/>
      <c r="C2608" s="304"/>
      <c r="D2608" s="305"/>
      <c r="E2608" s="306"/>
      <c r="F2608" s="307"/>
      <c r="G2608" s="307"/>
      <c r="H2608" s="307"/>
      <c r="I2608" s="308"/>
      <c r="J2608" s="276"/>
      <c r="K2608" s="276"/>
      <c r="L2608" s="276"/>
      <c r="M2608" s="276"/>
      <c r="N2608" s="276"/>
      <c r="O2608" s="160"/>
    </row>
    <row r="2609">
      <c r="A2609" s="276"/>
      <c r="B2609" s="276"/>
      <c r="C2609" s="304"/>
      <c r="D2609" s="305"/>
      <c r="E2609" s="306"/>
      <c r="F2609" s="307"/>
      <c r="G2609" s="307"/>
      <c r="H2609" s="307"/>
      <c r="I2609" s="308"/>
      <c r="J2609" s="276"/>
      <c r="K2609" s="276"/>
      <c r="L2609" s="276"/>
      <c r="M2609" s="276"/>
      <c r="N2609" s="276"/>
      <c r="O2609" s="160"/>
    </row>
    <row r="2610">
      <c r="A2610" s="276"/>
      <c r="B2610" s="276"/>
      <c r="C2610" s="304"/>
      <c r="D2610" s="305"/>
      <c r="E2610" s="306"/>
      <c r="F2610" s="307"/>
      <c r="G2610" s="307"/>
      <c r="H2610" s="307"/>
      <c r="I2610" s="308"/>
      <c r="J2610" s="276"/>
      <c r="K2610" s="276"/>
      <c r="L2610" s="276"/>
      <c r="M2610" s="276"/>
      <c r="N2610" s="276"/>
      <c r="O2610" s="160"/>
    </row>
    <row r="2611">
      <c r="A2611" s="276"/>
      <c r="B2611" s="276"/>
      <c r="C2611" s="304"/>
      <c r="D2611" s="305"/>
      <c r="E2611" s="306"/>
      <c r="F2611" s="307"/>
      <c r="G2611" s="307"/>
      <c r="H2611" s="307"/>
      <c r="I2611" s="308"/>
      <c r="J2611" s="276"/>
      <c r="K2611" s="276"/>
      <c r="L2611" s="276"/>
      <c r="M2611" s="276"/>
      <c r="N2611" s="276"/>
      <c r="O2611" s="160"/>
    </row>
    <row r="2612">
      <c r="A2612" s="276"/>
      <c r="B2612" s="276"/>
      <c r="C2612" s="304"/>
      <c r="D2612" s="305"/>
      <c r="E2612" s="306"/>
      <c r="F2612" s="307"/>
      <c r="G2612" s="307"/>
      <c r="H2612" s="307"/>
      <c r="I2612" s="308"/>
      <c r="J2612" s="276"/>
      <c r="K2612" s="276"/>
      <c r="L2612" s="276"/>
      <c r="M2612" s="276"/>
      <c r="N2612" s="276"/>
      <c r="O2612" s="160"/>
    </row>
    <row r="2613">
      <c r="A2613" s="276"/>
      <c r="B2613" s="276"/>
      <c r="C2613" s="304"/>
      <c r="D2613" s="305"/>
      <c r="E2613" s="306"/>
      <c r="F2613" s="307"/>
      <c r="G2613" s="307"/>
      <c r="H2613" s="307"/>
      <c r="I2613" s="308"/>
      <c r="J2613" s="276"/>
      <c r="K2613" s="276"/>
      <c r="L2613" s="276"/>
      <c r="M2613" s="276"/>
      <c r="N2613" s="276"/>
      <c r="O2613" s="160"/>
    </row>
    <row r="2614">
      <c r="A2614" s="276"/>
      <c r="B2614" s="276"/>
      <c r="C2614" s="304"/>
      <c r="D2614" s="305"/>
      <c r="E2614" s="306"/>
      <c r="F2614" s="307"/>
      <c r="G2614" s="307"/>
      <c r="H2614" s="307"/>
      <c r="I2614" s="308"/>
      <c r="J2614" s="276"/>
      <c r="K2614" s="276"/>
      <c r="L2614" s="276"/>
      <c r="M2614" s="276"/>
      <c r="N2614" s="276"/>
      <c r="O2614" s="160"/>
    </row>
    <row r="2615">
      <c r="A2615" s="276"/>
      <c r="B2615" s="276"/>
      <c r="C2615" s="304"/>
      <c r="D2615" s="305"/>
      <c r="E2615" s="306"/>
      <c r="F2615" s="307"/>
      <c r="G2615" s="307"/>
      <c r="H2615" s="307"/>
      <c r="I2615" s="308"/>
      <c r="J2615" s="276"/>
      <c r="K2615" s="276"/>
      <c r="L2615" s="276"/>
      <c r="M2615" s="276"/>
      <c r="N2615" s="276"/>
      <c r="O2615" s="160"/>
    </row>
    <row r="2616">
      <c r="A2616" s="276"/>
      <c r="B2616" s="276"/>
      <c r="C2616" s="304"/>
      <c r="D2616" s="305"/>
      <c r="E2616" s="306"/>
      <c r="F2616" s="307"/>
      <c r="G2616" s="307"/>
      <c r="H2616" s="307"/>
      <c r="I2616" s="308"/>
      <c r="J2616" s="276"/>
      <c r="K2616" s="276"/>
      <c r="L2616" s="276"/>
      <c r="M2616" s="276"/>
      <c r="N2616" s="276"/>
      <c r="O2616" s="160"/>
    </row>
    <row r="2617">
      <c r="A2617" s="276"/>
      <c r="B2617" s="276"/>
      <c r="C2617" s="304"/>
      <c r="D2617" s="305"/>
      <c r="E2617" s="306"/>
      <c r="F2617" s="307"/>
      <c r="G2617" s="307"/>
      <c r="H2617" s="307"/>
      <c r="I2617" s="308"/>
      <c r="J2617" s="276"/>
      <c r="K2617" s="276"/>
      <c r="L2617" s="276"/>
      <c r="M2617" s="276"/>
      <c r="N2617" s="276"/>
      <c r="O2617" s="160"/>
    </row>
    <row r="2618">
      <c r="A2618" s="276"/>
      <c r="B2618" s="276"/>
      <c r="C2618" s="304"/>
      <c r="D2618" s="305"/>
      <c r="E2618" s="306"/>
      <c r="F2618" s="307"/>
      <c r="G2618" s="307"/>
      <c r="H2618" s="307"/>
      <c r="I2618" s="308"/>
      <c r="J2618" s="276"/>
      <c r="K2618" s="276"/>
      <c r="L2618" s="276"/>
      <c r="M2618" s="276"/>
      <c r="N2618" s="276"/>
      <c r="O2618" s="160"/>
    </row>
    <row r="2619">
      <c r="A2619" s="276"/>
      <c r="B2619" s="276"/>
      <c r="C2619" s="304"/>
      <c r="D2619" s="305"/>
      <c r="E2619" s="306"/>
      <c r="F2619" s="307"/>
      <c r="G2619" s="307"/>
      <c r="H2619" s="307"/>
      <c r="I2619" s="308"/>
      <c r="J2619" s="276"/>
      <c r="K2619" s="276"/>
      <c r="L2619" s="276"/>
      <c r="M2619" s="276"/>
      <c r="N2619" s="276"/>
      <c r="O2619" s="160"/>
    </row>
    <row r="2620">
      <c r="A2620" s="276"/>
      <c r="B2620" s="276"/>
      <c r="C2620" s="304"/>
      <c r="D2620" s="305"/>
      <c r="E2620" s="306"/>
      <c r="F2620" s="307"/>
      <c r="G2620" s="307"/>
      <c r="H2620" s="307"/>
      <c r="I2620" s="308"/>
      <c r="J2620" s="276"/>
      <c r="K2620" s="276"/>
      <c r="L2620" s="276"/>
      <c r="M2620" s="276"/>
      <c r="N2620" s="276"/>
      <c r="O2620" s="160"/>
    </row>
    <row r="2621">
      <c r="A2621" s="276"/>
      <c r="B2621" s="276"/>
      <c r="C2621" s="304"/>
      <c r="D2621" s="305"/>
      <c r="E2621" s="306"/>
      <c r="F2621" s="307"/>
      <c r="G2621" s="307"/>
      <c r="H2621" s="307"/>
      <c r="I2621" s="308"/>
      <c r="J2621" s="276"/>
      <c r="K2621" s="276"/>
      <c r="L2621" s="276"/>
      <c r="M2621" s="276"/>
      <c r="N2621" s="276"/>
      <c r="O2621" s="160"/>
    </row>
    <row r="2622">
      <c r="A2622" s="276"/>
      <c r="B2622" s="276"/>
      <c r="C2622" s="304"/>
      <c r="D2622" s="305"/>
      <c r="E2622" s="306"/>
      <c r="F2622" s="307"/>
      <c r="G2622" s="307"/>
      <c r="H2622" s="307"/>
      <c r="I2622" s="308"/>
      <c r="J2622" s="276"/>
      <c r="K2622" s="276"/>
      <c r="L2622" s="276"/>
      <c r="M2622" s="276"/>
      <c r="N2622" s="276"/>
      <c r="O2622" s="160"/>
    </row>
    <row r="2623">
      <c r="A2623" s="276"/>
      <c r="B2623" s="276"/>
      <c r="C2623" s="304"/>
      <c r="D2623" s="305"/>
      <c r="E2623" s="306"/>
      <c r="F2623" s="307"/>
      <c r="G2623" s="307"/>
      <c r="H2623" s="307"/>
      <c r="I2623" s="308"/>
      <c r="J2623" s="276"/>
      <c r="K2623" s="276"/>
      <c r="L2623" s="276"/>
      <c r="M2623" s="276"/>
      <c r="N2623" s="276"/>
      <c r="O2623" s="160"/>
    </row>
    <row r="2624">
      <c r="A2624" s="276"/>
      <c r="B2624" s="276"/>
      <c r="C2624" s="304"/>
      <c r="D2624" s="305"/>
      <c r="E2624" s="306"/>
      <c r="F2624" s="307"/>
      <c r="G2624" s="307"/>
      <c r="H2624" s="307"/>
      <c r="I2624" s="308"/>
      <c r="J2624" s="276"/>
      <c r="K2624" s="276"/>
      <c r="L2624" s="276"/>
      <c r="M2624" s="276"/>
      <c r="N2624" s="276"/>
      <c r="O2624" s="160"/>
    </row>
    <row r="2625">
      <c r="A2625" s="276"/>
      <c r="B2625" s="276"/>
      <c r="C2625" s="304"/>
      <c r="D2625" s="305"/>
      <c r="E2625" s="306"/>
      <c r="F2625" s="307"/>
      <c r="G2625" s="307"/>
      <c r="H2625" s="307"/>
      <c r="I2625" s="308"/>
      <c r="J2625" s="276"/>
      <c r="K2625" s="276"/>
      <c r="L2625" s="276"/>
      <c r="M2625" s="276"/>
      <c r="N2625" s="276"/>
      <c r="O2625" s="160"/>
    </row>
    <row r="2626">
      <c r="A2626" s="276"/>
      <c r="B2626" s="276"/>
      <c r="C2626" s="304"/>
      <c r="D2626" s="305"/>
      <c r="E2626" s="306"/>
      <c r="F2626" s="307"/>
      <c r="G2626" s="307"/>
      <c r="H2626" s="307"/>
      <c r="I2626" s="308"/>
      <c r="J2626" s="276"/>
      <c r="K2626" s="276"/>
      <c r="L2626" s="276"/>
      <c r="M2626" s="276"/>
      <c r="N2626" s="276"/>
      <c r="O2626" s="160"/>
    </row>
    <row r="2627">
      <c r="A2627" s="276"/>
      <c r="B2627" s="276"/>
      <c r="C2627" s="304"/>
      <c r="D2627" s="305"/>
      <c r="E2627" s="306"/>
      <c r="F2627" s="307"/>
      <c r="G2627" s="307"/>
      <c r="H2627" s="307"/>
      <c r="I2627" s="308"/>
      <c r="J2627" s="276"/>
      <c r="K2627" s="276"/>
      <c r="L2627" s="276"/>
      <c r="M2627" s="276"/>
      <c r="N2627" s="276"/>
      <c r="O2627" s="160"/>
    </row>
    <row r="2628">
      <c r="A2628" s="276"/>
      <c r="B2628" s="276"/>
      <c r="C2628" s="304"/>
      <c r="D2628" s="305"/>
      <c r="E2628" s="306"/>
      <c r="F2628" s="307"/>
      <c r="G2628" s="307"/>
      <c r="H2628" s="307"/>
      <c r="I2628" s="308"/>
      <c r="J2628" s="276"/>
      <c r="K2628" s="276"/>
      <c r="L2628" s="276"/>
      <c r="M2628" s="276"/>
      <c r="N2628" s="276"/>
      <c r="O2628" s="160"/>
    </row>
    <row r="2629">
      <c r="A2629" s="276"/>
      <c r="B2629" s="276"/>
      <c r="C2629" s="304"/>
      <c r="D2629" s="305"/>
      <c r="E2629" s="306"/>
      <c r="F2629" s="307"/>
      <c r="G2629" s="307"/>
      <c r="H2629" s="307"/>
      <c r="I2629" s="308"/>
      <c r="J2629" s="276"/>
      <c r="K2629" s="276"/>
      <c r="L2629" s="276"/>
      <c r="M2629" s="276"/>
      <c r="N2629" s="276"/>
      <c r="O2629" s="160"/>
    </row>
    <row r="2630">
      <c r="A2630" s="276"/>
      <c r="B2630" s="276"/>
      <c r="C2630" s="304"/>
      <c r="D2630" s="305"/>
      <c r="E2630" s="306"/>
      <c r="F2630" s="307"/>
      <c r="G2630" s="307"/>
      <c r="H2630" s="307"/>
      <c r="I2630" s="308"/>
      <c r="J2630" s="276"/>
      <c r="K2630" s="276"/>
      <c r="L2630" s="276"/>
      <c r="M2630" s="276"/>
      <c r="N2630" s="276"/>
      <c r="O2630" s="160"/>
    </row>
    <row r="2631">
      <c r="A2631" s="276"/>
      <c r="B2631" s="276"/>
      <c r="C2631" s="304"/>
      <c r="D2631" s="305"/>
      <c r="E2631" s="306"/>
      <c r="F2631" s="307"/>
      <c r="G2631" s="307"/>
      <c r="H2631" s="307"/>
      <c r="I2631" s="308"/>
      <c r="J2631" s="276"/>
      <c r="K2631" s="276"/>
      <c r="L2631" s="276"/>
      <c r="M2631" s="276"/>
      <c r="N2631" s="276"/>
      <c r="O2631" s="160"/>
    </row>
    <row r="2632">
      <c r="A2632" s="276"/>
      <c r="B2632" s="276"/>
      <c r="C2632" s="304"/>
      <c r="D2632" s="305"/>
      <c r="E2632" s="306"/>
      <c r="F2632" s="307"/>
      <c r="G2632" s="307"/>
      <c r="H2632" s="307"/>
      <c r="I2632" s="308"/>
      <c r="J2632" s="276"/>
      <c r="K2632" s="276"/>
      <c r="L2632" s="276"/>
      <c r="M2632" s="276"/>
      <c r="N2632" s="276"/>
      <c r="O2632" s="160"/>
    </row>
    <row r="2633">
      <c r="A2633" s="276"/>
      <c r="B2633" s="276"/>
      <c r="C2633" s="304"/>
      <c r="D2633" s="305"/>
      <c r="E2633" s="306"/>
      <c r="F2633" s="307"/>
      <c r="G2633" s="307"/>
      <c r="H2633" s="307"/>
      <c r="I2633" s="308"/>
      <c r="J2633" s="276"/>
      <c r="K2633" s="276"/>
      <c r="L2633" s="276"/>
      <c r="M2633" s="276"/>
      <c r="N2633" s="276"/>
      <c r="O2633" s="160"/>
    </row>
    <row r="2634">
      <c r="A2634" s="276"/>
      <c r="B2634" s="276"/>
      <c r="C2634" s="304"/>
      <c r="D2634" s="305"/>
      <c r="E2634" s="306"/>
      <c r="F2634" s="307"/>
      <c r="G2634" s="307"/>
      <c r="H2634" s="307"/>
      <c r="I2634" s="308"/>
      <c r="J2634" s="276"/>
      <c r="K2634" s="276"/>
      <c r="L2634" s="276"/>
      <c r="M2634" s="276"/>
      <c r="N2634" s="276"/>
      <c r="O2634" s="160"/>
    </row>
    <row r="2635">
      <c r="A2635" s="276"/>
      <c r="B2635" s="276"/>
      <c r="C2635" s="304"/>
      <c r="D2635" s="305"/>
      <c r="E2635" s="306"/>
      <c r="F2635" s="307"/>
      <c r="G2635" s="307"/>
      <c r="H2635" s="307"/>
      <c r="I2635" s="308"/>
      <c r="J2635" s="276"/>
      <c r="K2635" s="276"/>
      <c r="L2635" s="276"/>
      <c r="M2635" s="276"/>
      <c r="N2635" s="276"/>
      <c r="O2635" s="160"/>
    </row>
    <row r="2636">
      <c r="A2636" s="276"/>
      <c r="B2636" s="276"/>
      <c r="C2636" s="304"/>
      <c r="D2636" s="305"/>
      <c r="E2636" s="306"/>
      <c r="F2636" s="307"/>
      <c r="G2636" s="307"/>
      <c r="H2636" s="307"/>
      <c r="I2636" s="308"/>
      <c r="J2636" s="276"/>
      <c r="K2636" s="276"/>
      <c r="L2636" s="276"/>
      <c r="M2636" s="276"/>
      <c r="N2636" s="276"/>
      <c r="O2636" s="160"/>
    </row>
    <row r="2637">
      <c r="A2637" s="276"/>
      <c r="B2637" s="276"/>
      <c r="C2637" s="304"/>
      <c r="D2637" s="305"/>
      <c r="E2637" s="306"/>
      <c r="F2637" s="307"/>
      <c r="G2637" s="307"/>
      <c r="H2637" s="307"/>
      <c r="I2637" s="308"/>
      <c r="J2637" s="276"/>
      <c r="K2637" s="276"/>
      <c r="L2637" s="276"/>
      <c r="M2637" s="276"/>
      <c r="N2637" s="276"/>
      <c r="O2637" s="160"/>
    </row>
    <row r="2638">
      <c r="A2638" s="276"/>
      <c r="B2638" s="276"/>
      <c r="C2638" s="304"/>
      <c r="D2638" s="305"/>
      <c r="E2638" s="306"/>
      <c r="F2638" s="307"/>
      <c r="G2638" s="307"/>
      <c r="H2638" s="307"/>
      <c r="I2638" s="308"/>
      <c r="J2638" s="276"/>
      <c r="K2638" s="276"/>
      <c r="L2638" s="276"/>
      <c r="M2638" s="276"/>
      <c r="N2638" s="276"/>
      <c r="O2638" s="160"/>
    </row>
    <row r="2639">
      <c r="A2639" s="276"/>
      <c r="B2639" s="276"/>
      <c r="C2639" s="304"/>
      <c r="D2639" s="305"/>
      <c r="E2639" s="306"/>
      <c r="F2639" s="307"/>
      <c r="G2639" s="307"/>
      <c r="H2639" s="307"/>
      <c r="I2639" s="308"/>
      <c r="J2639" s="276"/>
      <c r="K2639" s="276"/>
      <c r="L2639" s="276"/>
      <c r="M2639" s="276"/>
      <c r="N2639" s="276"/>
      <c r="O2639" s="160"/>
    </row>
    <row r="2640">
      <c r="A2640" s="276"/>
      <c r="B2640" s="276"/>
      <c r="C2640" s="304"/>
      <c r="D2640" s="305"/>
      <c r="E2640" s="306"/>
      <c r="F2640" s="307"/>
      <c r="G2640" s="307"/>
      <c r="H2640" s="307"/>
      <c r="I2640" s="308"/>
      <c r="J2640" s="276"/>
      <c r="K2640" s="276"/>
      <c r="L2640" s="276"/>
      <c r="M2640" s="276"/>
      <c r="N2640" s="276"/>
      <c r="O2640" s="160"/>
    </row>
    <row r="2641">
      <c r="A2641" s="276"/>
      <c r="B2641" s="276"/>
      <c r="C2641" s="304"/>
      <c r="D2641" s="305"/>
      <c r="E2641" s="306"/>
      <c r="F2641" s="307"/>
      <c r="G2641" s="307"/>
      <c r="H2641" s="307"/>
      <c r="I2641" s="308"/>
      <c r="J2641" s="276"/>
      <c r="K2641" s="276"/>
      <c r="L2641" s="276"/>
      <c r="M2641" s="276"/>
      <c r="N2641" s="276"/>
      <c r="O2641" s="160"/>
    </row>
    <row r="2642">
      <c r="A2642" s="276"/>
      <c r="B2642" s="276"/>
      <c r="C2642" s="304"/>
      <c r="D2642" s="305"/>
      <c r="E2642" s="306"/>
      <c r="F2642" s="307"/>
      <c r="G2642" s="307"/>
      <c r="H2642" s="307"/>
      <c r="I2642" s="308"/>
      <c r="J2642" s="276"/>
      <c r="K2642" s="276"/>
      <c r="L2642" s="276"/>
      <c r="M2642" s="276"/>
      <c r="N2642" s="276"/>
      <c r="O2642" s="160"/>
    </row>
    <row r="2643">
      <c r="A2643" s="276"/>
      <c r="B2643" s="276"/>
      <c r="C2643" s="304"/>
      <c r="D2643" s="305"/>
      <c r="E2643" s="306"/>
      <c r="F2643" s="307"/>
      <c r="G2643" s="307"/>
      <c r="H2643" s="307"/>
      <c r="I2643" s="308"/>
      <c r="J2643" s="276"/>
      <c r="K2643" s="276"/>
      <c r="L2643" s="276"/>
      <c r="M2643" s="276"/>
      <c r="N2643" s="276"/>
      <c r="O2643" s="160"/>
    </row>
    <row r="2644">
      <c r="A2644" s="276"/>
      <c r="B2644" s="276"/>
      <c r="C2644" s="304"/>
      <c r="D2644" s="305"/>
      <c r="E2644" s="306"/>
      <c r="F2644" s="307"/>
      <c r="G2644" s="307"/>
      <c r="H2644" s="307"/>
      <c r="I2644" s="308"/>
      <c r="J2644" s="276"/>
      <c r="K2644" s="276"/>
      <c r="L2644" s="276"/>
      <c r="M2644" s="276"/>
      <c r="N2644" s="276"/>
      <c r="O2644" s="160"/>
    </row>
    <row r="2645">
      <c r="A2645" s="276"/>
      <c r="B2645" s="276"/>
      <c r="C2645" s="304"/>
      <c r="D2645" s="305"/>
      <c r="E2645" s="306"/>
      <c r="F2645" s="307"/>
      <c r="G2645" s="307"/>
      <c r="H2645" s="307"/>
      <c r="I2645" s="308"/>
      <c r="J2645" s="276"/>
      <c r="K2645" s="276"/>
      <c r="L2645" s="276"/>
      <c r="M2645" s="276"/>
      <c r="N2645" s="276"/>
      <c r="O2645" s="160"/>
    </row>
    <row r="2646">
      <c r="A2646" s="276"/>
      <c r="B2646" s="276"/>
      <c r="C2646" s="304"/>
      <c r="D2646" s="305"/>
      <c r="E2646" s="306"/>
      <c r="F2646" s="307"/>
      <c r="G2646" s="307"/>
      <c r="H2646" s="307"/>
      <c r="I2646" s="308"/>
      <c r="J2646" s="276"/>
      <c r="K2646" s="276"/>
      <c r="L2646" s="276"/>
      <c r="M2646" s="276"/>
      <c r="N2646" s="276"/>
      <c r="O2646" s="160"/>
    </row>
    <row r="2647">
      <c r="A2647" s="276"/>
      <c r="B2647" s="276"/>
      <c r="C2647" s="304"/>
      <c r="D2647" s="305"/>
      <c r="E2647" s="306"/>
      <c r="F2647" s="307"/>
      <c r="G2647" s="307"/>
      <c r="H2647" s="307"/>
      <c r="I2647" s="308"/>
      <c r="J2647" s="276"/>
      <c r="K2647" s="276"/>
      <c r="L2647" s="276"/>
      <c r="M2647" s="276"/>
      <c r="N2647" s="276"/>
      <c r="O2647" s="160"/>
    </row>
    <row r="2648">
      <c r="A2648" s="276"/>
      <c r="B2648" s="276"/>
      <c r="C2648" s="304"/>
      <c r="D2648" s="305"/>
      <c r="E2648" s="306"/>
      <c r="F2648" s="307"/>
      <c r="G2648" s="307"/>
      <c r="H2648" s="307"/>
      <c r="I2648" s="308"/>
      <c r="J2648" s="276"/>
      <c r="K2648" s="276"/>
      <c r="L2648" s="276"/>
      <c r="M2648" s="276"/>
      <c r="N2648" s="276"/>
      <c r="O2648" s="160"/>
    </row>
    <row r="2649">
      <c r="A2649" s="276"/>
      <c r="B2649" s="276"/>
      <c r="C2649" s="304"/>
      <c r="D2649" s="305"/>
      <c r="E2649" s="306"/>
      <c r="F2649" s="307"/>
      <c r="G2649" s="307"/>
      <c r="H2649" s="307"/>
      <c r="I2649" s="308"/>
      <c r="J2649" s="276"/>
      <c r="K2649" s="276"/>
      <c r="L2649" s="276"/>
      <c r="M2649" s="276"/>
      <c r="N2649" s="276"/>
      <c r="O2649" s="160"/>
    </row>
    <row r="2650">
      <c r="A2650" s="276"/>
      <c r="B2650" s="276"/>
      <c r="C2650" s="304"/>
      <c r="D2650" s="305"/>
      <c r="E2650" s="306"/>
      <c r="F2650" s="307"/>
      <c r="G2650" s="307"/>
      <c r="H2650" s="307"/>
      <c r="I2650" s="308"/>
      <c r="J2650" s="276"/>
      <c r="K2650" s="276"/>
      <c r="L2650" s="276"/>
      <c r="M2650" s="276"/>
      <c r="N2650" s="276"/>
      <c r="O2650" s="160"/>
    </row>
    <row r="2651">
      <c r="A2651" s="276"/>
      <c r="B2651" s="276"/>
      <c r="C2651" s="304"/>
      <c r="D2651" s="305"/>
      <c r="E2651" s="306"/>
      <c r="F2651" s="307"/>
      <c r="G2651" s="307"/>
      <c r="H2651" s="307"/>
      <c r="I2651" s="308"/>
      <c r="J2651" s="276"/>
      <c r="K2651" s="276"/>
      <c r="L2651" s="276"/>
      <c r="M2651" s="276"/>
      <c r="N2651" s="276"/>
      <c r="O2651" s="160"/>
    </row>
    <row r="2652">
      <c r="A2652" s="276"/>
      <c r="B2652" s="276"/>
      <c r="C2652" s="304"/>
      <c r="D2652" s="305"/>
      <c r="E2652" s="306"/>
      <c r="F2652" s="307"/>
      <c r="G2652" s="307"/>
      <c r="H2652" s="307"/>
      <c r="I2652" s="308"/>
      <c r="J2652" s="276"/>
      <c r="K2652" s="276"/>
      <c r="L2652" s="276"/>
      <c r="M2652" s="276"/>
      <c r="N2652" s="276"/>
      <c r="O2652" s="160"/>
    </row>
    <row r="2653">
      <c r="A2653" s="276"/>
      <c r="B2653" s="276"/>
      <c r="C2653" s="304"/>
      <c r="D2653" s="305"/>
      <c r="E2653" s="306"/>
      <c r="F2653" s="307"/>
      <c r="G2653" s="307"/>
      <c r="H2653" s="307"/>
      <c r="I2653" s="308"/>
      <c r="J2653" s="276"/>
      <c r="K2653" s="276"/>
      <c r="L2653" s="276"/>
      <c r="M2653" s="276"/>
      <c r="N2653" s="276"/>
      <c r="O2653" s="160"/>
    </row>
    <row r="2654">
      <c r="A2654" s="276"/>
      <c r="B2654" s="276"/>
      <c r="C2654" s="304"/>
      <c r="D2654" s="305"/>
      <c r="E2654" s="306"/>
      <c r="F2654" s="307"/>
      <c r="G2654" s="307"/>
      <c r="H2654" s="307"/>
      <c r="I2654" s="308"/>
      <c r="J2654" s="276"/>
      <c r="K2654" s="276"/>
      <c r="L2654" s="276"/>
      <c r="M2654" s="276"/>
      <c r="N2654" s="276"/>
      <c r="O2654" s="160"/>
    </row>
    <row r="2655">
      <c r="A2655" s="276"/>
      <c r="B2655" s="276"/>
      <c r="C2655" s="304"/>
      <c r="D2655" s="305"/>
      <c r="E2655" s="306"/>
      <c r="F2655" s="307"/>
      <c r="G2655" s="307"/>
      <c r="H2655" s="307"/>
      <c r="I2655" s="308"/>
      <c r="J2655" s="276"/>
      <c r="K2655" s="276"/>
      <c r="L2655" s="276"/>
      <c r="M2655" s="276"/>
      <c r="N2655" s="276"/>
      <c r="O2655" s="160"/>
    </row>
    <row r="2656">
      <c r="A2656" s="276"/>
      <c r="B2656" s="276"/>
      <c r="C2656" s="304"/>
      <c r="D2656" s="305"/>
      <c r="E2656" s="306"/>
      <c r="F2656" s="307"/>
      <c r="G2656" s="307"/>
      <c r="H2656" s="307"/>
      <c r="I2656" s="308"/>
      <c r="J2656" s="276"/>
      <c r="K2656" s="276"/>
      <c r="L2656" s="276"/>
      <c r="M2656" s="276"/>
      <c r="N2656" s="276"/>
      <c r="O2656" s="160"/>
    </row>
    <row r="2657">
      <c r="A2657" s="276"/>
      <c r="B2657" s="276"/>
      <c r="C2657" s="304"/>
      <c r="D2657" s="305"/>
      <c r="E2657" s="306"/>
      <c r="F2657" s="307"/>
      <c r="G2657" s="307"/>
      <c r="H2657" s="307"/>
      <c r="I2657" s="308"/>
      <c r="J2657" s="276"/>
      <c r="K2657" s="276"/>
      <c r="L2657" s="276"/>
      <c r="M2657" s="276"/>
      <c r="N2657" s="276"/>
      <c r="O2657" s="160"/>
    </row>
    <row r="2658">
      <c r="A2658" s="276"/>
      <c r="B2658" s="276"/>
      <c r="C2658" s="304"/>
      <c r="D2658" s="305"/>
      <c r="E2658" s="306"/>
      <c r="F2658" s="307"/>
      <c r="G2658" s="307"/>
      <c r="H2658" s="307"/>
      <c r="I2658" s="308"/>
      <c r="J2658" s="276"/>
      <c r="K2658" s="276"/>
      <c r="L2658" s="276"/>
      <c r="M2658" s="276"/>
      <c r="N2658" s="276"/>
      <c r="O2658" s="160"/>
    </row>
    <row r="2659">
      <c r="A2659" s="276"/>
      <c r="B2659" s="276"/>
      <c r="C2659" s="304"/>
      <c r="D2659" s="305"/>
      <c r="E2659" s="306"/>
      <c r="F2659" s="307"/>
      <c r="G2659" s="307"/>
      <c r="H2659" s="307"/>
      <c r="I2659" s="308"/>
      <c r="J2659" s="276"/>
      <c r="K2659" s="276"/>
      <c r="L2659" s="276"/>
      <c r="M2659" s="276"/>
      <c r="N2659" s="276"/>
      <c r="O2659" s="160"/>
    </row>
    <row r="2660">
      <c r="A2660" s="276"/>
      <c r="B2660" s="276"/>
      <c r="C2660" s="304"/>
      <c r="D2660" s="305"/>
      <c r="E2660" s="306"/>
      <c r="F2660" s="307"/>
      <c r="G2660" s="307"/>
      <c r="H2660" s="307"/>
      <c r="I2660" s="308"/>
      <c r="J2660" s="276"/>
      <c r="K2660" s="276"/>
      <c r="L2660" s="276"/>
      <c r="M2660" s="276"/>
      <c r="N2660" s="276"/>
      <c r="O2660" s="160"/>
    </row>
    <row r="2661">
      <c r="A2661" s="276"/>
      <c r="B2661" s="276"/>
      <c r="C2661" s="304"/>
      <c r="D2661" s="305"/>
      <c r="E2661" s="306"/>
      <c r="F2661" s="307"/>
      <c r="G2661" s="307"/>
      <c r="H2661" s="307"/>
      <c r="I2661" s="308"/>
      <c r="J2661" s="276"/>
      <c r="K2661" s="276"/>
      <c r="L2661" s="276"/>
      <c r="M2661" s="276"/>
      <c r="N2661" s="276"/>
      <c r="O2661" s="160"/>
    </row>
    <row r="2662">
      <c r="A2662" s="276"/>
      <c r="B2662" s="276"/>
      <c r="C2662" s="304"/>
      <c r="D2662" s="305"/>
      <c r="E2662" s="306"/>
      <c r="F2662" s="307"/>
      <c r="G2662" s="307"/>
      <c r="H2662" s="307"/>
      <c r="I2662" s="308"/>
      <c r="J2662" s="276"/>
      <c r="K2662" s="276"/>
      <c r="L2662" s="276"/>
      <c r="M2662" s="276"/>
      <c r="N2662" s="276"/>
      <c r="O2662" s="160"/>
    </row>
    <row r="2663">
      <c r="A2663" s="276"/>
      <c r="B2663" s="276"/>
      <c r="C2663" s="304"/>
      <c r="D2663" s="305"/>
      <c r="E2663" s="306"/>
      <c r="F2663" s="307"/>
      <c r="G2663" s="307"/>
      <c r="H2663" s="307"/>
      <c r="I2663" s="308"/>
      <c r="J2663" s="276"/>
      <c r="K2663" s="276"/>
      <c r="L2663" s="276"/>
      <c r="M2663" s="276"/>
      <c r="N2663" s="276"/>
      <c r="O2663" s="160"/>
    </row>
    <row r="2664">
      <c r="A2664" s="276"/>
      <c r="B2664" s="276"/>
      <c r="C2664" s="304"/>
      <c r="D2664" s="305"/>
      <c r="E2664" s="306"/>
      <c r="F2664" s="307"/>
      <c r="G2664" s="307"/>
      <c r="H2664" s="307"/>
      <c r="I2664" s="308"/>
      <c r="J2664" s="276"/>
      <c r="K2664" s="276"/>
      <c r="L2664" s="276"/>
      <c r="M2664" s="276"/>
      <c r="N2664" s="276"/>
      <c r="O2664" s="160"/>
    </row>
    <row r="2665">
      <c r="A2665" s="276"/>
      <c r="B2665" s="276"/>
      <c r="C2665" s="304"/>
      <c r="D2665" s="305"/>
      <c r="E2665" s="306"/>
      <c r="F2665" s="307"/>
      <c r="G2665" s="307"/>
      <c r="H2665" s="307"/>
      <c r="I2665" s="308"/>
      <c r="J2665" s="276"/>
      <c r="K2665" s="276"/>
      <c r="L2665" s="276"/>
      <c r="M2665" s="276"/>
      <c r="N2665" s="276"/>
      <c r="O2665" s="160"/>
    </row>
    <row r="2666">
      <c r="A2666" s="276"/>
      <c r="B2666" s="276"/>
      <c r="C2666" s="304"/>
      <c r="D2666" s="305"/>
      <c r="E2666" s="306"/>
      <c r="F2666" s="307"/>
      <c r="G2666" s="307"/>
      <c r="H2666" s="307"/>
      <c r="I2666" s="308"/>
      <c r="J2666" s="276"/>
      <c r="K2666" s="276"/>
      <c r="L2666" s="276"/>
      <c r="M2666" s="276"/>
      <c r="N2666" s="276"/>
      <c r="O2666" s="160"/>
    </row>
    <row r="2667">
      <c r="A2667" s="276"/>
      <c r="B2667" s="276"/>
      <c r="C2667" s="304"/>
      <c r="D2667" s="305"/>
      <c r="E2667" s="306"/>
      <c r="F2667" s="307"/>
      <c r="G2667" s="307"/>
      <c r="H2667" s="307"/>
      <c r="I2667" s="308"/>
      <c r="J2667" s="276"/>
      <c r="K2667" s="276"/>
      <c r="L2667" s="276"/>
      <c r="M2667" s="276"/>
      <c r="N2667" s="276"/>
      <c r="O2667" s="160"/>
    </row>
    <row r="2668">
      <c r="A2668" s="276"/>
      <c r="B2668" s="276"/>
      <c r="C2668" s="304"/>
      <c r="D2668" s="305"/>
      <c r="E2668" s="306"/>
      <c r="F2668" s="307"/>
      <c r="G2668" s="307"/>
      <c r="H2668" s="307"/>
      <c r="I2668" s="308"/>
      <c r="J2668" s="276"/>
      <c r="K2668" s="276"/>
      <c r="L2668" s="276"/>
      <c r="M2668" s="276"/>
      <c r="N2668" s="276"/>
      <c r="O2668" s="160"/>
    </row>
    <row r="2669">
      <c r="A2669" s="276"/>
      <c r="B2669" s="276"/>
      <c r="C2669" s="304"/>
      <c r="D2669" s="305"/>
      <c r="E2669" s="306"/>
      <c r="F2669" s="307"/>
      <c r="G2669" s="307"/>
      <c r="H2669" s="307"/>
      <c r="I2669" s="308"/>
      <c r="J2669" s="276"/>
      <c r="K2669" s="276"/>
      <c r="L2669" s="276"/>
      <c r="M2669" s="276"/>
      <c r="N2669" s="276"/>
      <c r="O2669" s="160"/>
    </row>
    <row r="2670">
      <c r="A2670" s="276"/>
      <c r="B2670" s="276"/>
      <c r="C2670" s="304"/>
      <c r="D2670" s="305"/>
      <c r="E2670" s="306"/>
      <c r="F2670" s="307"/>
      <c r="G2670" s="307"/>
      <c r="H2670" s="307"/>
      <c r="I2670" s="308"/>
      <c r="J2670" s="276"/>
      <c r="K2670" s="276"/>
      <c r="L2670" s="276"/>
      <c r="M2670" s="276"/>
      <c r="N2670" s="276"/>
      <c r="O2670" s="160"/>
    </row>
    <row r="2671">
      <c r="A2671" s="276"/>
      <c r="B2671" s="276"/>
      <c r="C2671" s="304"/>
      <c r="D2671" s="305"/>
      <c r="E2671" s="306"/>
      <c r="F2671" s="307"/>
      <c r="G2671" s="307"/>
      <c r="H2671" s="307"/>
      <c r="I2671" s="308"/>
      <c r="J2671" s="276"/>
      <c r="K2671" s="276"/>
      <c r="L2671" s="276"/>
      <c r="M2671" s="276"/>
      <c r="N2671" s="276"/>
      <c r="O2671" s="160"/>
    </row>
    <row r="2672">
      <c r="A2672" s="276"/>
      <c r="B2672" s="276"/>
      <c r="C2672" s="304"/>
      <c r="D2672" s="305"/>
      <c r="E2672" s="306"/>
      <c r="F2672" s="307"/>
      <c r="G2672" s="307"/>
      <c r="H2672" s="307"/>
      <c r="I2672" s="308"/>
      <c r="J2672" s="276"/>
      <c r="K2672" s="276"/>
      <c r="L2672" s="276"/>
      <c r="M2672" s="276"/>
      <c r="N2672" s="276"/>
      <c r="O2672" s="160"/>
    </row>
    <row r="2673">
      <c r="A2673" s="276"/>
      <c r="B2673" s="276"/>
      <c r="C2673" s="304"/>
      <c r="D2673" s="305"/>
      <c r="E2673" s="306"/>
      <c r="F2673" s="307"/>
      <c r="G2673" s="307"/>
      <c r="H2673" s="307"/>
      <c r="I2673" s="308"/>
      <c r="J2673" s="276"/>
      <c r="K2673" s="276"/>
      <c r="L2673" s="276"/>
      <c r="M2673" s="276"/>
      <c r="N2673" s="276"/>
      <c r="O2673" s="160"/>
    </row>
    <row r="2674">
      <c r="A2674" s="276"/>
      <c r="B2674" s="276"/>
      <c r="C2674" s="304"/>
      <c r="D2674" s="305"/>
      <c r="E2674" s="306"/>
      <c r="F2674" s="307"/>
      <c r="G2674" s="307"/>
      <c r="H2674" s="307"/>
      <c r="I2674" s="308"/>
      <c r="J2674" s="276"/>
      <c r="K2674" s="276"/>
      <c r="L2674" s="276"/>
      <c r="M2674" s="276"/>
      <c r="N2674" s="276"/>
      <c r="O2674" s="160"/>
    </row>
    <row r="2675">
      <c r="A2675" s="276"/>
      <c r="B2675" s="276"/>
      <c r="C2675" s="304"/>
      <c r="D2675" s="305"/>
      <c r="E2675" s="306"/>
      <c r="F2675" s="307"/>
      <c r="G2675" s="307"/>
      <c r="H2675" s="307"/>
      <c r="I2675" s="308"/>
      <c r="J2675" s="276"/>
      <c r="K2675" s="276"/>
      <c r="L2675" s="276"/>
      <c r="M2675" s="276"/>
      <c r="N2675" s="276"/>
      <c r="O2675" s="160"/>
    </row>
    <row r="2676">
      <c r="A2676" s="276"/>
      <c r="B2676" s="276"/>
      <c r="C2676" s="304"/>
      <c r="D2676" s="305"/>
      <c r="E2676" s="306"/>
      <c r="F2676" s="307"/>
      <c r="G2676" s="307"/>
      <c r="H2676" s="307"/>
      <c r="I2676" s="308"/>
      <c r="J2676" s="276"/>
      <c r="K2676" s="276"/>
      <c r="L2676" s="276"/>
      <c r="M2676" s="276"/>
      <c r="N2676" s="276"/>
      <c r="O2676" s="160"/>
    </row>
    <row r="2677">
      <c r="A2677" s="276"/>
      <c r="B2677" s="276"/>
      <c r="C2677" s="304"/>
      <c r="D2677" s="305"/>
      <c r="E2677" s="306"/>
      <c r="F2677" s="307"/>
      <c r="G2677" s="307"/>
      <c r="H2677" s="307"/>
      <c r="I2677" s="308"/>
      <c r="J2677" s="276"/>
      <c r="K2677" s="276"/>
      <c r="L2677" s="276"/>
      <c r="M2677" s="276"/>
      <c r="N2677" s="276"/>
      <c r="O2677" s="160"/>
    </row>
    <row r="2678">
      <c r="A2678" s="276"/>
      <c r="B2678" s="276"/>
      <c r="C2678" s="304"/>
      <c r="D2678" s="305"/>
      <c r="E2678" s="306"/>
      <c r="F2678" s="307"/>
      <c r="G2678" s="307"/>
      <c r="H2678" s="307"/>
      <c r="I2678" s="308"/>
      <c r="J2678" s="276"/>
      <c r="K2678" s="276"/>
      <c r="L2678" s="276"/>
      <c r="M2678" s="276"/>
      <c r="N2678" s="276"/>
      <c r="O2678" s="160"/>
    </row>
    <row r="2679">
      <c r="A2679" s="276"/>
      <c r="B2679" s="276"/>
      <c r="C2679" s="304"/>
      <c r="D2679" s="305"/>
      <c r="E2679" s="306"/>
      <c r="F2679" s="307"/>
      <c r="G2679" s="307"/>
      <c r="H2679" s="307"/>
      <c r="I2679" s="308"/>
      <c r="J2679" s="276"/>
      <c r="K2679" s="276"/>
      <c r="L2679" s="276"/>
      <c r="M2679" s="276"/>
      <c r="N2679" s="276"/>
      <c r="O2679" s="160"/>
    </row>
    <row r="2680">
      <c r="A2680" s="276"/>
      <c r="B2680" s="276"/>
      <c r="C2680" s="304"/>
      <c r="D2680" s="305"/>
      <c r="E2680" s="306"/>
      <c r="F2680" s="307"/>
      <c r="G2680" s="307"/>
      <c r="H2680" s="307"/>
      <c r="I2680" s="308"/>
      <c r="J2680" s="276"/>
      <c r="K2680" s="276"/>
      <c r="L2680" s="276"/>
      <c r="M2680" s="276"/>
      <c r="N2680" s="276"/>
      <c r="O2680" s="160"/>
    </row>
    <row r="2681">
      <c r="A2681" s="276"/>
      <c r="B2681" s="276"/>
      <c r="C2681" s="304"/>
      <c r="D2681" s="305"/>
      <c r="E2681" s="306"/>
      <c r="F2681" s="307"/>
      <c r="G2681" s="307"/>
      <c r="H2681" s="307"/>
      <c r="I2681" s="308"/>
      <c r="J2681" s="276"/>
      <c r="K2681" s="276"/>
      <c r="L2681" s="276"/>
      <c r="M2681" s="276"/>
      <c r="N2681" s="276"/>
      <c r="O2681" s="160"/>
    </row>
    <row r="2682">
      <c r="A2682" s="276"/>
      <c r="B2682" s="276"/>
      <c r="C2682" s="304"/>
      <c r="D2682" s="305"/>
      <c r="E2682" s="306"/>
      <c r="F2682" s="307"/>
      <c r="G2682" s="307"/>
      <c r="H2682" s="307"/>
      <c r="I2682" s="308"/>
      <c r="J2682" s="276"/>
      <c r="K2682" s="276"/>
      <c r="L2682" s="276"/>
      <c r="M2682" s="276"/>
      <c r="N2682" s="276"/>
      <c r="O2682" s="160"/>
    </row>
    <row r="2683">
      <c r="A2683" s="276"/>
      <c r="B2683" s="276"/>
      <c r="C2683" s="304"/>
      <c r="D2683" s="305"/>
      <c r="E2683" s="306"/>
      <c r="F2683" s="307"/>
      <c r="G2683" s="307"/>
      <c r="H2683" s="307"/>
      <c r="I2683" s="308"/>
      <c r="J2683" s="276"/>
      <c r="K2683" s="276"/>
      <c r="L2683" s="276"/>
      <c r="M2683" s="276"/>
      <c r="N2683" s="276"/>
      <c r="O2683" s="160"/>
    </row>
    <row r="2684">
      <c r="A2684" s="276"/>
      <c r="B2684" s="276"/>
      <c r="C2684" s="304"/>
      <c r="D2684" s="305"/>
      <c r="E2684" s="306"/>
      <c r="F2684" s="307"/>
      <c r="G2684" s="307"/>
      <c r="H2684" s="307"/>
      <c r="I2684" s="308"/>
      <c r="J2684" s="276"/>
      <c r="K2684" s="276"/>
      <c r="L2684" s="276"/>
      <c r="M2684" s="276"/>
      <c r="N2684" s="276"/>
      <c r="O2684" s="160"/>
    </row>
    <row r="2685">
      <c r="A2685" s="276"/>
      <c r="B2685" s="276"/>
      <c r="C2685" s="304"/>
      <c r="D2685" s="305"/>
      <c r="E2685" s="306"/>
      <c r="F2685" s="307"/>
      <c r="G2685" s="307"/>
      <c r="H2685" s="307"/>
      <c r="I2685" s="308"/>
      <c r="J2685" s="276"/>
      <c r="K2685" s="276"/>
      <c r="L2685" s="276"/>
      <c r="M2685" s="276"/>
      <c r="N2685" s="276"/>
      <c r="O2685" s="160"/>
    </row>
    <row r="2686">
      <c r="A2686" s="276"/>
      <c r="B2686" s="276"/>
      <c r="C2686" s="304"/>
      <c r="D2686" s="305"/>
      <c r="E2686" s="306"/>
      <c r="F2686" s="307"/>
      <c r="G2686" s="307"/>
      <c r="H2686" s="307"/>
      <c r="I2686" s="308"/>
      <c r="J2686" s="276"/>
      <c r="K2686" s="276"/>
      <c r="L2686" s="276"/>
      <c r="M2686" s="276"/>
      <c r="N2686" s="276"/>
      <c r="O2686" s="160"/>
    </row>
    <row r="2687">
      <c r="A2687" s="276"/>
      <c r="B2687" s="276"/>
      <c r="C2687" s="304"/>
      <c r="D2687" s="305"/>
      <c r="E2687" s="306"/>
      <c r="F2687" s="307"/>
      <c r="G2687" s="307"/>
      <c r="H2687" s="307"/>
      <c r="I2687" s="308"/>
      <c r="J2687" s="276"/>
      <c r="K2687" s="276"/>
      <c r="L2687" s="276"/>
      <c r="M2687" s="276"/>
      <c r="N2687" s="276"/>
      <c r="O2687" s="160"/>
    </row>
    <row r="2688">
      <c r="A2688" s="276"/>
      <c r="B2688" s="276"/>
      <c r="C2688" s="304"/>
      <c r="D2688" s="305"/>
      <c r="E2688" s="306"/>
      <c r="F2688" s="307"/>
      <c r="G2688" s="307"/>
      <c r="H2688" s="307"/>
      <c r="I2688" s="308"/>
      <c r="J2688" s="276"/>
      <c r="K2688" s="276"/>
      <c r="L2688" s="276"/>
      <c r="M2688" s="276"/>
      <c r="N2688" s="276"/>
      <c r="O2688" s="160"/>
    </row>
    <row r="2689">
      <c r="A2689" s="276"/>
      <c r="B2689" s="276"/>
      <c r="C2689" s="304"/>
      <c r="D2689" s="305"/>
      <c r="E2689" s="306"/>
      <c r="F2689" s="307"/>
      <c r="G2689" s="307"/>
      <c r="H2689" s="307"/>
      <c r="I2689" s="308"/>
      <c r="J2689" s="276"/>
      <c r="K2689" s="276"/>
      <c r="L2689" s="276"/>
      <c r="M2689" s="276"/>
      <c r="N2689" s="276"/>
      <c r="O2689" s="160"/>
    </row>
    <row r="2690">
      <c r="A2690" s="276"/>
      <c r="B2690" s="276"/>
      <c r="C2690" s="304"/>
      <c r="D2690" s="305"/>
      <c r="E2690" s="306"/>
      <c r="F2690" s="307"/>
      <c r="G2690" s="307"/>
      <c r="H2690" s="307"/>
      <c r="I2690" s="308"/>
      <c r="J2690" s="276"/>
      <c r="K2690" s="276"/>
      <c r="L2690" s="276"/>
      <c r="M2690" s="276"/>
      <c r="N2690" s="276"/>
      <c r="O2690" s="160"/>
    </row>
    <row r="2691">
      <c r="A2691" s="276"/>
      <c r="B2691" s="276"/>
      <c r="C2691" s="304"/>
      <c r="D2691" s="305"/>
      <c r="E2691" s="306"/>
      <c r="F2691" s="307"/>
      <c r="G2691" s="307"/>
      <c r="H2691" s="307"/>
      <c r="I2691" s="308"/>
      <c r="J2691" s="276"/>
      <c r="K2691" s="276"/>
      <c r="L2691" s="276"/>
      <c r="M2691" s="276"/>
      <c r="N2691" s="276"/>
      <c r="O2691" s="160"/>
    </row>
    <row r="2692">
      <c r="A2692" s="276"/>
      <c r="B2692" s="276"/>
      <c r="C2692" s="304"/>
      <c r="D2692" s="305"/>
      <c r="E2692" s="306"/>
      <c r="F2692" s="307"/>
      <c r="G2692" s="307"/>
      <c r="H2692" s="307"/>
      <c r="I2692" s="308"/>
      <c r="J2692" s="276"/>
      <c r="K2692" s="276"/>
      <c r="L2692" s="276"/>
      <c r="M2692" s="276"/>
      <c r="N2692" s="276"/>
      <c r="O2692" s="160"/>
    </row>
    <row r="2693">
      <c r="A2693" s="276"/>
      <c r="B2693" s="276"/>
      <c r="C2693" s="304"/>
      <c r="D2693" s="305"/>
      <c r="E2693" s="306"/>
      <c r="F2693" s="307"/>
      <c r="G2693" s="307"/>
      <c r="H2693" s="307"/>
      <c r="I2693" s="308"/>
      <c r="J2693" s="276"/>
      <c r="K2693" s="276"/>
      <c r="L2693" s="276"/>
      <c r="M2693" s="276"/>
      <c r="N2693" s="276"/>
      <c r="O2693" s="160"/>
    </row>
    <row r="2694">
      <c r="A2694" s="276"/>
      <c r="B2694" s="276"/>
      <c r="C2694" s="304"/>
      <c r="D2694" s="305"/>
      <c r="E2694" s="306"/>
      <c r="F2694" s="307"/>
      <c r="G2694" s="307"/>
      <c r="H2694" s="307"/>
      <c r="I2694" s="308"/>
      <c r="J2694" s="276"/>
      <c r="K2694" s="276"/>
      <c r="L2694" s="276"/>
      <c r="M2694" s="276"/>
      <c r="N2694" s="276"/>
      <c r="O2694" s="160"/>
    </row>
    <row r="2695">
      <c r="A2695" s="276"/>
      <c r="B2695" s="276"/>
      <c r="C2695" s="304"/>
      <c r="D2695" s="305"/>
      <c r="E2695" s="306"/>
      <c r="F2695" s="307"/>
      <c r="G2695" s="307"/>
      <c r="H2695" s="307"/>
      <c r="I2695" s="308"/>
      <c r="J2695" s="276"/>
      <c r="K2695" s="276"/>
      <c r="L2695" s="276"/>
      <c r="M2695" s="276"/>
      <c r="N2695" s="276"/>
      <c r="O2695" s="160"/>
    </row>
    <row r="2696">
      <c r="A2696" s="276"/>
      <c r="B2696" s="276"/>
      <c r="C2696" s="304"/>
      <c r="D2696" s="305"/>
      <c r="E2696" s="306"/>
      <c r="F2696" s="307"/>
      <c r="G2696" s="307"/>
      <c r="H2696" s="307"/>
      <c r="I2696" s="308"/>
      <c r="J2696" s="276"/>
      <c r="K2696" s="276"/>
      <c r="L2696" s="276"/>
      <c r="M2696" s="276"/>
      <c r="N2696" s="276"/>
      <c r="O2696" s="160"/>
    </row>
    <row r="2697">
      <c r="A2697" s="276"/>
      <c r="B2697" s="276"/>
      <c r="C2697" s="304"/>
      <c r="D2697" s="305"/>
      <c r="E2697" s="306"/>
      <c r="F2697" s="307"/>
      <c r="G2697" s="307"/>
      <c r="H2697" s="307"/>
      <c r="I2697" s="308"/>
      <c r="J2697" s="276"/>
      <c r="K2697" s="276"/>
      <c r="L2697" s="276"/>
      <c r="M2697" s="276"/>
      <c r="N2697" s="276"/>
      <c r="O2697" s="160"/>
    </row>
    <row r="2698">
      <c r="A2698" s="276"/>
      <c r="B2698" s="276"/>
      <c r="C2698" s="304"/>
      <c r="D2698" s="305"/>
      <c r="E2698" s="306"/>
      <c r="F2698" s="307"/>
      <c r="G2698" s="307"/>
      <c r="H2698" s="307"/>
      <c r="I2698" s="308"/>
      <c r="J2698" s="276"/>
      <c r="K2698" s="276"/>
      <c r="L2698" s="276"/>
      <c r="M2698" s="276"/>
      <c r="N2698" s="276"/>
      <c r="O2698" s="160"/>
    </row>
    <row r="2699">
      <c r="A2699" s="276"/>
      <c r="B2699" s="276"/>
      <c r="C2699" s="304"/>
      <c r="D2699" s="305"/>
      <c r="E2699" s="306"/>
      <c r="F2699" s="307"/>
      <c r="G2699" s="307"/>
      <c r="H2699" s="307"/>
      <c r="I2699" s="308"/>
      <c r="J2699" s="276"/>
      <c r="K2699" s="276"/>
      <c r="L2699" s="276"/>
      <c r="M2699" s="276"/>
      <c r="N2699" s="276"/>
      <c r="O2699" s="160"/>
    </row>
    <row r="2700">
      <c r="A2700" s="276"/>
      <c r="B2700" s="276"/>
      <c r="C2700" s="304"/>
      <c r="D2700" s="305"/>
      <c r="E2700" s="306"/>
      <c r="F2700" s="307"/>
      <c r="G2700" s="307"/>
      <c r="H2700" s="307"/>
      <c r="I2700" s="308"/>
      <c r="J2700" s="276"/>
      <c r="K2700" s="276"/>
      <c r="L2700" s="276"/>
      <c r="M2700" s="276"/>
      <c r="N2700" s="276"/>
      <c r="O2700" s="160"/>
    </row>
    <row r="2701">
      <c r="A2701" s="276"/>
      <c r="B2701" s="276"/>
      <c r="C2701" s="304"/>
      <c r="D2701" s="305"/>
      <c r="E2701" s="306"/>
      <c r="F2701" s="307"/>
      <c r="G2701" s="307"/>
      <c r="H2701" s="307"/>
      <c r="I2701" s="308"/>
      <c r="J2701" s="276"/>
      <c r="K2701" s="276"/>
      <c r="L2701" s="276"/>
      <c r="M2701" s="276"/>
      <c r="N2701" s="276"/>
      <c r="O2701" s="160"/>
    </row>
    <row r="2702">
      <c r="A2702" s="276"/>
      <c r="B2702" s="276"/>
      <c r="C2702" s="304"/>
      <c r="D2702" s="305"/>
      <c r="E2702" s="306"/>
      <c r="F2702" s="307"/>
      <c r="G2702" s="307"/>
      <c r="H2702" s="307"/>
      <c r="I2702" s="308"/>
      <c r="J2702" s="276"/>
      <c r="K2702" s="276"/>
      <c r="L2702" s="276"/>
      <c r="M2702" s="276"/>
      <c r="N2702" s="276"/>
      <c r="O2702" s="160"/>
    </row>
    <row r="2703">
      <c r="A2703" s="276"/>
      <c r="B2703" s="276"/>
      <c r="C2703" s="304"/>
      <c r="D2703" s="305"/>
      <c r="E2703" s="306"/>
      <c r="F2703" s="307"/>
      <c r="G2703" s="307"/>
      <c r="H2703" s="307"/>
      <c r="I2703" s="308"/>
      <c r="J2703" s="276"/>
      <c r="K2703" s="276"/>
      <c r="L2703" s="276"/>
      <c r="M2703" s="276"/>
      <c r="N2703" s="276"/>
      <c r="O2703" s="160"/>
    </row>
    <row r="2704">
      <c r="A2704" s="276"/>
      <c r="B2704" s="276"/>
      <c r="C2704" s="304"/>
      <c r="D2704" s="305"/>
      <c r="E2704" s="306"/>
      <c r="F2704" s="307"/>
      <c r="G2704" s="307"/>
      <c r="H2704" s="307"/>
      <c r="I2704" s="308"/>
      <c r="J2704" s="276"/>
      <c r="K2704" s="276"/>
      <c r="L2704" s="276"/>
      <c r="M2704" s="276"/>
      <c r="N2704" s="276"/>
      <c r="O2704" s="160"/>
    </row>
    <row r="2705">
      <c r="A2705" s="276"/>
      <c r="B2705" s="276"/>
      <c r="C2705" s="304"/>
      <c r="D2705" s="305"/>
      <c r="E2705" s="306"/>
      <c r="F2705" s="307"/>
      <c r="G2705" s="307"/>
      <c r="H2705" s="307"/>
      <c r="I2705" s="308"/>
      <c r="J2705" s="276"/>
      <c r="K2705" s="276"/>
      <c r="L2705" s="276"/>
      <c r="M2705" s="276"/>
      <c r="N2705" s="276"/>
      <c r="O2705" s="160"/>
    </row>
    <row r="2706">
      <c r="A2706" s="276"/>
      <c r="B2706" s="276"/>
      <c r="C2706" s="304"/>
      <c r="D2706" s="305"/>
      <c r="E2706" s="306"/>
      <c r="F2706" s="307"/>
      <c r="G2706" s="307"/>
      <c r="H2706" s="307"/>
      <c r="I2706" s="308"/>
      <c r="J2706" s="276"/>
      <c r="K2706" s="276"/>
      <c r="L2706" s="276"/>
      <c r="M2706" s="276"/>
      <c r="N2706" s="276"/>
      <c r="O2706" s="160"/>
    </row>
    <row r="2707">
      <c r="A2707" s="276"/>
      <c r="B2707" s="276"/>
      <c r="C2707" s="304"/>
      <c r="D2707" s="305"/>
      <c r="E2707" s="306"/>
      <c r="F2707" s="307"/>
      <c r="G2707" s="307"/>
      <c r="H2707" s="307"/>
      <c r="I2707" s="308"/>
      <c r="J2707" s="276"/>
      <c r="K2707" s="276"/>
      <c r="L2707" s="276"/>
      <c r="M2707" s="276"/>
      <c r="N2707" s="276"/>
      <c r="O2707" s="160"/>
    </row>
    <row r="2708">
      <c r="A2708" s="276"/>
      <c r="B2708" s="276"/>
      <c r="C2708" s="304"/>
      <c r="D2708" s="305"/>
      <c r="E2708" s="306"/>
      <c r="F2708" s="307"/>
      <c r="G2708" s="307"/>
      <c r="H2708" s="307"/>
      <c r="I2708" s="308"/>
      <c r="J2708" s="276"/>
      <c r="K2708" s="276"/>
      <c r="L2708" s="276"/>
      <c r="M2708" s="276"/>
      <c r="N2708" s="276"/>
      <c r="O2708" s="160"/>
    </row>
    <row r="2709">
      <c r="A2709" s="276"/>
      <c r="B2709" s="276"/>
      <c r="C2709" s="304"/>
      <c r="D2709" s="305"/>
      <c r="E2709" s="306"/>
      <c r="F2709" s="307"/>
      <c r="G2709" s="307"/>
      <c r="H2709" s="307"/>
      <c r="I2709" s="308"/>
      <c r="J2709" s="276"/>
      <c r="K2709" s="276"/>
      <c r="L2709" s="276"/>
      <c r="M2709" s="276"/>
      <c r="N2709" s="276"/>
      <c r="O2709" s="160"/>
    </row>
    <row r="2710">
      <c r="A2710" s="276"/>
      <c r="B2710" s="276"/>
      <c r="C2710" s="304"/>
      <c r="D2710" s="305"/>
      <c r="E2710" s="306"/>
      <c r="F2710" s="307"/>
      <c r="G2710" s="307"/>
      <c r="H2710" s="307"/>
      <c r="I2710" s="308"/>
      <c r="J2710" s="276"/>
      <c r="K2710" s="276"/>
      <c r="L2710" s="276"/>
      <c r="M2710" s="276"/>
      <c r="N2710" s="276"/>
      <c r="O2710" s="160"/>
    </row>
    <row r="2711">
      <c r="A2711" s="276"/>
      <c r="B2711" s="276"/>
      <c r="C2711" s="304"/>
      <c r="D2711" s="305"/>
      <c r="E2711" s="306"/>
      <c r="F2711" s="307"/>
      <c r="G2711" s="307"/>
      <c r="H2711" s="307"/>
      <c r="I2711" s="308"/>
      <c r="J2711" s="276"/>
      <c r="K2711" s="276"/>
      <c r="L2711" s="276"/>
      <c r="M2711" s="276"/>
      <c r="N2711" s="276"/>
      <c r="O2711" s="160"/>
    </row>
    <row r="2712">
      <c r="A2712" s="276"/>
      <c r="B2712" s="276"/>
      <c r="C2712" s="304"/>
      <c r="D2712" s="305"/>
      <c r="E2712" s="306"/>
      <c r="F2712" s="307"/>
      <c r="G2712" s="307"/>
      <c r="H2712" s="307"/>
      <c r="I2712" s="308"/>
      <c r="J2712" s="276"/>
      <c r="K2712" s="276"/>
      <c r="L2712" s="276"/>
      <c r="M2712" s="276"/>
      <c r="N2712" s="276"/>
      <c r="O2712" s="160"/>
    </row>
    <row r="2713">
      <c r="A2713" s="276"/>
      <c r="B2713" s="276"/>
      <c r="C2713" s="304"/>
      <c r="D2713" s="305"/>
      <c r="E2713" s="306"/>
      <c r="F2713" s="307"/>
      <c r="G2713" s="307"/>
      <c r="H2713" s="307"/>
      <c r="I2713" s="308"/>
      <c r="J2713" s="276"/>
      <c r="K2713" s="276"/>
      <c r="L2713" s="276"/>
      <c r="M2713" s="276"/>
      <c r="N2713" s="276"/>
      <c r="O2713" s="160"/>
    </row>
    <row r="2714">
      <c r="A2714" s="276"/>
      <c r="B2714" s="276"/>
      <c r="C2714" s="304"/>
      <c r="D2714" s="305"/>
      <c r="E2714" s="306"/>
      <c r="F2714" s="307"/>
      <c r="G2714" s="307"/>
      <c r="H2714" s="307"/>
      <c r="I2714" s="308"/>
      <c r="J2714" s="276"/>
      <c r="K2714" s="276"/>
      <c r="L2714" s="276"/>
      <c r="M2714" s="276"/>
      <c r="N2714" s="276"/>
      <c r="O2714" s="160"/>
    </row>
    <row r="2715">
      <c r="A2715" s="276"/>
      <c r="B2715" s="276"/>
      <c r="C2715" s="304"/>
      <c r="D2715" s="305"/>
      <c r="E2715" s="306"/>
      <c r="F2715" s="307"/>
      <c r="G2715" s="307"/>
      <c r="H2715" s="307"/>
      <c r="I2715" s="308"/>
      <c r="J2715" s="276"/>
      <c r="K2715" s="276"/>
      <c r="L2715" s="276"/>
      <c r="M2715" s="276"/>
      <c r="N2715" s="276"/>
      <c r="O2715" s="160"/>
    </row>
    <row r="2716">
      <c r="A2716" s="276"/>
      <c r="B2716" s="276"/>
      <c r="C2716" s="304"/>
      <c r="D2716" s="305"/>
      <c r="E2716" s="306"/>
      <c r="F2716" s="307"/>
      <c r="G2716" s="307"/>
      <c r="H2716" s="307"/>
      <c r="I2716" s="308"/>
      <c r="J2716" s="276"/>
      <c r="K2716" s="276"/>
      <c r="L2716" s="276"/>
      <c r="M2716" s="276"/>
      <c r="N2716" s="276"/>
      <c r="O2716" s="160"/>
    </row>
    <row r="2717">
      <c r="A2717" s="276"/>
      <c r="B2717" s="276"/>
      <c r="C2717" s="304"/>
      <c r="D2717" s="305"/>
      <c r="E2717" s="306"/>
      <c r="F2717" s="307"/>
      <c r="G2717" s="307"/>
      <c r="H2717" s="307"/>
      <c r="I2717" s="308"/>
      <c r="J2717" s="276"/>
      <c r="K2717" s="276"/>
      <c r="L2717" s="276"/>
      <c r="M2717" s="276"/>
      <c r="N2717" s="276"/>
      <c r="O2717" s="160"/>
    </row>
    <row r="2718">
      <c r="A2718" s="276"/>
      <c r="B2718" s="276"/>
      <c r="C2718" s="304"/>
      <c r="D2718" s="305"/>
      <c r="E2718" s="306"/>
      <c r="F2718" s="307"/>
      <c r="G2718" s="307"/>
      <c r="H2718" s="307"/>
      <c r="I2718" s="308"/>
      <c r="J2718" s="276"/>
      <c r="K2718" s="276"/>
      <c r="L2718" s="276"/>
      <c r="M2718" s="276"/>
      <c r="N2718" s="276"/>
      <c r="O2718" s="160"/>
    </row>
    <row r="2719">
      <c r="A2719" s="276"/>
      <c r="B2719" s="276"/>
      <c r="C2719" s="304"/>
      <c r="D2719" s="305"/>
      <c r="E2719" s="306"/>
      <c r="F2719" s="307"/>
      <c r="G2719" s="307"/>
      <c r="H2719" s="307"/>
      <c r="I2719" s="308"/>
      <c r="J2719" s="276"/>
      <c r="K2719" s="276"/>
      <c r="L2719" s="276"/>
      <c r="M2719" s="276"/>
      <c r="N2719" s="276"/>
      <c r="O2719" s="160"/>
    </row>
    <row r="2720">
      <c r="A2720" s="276"/>
      <c r="B2720" s="276"/>
      <c r="C2720" s="304"/>
      <c r="D2720" s="305"/>
      <c r="E2720" s="306"/>
      <c r="F2720" s="307"/>
      <c r="G2720" s="307"/>
      <c r="H2720" s="307"/>
      <c r="I2720" s="308"/>
      <c r="J2720" s="276"/>
      <c r="K2720" s="276"/>
      <c r="L2720" s="276"/>
      <c r="M2720" s="276"/>
      <c r="N2720" s="276"/>
      <c r="O2720" s="160"/>
    </row>
    <row r="2721">
      <c r="A2721" s="276"/>
      <c r="B2721" s="276"/>
      <c r="C2721" s="304"/>
      <c r="D2721" s="305"/>
      <c r="E2721" s="306"/>
      <c r="F2721" s="307"/>
      <c r="G2721" s="307"/>
      <c r="H2721" s="307"/>
      <c r="I2721" s="308"/>
      <c r="J2721" s="276"/>
      <c r="K2721" s="276"/>
      <c r="L2721" s="276"/>
      <c r="M2721" s="276"/>
      <c r="N2721" s="276"/>
      <c r="O2721" s="160"/>
    </row>
    <row r="2722">
      <c r="A2722" s="276"/>
      <c r="B2722" s="276"/>
      <c r="C2722" s="304"/>
      <c r="D2722" s="305"/>
      <c r="E2722" s="306"/>
      <c r="F2722" s="307"/>
      <c r="G2722" s="307"/>
      <c r="H2722" s="307"/>
      <c r="I2722" s="308"/>
      <c r="J2722" s="276"/>
      <c r="K2722" s="276"/>
      <c r="L2722" s="276"/>
      <c r="M2722" s="276"/>
      <c r="N2722" s="276"/>
      <c r="O2722" s="160"/>
    </row>
    <row r="2723">
      <c r="A2723" s="276"/>
      <c r="B2723" s="276"/>
      <c r="C2723" s="304"/>
      <c r="D2723" s="305"/>
      <c r="E2723" s="306"/>
      <c r="F2723" s="307"/>
      <c r="G2723" s="307"/>
      <c r="H2723" s="307"/>
      <c r="I2723" s="308"/>
      <c r="J2723" s="276"/>
      <c r="K2723" s="276"/>
      <c r="L2723" s="276"/>
      <c r="M2723" s="276"/>
      <c r="N2723" s="276"/>
      <c r="O2723" s="160"/>
    </row>
    <row r="2724">
      <c r="A2724" s="276"/>
      <c r="B2724" s="276"/>
      <c r="C2724" s="304"/>
      <c r="D2724" s="305"/>
      <c r="E2724" s="306"/>
      <c r="F2724" s="307"/>
      <c r="G2724" s="307"/>
      <c r="H2724" s="307"/>
      <c r="I2724" s="308"/>
      <c r="J2724" s="276"/>
      <c r="K2724" s="276"/>
      <c r="L2724" s="276"/>
      <c r="M2724" s="276"/>
      <c r="N2724" s="276"/>
      <c r="O2724" s="160"/>
    </row>
    <row r="2725">
      <c r="A2725" s="276"/>
      <c r="B2725" s="276"/>
      <c r="C2725" s="304"/>
      <c r="D2725" s="305"/>
      <c r="E2725" s="306"/>
      <c r="F2725" s="307"/>
      <c r="G2725" s="307"/>
      <c r="H2725" s="307"/>
      <c r="I2725" s="308"/>
      <c r="J2725" s="276"/>
      <c r="K2725" s="276"/>
      <c r="L2725" s="276"/>
      <c r="M2725" s="276"/>
      <c r="N2725" s="276"/>
      <c r="O2725" s="160"/>
    </row>
    <row r="2726">
      <c r="A2726" s="276"/>
      <c r="B2726" s="276"/>
      <c r="C2726" s="304"/>
      <c r="D2726" s="305"/>
      <c r="E2726" s="306"/>
      <c r="F2726" s="307"/>
      <c r="G2726" s="307"/>
      <c r="H2726" s="307"/>
      <c r="I2726" s="308"/>
      <c r="J2726" s="276"/>
      <c r="K2726" s="276"/>
      <c r="L2726" s="276"/>
      <c r="M2726" s="276"/>
      <c r="N2726" s="276"/>
      <c r="O2726" s="160"/>
    </row>
    <row r="2727">
      <c r="A2727" s="276"/>
      <c r="B2727" s="276"/>
      <c r="C2727" s="304"/>
      <c r="D2727" s="305"/>
      <c r="E2727" s="306"/>
      <c r="F2727" s="307"/>
      <c r="G2727" s="307"/>
      <c r="H2727" s="307"/>
      <c r="I2727" s="308"/>
      <c r="J2727" s="276"/>
      <c r="K2727" s="276"/>
      <c r="L2727" s="276"/>
      <c r="M2727" s="276"/>
      <c r="N2727" s="276"/>
      <c r="O2727" s="160"/>
    </row>
    <row r="2728">
      <c r="A2728" s="276"/>
      <c r="B2728" s="276"/>
      <c r="C2728" s="304"/>
      <c r="D2728" s="305"/>
      <c r="E2728" s="306"/>
      <c r="F2728" s="307"/>
      <c r="G2728" s="307"/>
      <c r="H2728" s="307"/>
      <c r="I2728" s="308"/>
      <c r="J2728" s="276"/>
      <c r="K2728" s="276"/>
      <c r="L2728" s="276"/>
      <c r="M2728" s="276"/>
      <c r="N2728" s="276"/>
      <c r="O2728" s="160"/>
    </row>
    <row r="2729">
      <c r="A2729" s="276"/>
      <c r="B2729" s="276"/>
      <c r="C2729" s="304"/>
      <c r="D2729" s="305"/>
      <c r="E2729" s="306"/>
      <c r="F2729" s="307"/>
      <c r="G2729" s="307"/>
      <c r="H2729" s="307"/>
      <c r="I2729" s="308"/>
      <c r="J2729" s="276"/>
      <c r="K2729" s="276"/>
      <c r="L2729" s="276"/>
      <c r="M2729" s="276"/>
      <c r="N2729" s="276"/>
      <c r="O2729" s="160"/>
    </row>
    <row r="2730">
      <c r="A2730" s="276"/>
      <c r="B2730" s="276"/>
      <c r="C2730" s="304"/>
      <c r="D2730" s="305"/>
      <c r="E2730" s="306"/>
      <c r="F2730" s="307"/>
      <c r="G2730" s="307"/>
      <c r="H2730" s="307"/>
      <c r="I2730" s="308"/>
      <c r="J2730" s="276"/>
      <c r="K2730" s="276"/>
      <c r="L2730" s="276"/>
      <c r="M2730" s="276"/>
      <c r="N2730" s="276"/>
      <c r="O2730" s="160"/>
    </row>
    <row r="2731">
      <c r="A2731" s="276"/>
      <c r="B2731" s="276"/>
      <c r="C2731" s="304"/>
      <c r="D2731" s="305"/>
      <c r="E2731" s="306"/>
      <c r="F2731" s="307"/>
      <c r="G2731" s="307"/>
      <c r="H2731" s="307"/>
      <c r="I2731" s="308"/>
      <c r="J2731" s="276"/>
      <c r="K2731" s="276"/>
      <c r="L2731" s="276"/>
      <c r="M2731" s="276"/>
      <c r="N2731" s="276"/>
      <c r="O2731" s="160"/>
    </row>
    <row r="2732">
      <c r="A2732" s="276"/>
      <c r="B2732" s="276"/>
      <c r="C2732" s="304"/>
      <c r="D2732" s="305"/>
      <c r="E2732" s="306"/>
      <c r="F2732" s="307"/>
      <c r="G2732" s="307"/>
      <c r="H2732" s="307"/>
      <c r="I2732" s="308"/>
      <c r="J2732" s="276"/>
      <c r="K2732" s="276"/>
      <c r="L2732" s="276"/>
      <c r="M2732" s="276"/>
      <c r="N2732" s="276"/>
      <c r="O2732" s="160"/>
    </row>
    <row r="2733">
      <c r="A2733" s="276"/>
      <c r="B2733" s="276"/>
      <c r="C2733" s="304"/>
      <c r="D2733" s="305"/>
      <c r="E2733" s="306"/>
      <c r="F2733" s="307"/>
      <c r="G2733" s="307"/>
      <c r="H2733" s="307"/>
      <c r="I2733" s="308"/>
      <c r="J2733" s="276"/>
      <c r="K2733" s="276"/>
      <c r="L2733" s="276"/>
      <c r="M2733" s="276"/>
      <c r="N2733" s="276"/>
      <c r="O2733" s="160"/>
    </row>
    <row r="2734">
      <c r="A2734" s="276"/>
      <c r="B2734" s="276"/>
      <c r="C2734" s="304"/>
      <c r="D2734" s="305"/>
      <c r="E2734" s="306"/>
      <c r="F2734" s="307"/>
      <c r="G2734" s="307"/>
      <c r="H2734" s="307"/>
      <c r="I2734" s="308"/>
      <c r="J2734" s="276"/>
      <c r="K2734" s="276"/>
      <c r="L2734" s="276"/>
      <c r="M2734" s="276"/>
      <c r="N2734" s="276"/>
      <c r="O2734" s="160"/>
    </row>
    <row r="2735">
      <c r="A2735" s="276"/>
      <c r="B2735" s="276"/>
      <c r="C2735" s="304"/>
      <c r="D2735" s="305"/>
      <c r="E2735" s="306"/>
      <c r="F2735" s="307"/>
      <c r="G2735" s="307"/>
      <c r="H2735" s="307"/>
      <c r="I2735" s="308"/>
      <c r="J2735" s="276"/>
      <c r="K2735" s="276"/>
      <c r="L2735" s="276"/>
      <c r="M2735" s="276"/>
      <c r="N2735" s="276"/>
      <c r="O2735" s="160"/>
    </row>
    <row r="2736">
      <c r="A2736" s="276"/>
      <c r="B2736" s="276"/>
      <c r="C2736" s="304"/>
      <c r="D2736" s="305"/>
      <c r="E2736" s="306"/>
      <c r="F2736" s="307"/>
      <c r="G2736" s="307"/>
      <c r="H2736" s="307"/>
      <c r="I2736" s="308"/>
      <c r="J2736" s="276"/>
      <c r="K2736" s="276"/>
      <c r="L2736" s="276"/>
      <c r="M2736" s="276"/>
      <c r="N2736" s="276"/>
      <c r="O2736" s="160"/>
    </row>
    <row r="2737">
      <c r="A2737" s="276"/>
      <c r="B2737" s="276"/>
      <c r="C2737" s="304"/>
      <c r="D2737" s="305"/>
      <c r="E2737" s="306"/>
      <c r="F2737" s="307"/>
      <c r="G2737" s="307"/>
      <c r="H2737" s="307"/>
      <c r="I2737" s="308"/>
      <c r="J2737" s="276"/>
      <c r="K2737" s="276"/>
      <c r="L2737" s="276"/>
      <c r="M2737" s="276"/>
      <c r="N2737" s="276"/>
      <c r="O2737" s="160"/>
    </row>
    <row r="2738">
      <c r="A2738" s="276"/>
      <c r="B2738" s="276"/>
      <c r="C2738" s="304"/>
      <c r="D2738" s="305"/>
      <c r="E2738" s="306"/>
      <c r="F2738" s="307"/>
      <c r="G2738" s="307"/>
      <c r="H2738" s="307"/>
      <c r="I2738" s="308"/>
      <c r="J2738" s="276"/>
      <c r="K2738" s="276"/>
      <c r="L2738" s="276"/>
      <c r="M2738" s="276"/>
      <c r="N2738" s="276"/>
      <c r="O2738" s="160"/>
    </row>
    <row r="2739">
      <c r="A2739" s="276"/>
      <c r="B2739" s="276"/>
      <c r="C2739" s="304"/>
      <c r="D2739" s="305"/>
      <c r="E2739" s="306"/>
      <c r="F2739" s="307"/>
      <c r="G2739" s="307"/>
      <c r="H2739" s="307"/>
      <c r="I2739" s="308"/>
      <c r="J2739" s="276"/>
      <c r="K2739" s="276"/>
      <c r="L2739" s="276"/>
      <c r="M2739" s="276"/>
      <c r="N2739" s="276"/>
      <c r="O2739" s="160"/>
    </row>
    <row r="2740">
      <c r="A2740" s="276"/>
      <c r="B2740" s="276"/>
      <c r="C2740" s="304"/>
      <c r="D2740" s="305"/>
      <c r="E2740" s="306"/>
      <c r="F2740" s="307"/>
      <c r="G2740" s="307"/>
      <c r="H2740" s="307"/>
      <c r="I2740" s="308"/>
      <c r="J2740" s="276"/>
      <c r="K2740" s="276"/>
      <c r="L2740" s="276"/>
      <c r="M2740" s="276"/>
      <c r="N2740" s="276"/>
      <c r="O2740" s="160"/>
    </row>
    <row r="2741">
      <c r="A2741" s="276"/>
      <c r="B2741" s="276"/>
      <c r="C2741" s="304"/>
      <c r="D2741" s="305"/>
      <c r="E2741" s="306"/>
      <c r="F2741" s="307"/>
      <c r="G2741" s="307"/>
      <c r="H2741" s="307"/>
      <c r="I2741" s="308"/>
      <c r="J2741" s="276"/>
      <c r="K2741" s="276"/>
      <c r="L2741" s="276"/>
      <c r="M2741" s="276"/>
      <c r="N2741" s="276"/>
      <c r="O2741" s="160"/>
    </row>
    <row r="2742">
      <c r="A2742" s="276"/>
      <c r="B2742" s="276"/>
      <c r="C2742" s="304"/>
      <c r="D2742" s="305"/>
      <c r="E2742" s="306"/>
      <c r="F2742" s="307"/>
      <c r="G2742" s="307"/>
      <c r="H2742" s="307"/>
      <c r="I2742" s="308"/>
      <c r="J2742" s="276"/>
      <c r="K2742" s="276"/>
      <c r="L2742" s="276"/>
      <c r="M2742" s="276"/>
      <c r="N2742" s="276"/>
      <c r="O2742" s="160"/>
    </row>
    <row r="2743">
      <c r="A2743" s="276"/>
      <c r="B2743" s="276"/>
      <c r="C2743" s="304"/>
      <c r="D2743" s="305"/>
      <c r="E2743" s="306"/>
      <c r="F2743" s="307"/>
      <c r="G2743" s="307"/>
      <c r="H2743" s="307"/>
      <c r="I2743" s="308"/>
      <c r="J2743" s="276"/>
      <c r="K2743" s="276"/>
      <c r="L2743" s="276"/>
      <c r="M2743" s="276"/>
      <c r="N2743" s="276"/>
      <c r="O2743" s="160"/>
    </row>
    <row r="2744">
      <c r="A2744" s="276"/>
      <c r="B2744" s="276"/>
      <c r="C2744" s="304"/>
      <c r="D2744" s="305"/>
      <c r="E2744" s="306"/>
      <c r="F2744" s="307"/>
      <c r="G2744" s="307"/>
      <c r="H2744" s="307"/>
      <c r="I2744" s="308"/>
      <c r="J2744" s="276"/>
      <c r="K2744" s="276"/>
      <c r="L2744" s="276"/>
      <c r="M2744" s="276"/>
      <c r="N2744" s="276"/>
      <c r="O2744" s="160"/>
    </row>
    <row r="2745">
      <c r="A2745" s="276"/>
      <c r="B2745" s="276"/>
      <c r="C2745" s="304"/>
      <c r="D2745" s="305"/>
      <c r="E2745" s="306"/>
      <c r="F2745" s="307"/>
      <c r="G2745" s="307"/>
      <c r="H2745" s="307"/>
      <c r="I2745" s="308"/>
      <c r="J2745" s="276"/>
      <c r="K2745" s="276"/>
      <c r="L2745" s="276"/>
      <c r="M2745" s="276"/>
      <c r="N2745" s="276"/>
      <c r="O2745" s="160"/>
    </row>
    <row r="2746">
      <c r="A2746" s="276"/>
      <c r="B2746" s="276"/>
      <c r="C2746" s="304"/>
      <c r="D2746" s="305"/>
      <c r="E2746" s="306"/>
      <c r="F2746" s="307"/>
      <c r="G2746" s="307"/>
      <c r="H2746" s="307"/>
      <c r="I2746" s="308"/>
      <c r="J2746" s="276"/>
      <c r="K2746" s="276"/>
      <c r="L2746" s="276"/>
      <c r="M2746" s="276"/>
      <c r="N2746" s="276"/>
      <c r="O2746" s="160"/>
    </row>
    <row r="2747">
      <c r="A2747" s="276"/>
      <c r="B2747" s="276"/>
      <c r="C2747" s="304"/>
      <c r="D2747" s="305"/>
      <c r="E2747" s="306"/>
      <c r="F2747" s="307"/>
      <c r="G2747" s="307"/>
      <c r="H2747" s="307"/>
      <c r="I2747" s="308"/>
      <c r="J2747" s="276"/>
      <c r="K2747" s="276"/>
      <c r="L2747" s="276"/>
      <c r="M2747" s="276"/>
      <c r="N2747" s="276"/>
      <c r="O2747" s="160"/>
    </row>
    <row r="2748">
      <c r="A2748" s="276"/>
      <c r="B2748" s="276"/>
      <c r="C2748" s="304"/>
      <c r="D2748" s="305"/>
      <c r="E2748" s="306"/>
      <c r="F2748" s="307"/>
      <c r="G2748" s="307"/>
      <c r="H2748" s="307"/>
      <c r="I2748" s="308"/>
      <c r="J2748" s="276"/>
      <c r="K2748" s="276"/>
      <c r="L2748" s="276"/>
      <c r="M2748" s="276"/>
      <c r="N2748" s="276"/>
      <c r="O2748" s="160"/>
    </row>
    <row r="2749">
      <c r="A2749" s="276"/>
      <c r="B2749" s="276"/>
      <c r="C2749" s="304"/>
      <c r="D2749" s="305"/>
      <c r="E2749" s="306"/>
      <c r="F2749" s="307"/>
      <c r="G2749" s="307"/>
      <c r="H2749" s="307"/>
      <c r="I2749" s="308"/>
      <c r="J2749" s="276"/>
      <c r="K2749" s="276"/>
      <c r="L2749" s="276"/>
      <c r="M2749" s="276"/>
      <c r="N2749" s="276"/>
      <c r="O2749" s="160"/>
    </row>
    <row r="2750">
      <c r="A2750" s="276"/>
      <c r="B2750" s="276"/>
      <c r="C2750" s="304"/>
      <c r="D2750" s="305"/>
      <c r="E2750" s="306"/>
      <c r="F2750" s="307"/>
      <c r="G2750" s="307"/>
      <c r="H2750" s="307"/>
      <c r="I2750" s="308"/>
      <c r="J2750" s="276"/>
      <c r="K2750" s="276"/>
      <c r="L2750" s="276"/>
      <c r="M2750" s="276"/>
      <c r="N2750" s="276"/>
      <c r="O2750" s="160"/>
    </row>
    <row r="2751">
      <c r="A2751" s="276"/>
      <c r="B2751" s="276"/>
      <c r="C2751" s="304"/>
      <c r="D2751" s="305"/>
      <c r="E2751" s="306"/>
      <c r="F2751" s="307"/>
      <c r="G2751" s="307"/>
      <c r="H2751" s="307"/>
      <c r="I2751" s="308"/>
      <c r="J2751" s="276"/>
      <c r="K2751" s="276"/>
      <c r="L2751" s="276"/>
      <c r="M2751" s="276"/>
      <c r="N2751" s="276"/>
      <c r="O2751" s="160"/>
    </row>
    <row r="2752">
      <c r="A2752" s="276"/>
      <c r="B2752" s="276"/>
      <c r="C2752" s="304"/>
      <c r="D2752" s="305"/>
      <c r="E2752" s="306"/>
      <c r="F2752" s="307"/>
      <c r="G2752" s="307"/>
      <c r="H2752" s="307"/>
      <c r="I2752" s="308"/>
      <c r="J2752" s="276"/>
      <c r="K2752" s="276"/>
      <c r="L2752" s="276"/>
      <c r="M2752" s="276"/>
      <c r="N2752" s="276"/>
      <c r="O2752" s="160"/>
    </row>
    <row r="2753">
      <c r="A2753" s="276"/>
      <c r="B2753" s="276"/>
      <c r="C2753" s="304"/>
      <c r="D2753" s="305"/>
      <c r="E2753" s="306"/>
      <c r="F2753" s="307"/>
      <c r="G2753" s="307"/>
      <c r="H2753" s="307"/>
      <c r="I2753" s="308"/>
      <c r="J2753" s="276"/>
      <c r="K2753" s="276"/>
      <c r="L2753" s="276"/>
      <c r="M2753" s="276"/>
      <c r="N2753" s="276"/>
      <c r="O2753" s="160"/>
    </row>
    <row r="2754">
      <c r="A2754" s="276"/>
      <c r="B2754" s="276"/>
      <c r="C2754" s="304"/>
      <c r="D2754" s="305"/>
      <c r="E2754" s="306"/>
      <c r="F2754" s="307"/>
      <c r="G2754" s="307"/>
      <c r="H2754" s="307"/>
      <c r="I2754" s="308"/>
      <c r="J2754" s="276"/>
      <c r="K2754" s="276"/>
      <c r="L2754" s="276"/>
      <c r="M2754" s="276"/>
      <c r="N2754" s="276"/>
      <c r="O2754" s="160"/>
    </row>
    <row r="2755">
      <c r="A2755" s="276"/>
      <c r="B2755" s="276"/>
      <c r="C2755" s="304"/>
      <c r="D2755" s="305"/>
      <c r="E2755" s="306"/>
      <c r="F2755" s="307"/>
      <c r="G2755" s="307"/>
      <c r="H2755" s="307"/>
      <c r="I2755" s="308"/>
      <c r="J2755" s="276"/>
      <c r="K2755" s="276"/>
      <c r="L2755" s="276"/>
      <c r="M2755" s="276"/>
      <c r="N2755" s="276"/>
      <c r="O2755" s="160"/>
    </row>
    <row r="2756">
      <c r="A2756" s="276"/>
      <c r="B2756" s="276"/>
      <c r="C2756" s="304"/>
      <c r="D2756" s="305"/>
      <c r="E2756" s="306"/>
      <c r="F2756" s="307"/>
      <c r="G2756" s="307"/>
      <c r="H2756" s="307"/>
      <c r="I2756" s="308"/>
      <c r="J2756" s="276"/>
      <c r="K2756" s="276"/>
      <c r="L2756" s="276"/>
      <c r="M2756" s="276"/>
      <c r="N2756" s="276"/>
      <c r="O2756" s="160"/>
    </row>
    <row r="2757">
      <c r="A2757" s="276"/>
      <c r="B2757" s="276"/>
      <c r="C2757" s="304"/>
      <c r="D2757" s="305"/>
      <c r="E2757" s="306"/>
      <c r="F2757" s="307"/>
      <c r="G2757" s="307"/>
      <c r="H2757" s="307"/>
      <c r="I2757" s="308"/>
      <c r="J2757" s="276"/>
      <c r="K2757" s="276"/>
      <c r="L2757" s="276"/>
      <c r="M2757" s="276"/>
      <c r="N2757" s="276"/>
      <c r="O2757" s="160"/>
    </row>
    <row r="2758">
      <c r="A2758" s="276"/>
      <c r="B2758" s="276"/>
      <c r="C2758" s="304"/>
      <c r="D2758" s="305"/>
      <c r="E2758" s="306"/>
      <c r="F2758" s="307"/>
      <c r="G2758" s="307"/>
      <c r="H2758" s="307"/>
      <c r="I2758" s="308"/>
      <c r="J2758" s="276"/>
      <c r="K2758" s="276"/>
      <c r="L2758" s="276"/>
      <c r="M2758" s="276"/>
      <c r="N2758" s="276"/>
      <c r="O2758" s="160"/>
    </row>
    <row r="2759">
      <c r="A2759" s="276"/>
      <c r="B2759" s="276"/>
      <c r="C2759" s="304"/>
      <c r="D2759" s="305"/>
      <c r="E2759" s="306"/>
      <c r="F2759" s="307"/>
      <c r="G2759" s="307"/>
      <c r="H2759" s="307"/>
      <c r="I2759" s="308"/>
      <c r="J2759" s="276"/>
      <c r="K2759" s="276"/>
      <c r="L2759" s="276"/>
      <c r="M2759" s="276"/>
      <c r="N2759" s="276"/>
      <c r="O2759" s="160"/>
    </row>
    <row r="2760">
      <c r="A2760" s="276"/>
      <c r="B2760" s="276"/>
      <c r="C2760" s="304"/>
      <c r="D2760" s="305"/>
      <c r="E2760" s="306"/>
      <c r="F2760" s="307"/>
      <c r="G2760" s="307"/>
      <c r="H2760" s="307"/>
      <c r="I2760" s="308"/>
      <c r="J2760" s="276"/>
      <c r="K2760" s="276"/>
      <c r="L2760" s="276"/>
      <c r="M2760" s="276"/>
      <c r="N2760" s="276"/>
      <c r="O2760" s="160"/>
    </row>
    <row r="2761">
      <c r="A2761" s="276"/>
      <c r="B2761" s="276"/>
      <c r="C2761" s="304"/>
      <c r="D2761" s="305"/>
      <c r="E2761" s="306"/>
      <c r="F2761" s="307"/>
      <c r="G2761" s="307"/>
      <c r="H2761" s="307"/>
      <c r="I2761" s="308"/>
      <c r="J2761" s="276"/>
      <c r="K2761" s="276"/>
      <c r="L2761" s="276"/>
      <c r="M2761" s="276"/>
      <c r="N2761" s="276"/>
      <c r="O2761" s="160"/>
    </row>
    <row r="2762">
      <c r="A2762" s="276"/>
      <c r="B2762" s="276"/>
      <c r="C2762" s="304"/>
      <c r="D2762" s="305"/>
      <c r="E2762" s="306"/>
      <c r="F2762" s="307"/>
      <c r="G2762" s="307"/>
      <c r="H2762" s="307"/>
      <c r="I2762" s="308"/>
      <c r="J2762" s="276"/>
      <c r="K2762" s="276"/>
      <c r="L2762" s="276"/>
      <c r="M2762" s="276"/>
      <c r="N2762" s="276"/>
      <c r="O2762" s="160"/>
    </row>
    <row r="2763">
      <c r="A2763" s="276"/>
      <c r="B2763" s="276"/>
      <c r="C2763" s="304"/>
      <c r="D2763" s="305"/>
      <c r="E2763" s="306"/>
      <c r="F2763" s="307"/>
      <c r="G2763" s="307"/>
      <c r="H2763" s="307"/>
      <c r="I2763" s="308"/>
      <c r="J2763" s="276"/>
      <c r="K2763" s="276"/>
      <c r="L2763" s="276"/>
      <c r="M2763" s="276"/>
      <c r="N2763" s="276"/>
      <c r="O2763" s="160"/>
    </row>
    <row r="2764">
      <c r="A2764" s="276"/>
      <c r="B2764" s="276"/>
      <c r="C2764" s="304"/>
      <c r="D2764" s="305"/>
      <c r="E2764" s="306"/>
      <c r="F2764" s="307"/>
      <c r="G2764" s="307"/>
      <c r="H2764" s="307"/>
      <c r="I2764" s="308"/>
      <c r="J2764" s="276"/>
      <c r="K2764" s="276"/>
      <c r="L2764" s="276"/>
      <c r="M2764" s="276"/>
      <c r="N2764" s="276"/>
      <c r="O2764" s="160"/>
    </row>
    <row r="2765">
      <c r="A2765" s="276"/>
      <c r="B2765" s="276"/>
      <c r="C2765" s="304"/>
      <c r="D2765" s="305"/>
      <c r="E2765" s="306"/>
      <c r="F2765" s="307"/>
      <c r="G2765" s="307"/>
      <c r="H2765" s="307"/>
      <c r="I2765" s="308"/>
      <c r="J2765" s="276"/>
      <c r="K2765" s="276"/>
      <c r="L2765" s="276"/>
      <c r="M2765" s="276"/>
      <c r="N2765" s="276"/>
      <c r="O2765" s="160"/>
    </row>
    <row r="2766">
      <c r="A2766" s="276"/>
      <c r="B2766" s="276"/>
      <c r="C2766" s="304"/>
      <c r="D2766" s="305"/>
      <c r="E2766" s="306"/>
      <c r="F2766" s="307"/>
      <c r="G2766" s="307"/>
      <c r="H2766" s="307"/>
      <c r="I2766" s="308"/>
      <c r="J2766" s="276"/>
      <c r="K2766" s="276"/>
      <c r="L2766" s="276"/>
      <c r="M2766" s="276"/>
      <c r="N2766" s="276"/>
      <c r="O2766" s="160"/>
    </row>
    <row r="2767">
      <c r="A2767" s="276"/>
      <c r="B2767" s="276"/>
      <c r="C2767" s="304"/>
      <c r="D2767" s="305"/>
      <c r="E2767" s="306"/>
      <c r="F2767" s="307"/>
      <c r="G2767" s="307"/>
      <c r="H2767" s="307"/>
      <c r="I2767" s="308"/>
      <c r="J2767" s="276"/>
      <c r="K2767" s="276"/>
      <c r="L2767" s="276"/>
      <c r="M2767" s="276"/>
      <c r="N2767" s="276"/>
      <c r="O2767" s="160"/>
    </row>
    <row r="2768">
      <c r="A2768" s="276"/>
      <c r="B2768" s="276"/>
      <c r="C2768" s="304"/>
      <c r="D2768" s="305"/>
      <c r="E2768" s="306"/>
      <c r="F2768" s="307"/>
      <c r="G2768" s="307"/>
      <c r="H2768" s="307"/>
      <c r="I2768" s="308"/>
      <c r="J2768" s="276"/>
      <c r="K2768" s="276"/>
      <c r="L2768" s="276"/>
      <c r="M2768" s="276"/>
      <c r="N2768" s="276"/>
      <c r="O2768" s="160"/>
    </row>
    <row r="2769">
      <c r="A2769" s="276"/>
      <c r="B2769" s="276"/>
      <c r="C2769" s="304"/>
      <c r="D2769" s="305"/>
      <c r="E2769" s="306"/>
      <c r="F2769" s="307"/>
      <c r="G2769" s="307"/>
      <c r="H2769" s="307"/>
      <c r="I2769" s="308"/>
      <c r="J2769" s="276"/>
      <c r="K2769" s="276"/>
      <c r="L2769" s="276"/>
      <c r="M2769" s="276"/>
      <c r="N2769" s="276"/>
      <c r="O2769" s="160"/>
    </row>
    <row r="2770">
      <c r="A2770" s="276"/>
      <c r="B2770" s="276"/>
      <c r="C2770" s="304"/>
      <c r="D2770" s="305"/>
      <c r="E2770" s="306"/>
      <c r="F2770" s="307"/>
      <c r="G2770" s="307"/>
      <c r="H2770" s="307"/>
      <c r="I2770" s="308"/>
      <c r="J2770" s="276"/>
      <c r="K2770" s="276"/>
      <c r="L2770" s="276"/>
      <c r="M2770" s="276"/>
      <c r="N2770" s="276"/>
      <c r="O2770" s="160"/>
    </row>
    <row r="2771">
      <c r="A2771" s="276"/>
      <c r="B2771" s="276"/>
      <c r="C2771" s="304"/>
      <c r="D2771" s="305"/>
      <c r="E2771" s="306"/>
      <c r="F2771" s="307"/>
      <c r="G2771" s="307"/>
      <c r="H2771" s="307"/>
      <c r="I2771" s="308"/>
      <c r="J2771" s="276"/>
      <c r="K2771" s="276"/>
      <c r="L2771" s="276"/>
      <c r="M2771" s="276"/>
      <c r="N2771" s="276"/>
      <c r="O2771" s="160"/>
    </row>
    <row r="2772">
      <c r="A2772" s="276"/>
      <c r="B2772" s="276"/>
      <c r="C2772" s="304"/>
      <c r="D2772" s="305"/>
      <c r="E2772" s="306"/>
      <c r="F2772" s="307"/>
      <c r="G2772" s="307"/>
      <c r="H2772" s="307"/>
      <c r="I2772" s="308"/>
      <c r="J2772" s="276"/>
      <c r="K2772" s="276"/>
      <c r="L2772" s="276"/>
      <c r="M2772" s="276"/>
      <c r="N2772" s="276"/>
      <c r="O2772" s="160"/>
    </row>
    <row r="2773">
      <c r="A2773" s="276"/>
      <c r="B2773" s="276"/>
      <c r="C2773" s="304"/>
      <c r="D2773" s="305"/>
      <c r="E2773" s="306"/>
      <c r="F2773" s="307"/>
      <c r="G2773" s="307"/>
      <c r="H2773" s="307"/>
      <c r="I2773" s="308"/>
      <c r="J2773" s="276"/>
      <c r="K2773" s="276"/>
      <c r="L2773" s="276"/>
      <c r="M2773" s="276"/>
      <c r="N2773" s="276"/>
      <c r="O2773" s="160"/>
    </row>
    <row r="2774">
      <c r="A2774" s="276"/>
      <c r="B2774" s="276"/>
      <c r="C2774" s="304"/>
      <c r="D2774" s="305"/>
      <c r="E2774" s="306"/>
      <c r="F2774" s="307"/>
      <c r="G2774" s="307"/>
      <c r="H2774" s="307"/>
      <c r="I2774" s="308"/>
      <c r="J2774" s="276"/>
      <c r="K2774" s="276"/>
      <c r="L2774" s="276"/>
      <c r="M2774" s="276"/>
      <c r="N2774" s="276"/>
      <c r="O2774" s="160"/>
    </row>
    <row r="2775">
      <c r="A2775" s="276"/>
      <c r="B2775" s="276"/>
      <c r="C2775" s="304"/>
      <c r="D2775" s="305"/>
      <c r="E2775" s="306"/>
      <c r="F2775" s="307"/>
      <c r="G2775" s="307"/>
      <c r="H2775" s="307"/>
      <c r="I2775" s="308"/>
      <c r="J2775" s="276"/>
      <c r="K2775" s="276"/>
      <c r="L2775" s="276"/>
      <c r="M2775" s="276"/>
      <c r="N2775" s="276"/>
      <c r="O2775" s="160"/>
    </row>
    <row r="2776">
      <c r="A2776" s="276"/>
      <c r="B2776" s="276"/>
      <c r="C2776" s="304"/>
      <c r="D2776" s="305"/>
      <c r="E2776" s="306"/>
      <c r="F2776" s="307"/>
      <c r="G2776" s="307"/>
      <c r="H2776" s="307"/>
      <c r="I2776" s="308"/>
      <c r="J2776" s="276"/>
      <c r="K2776" s="276"/>
      <c r="L2776" s="276"/>
      <c r="M2776" s="276"/>
      <c r="N2776" s="276"/>
      <c r="O2776" s="160"/>
    </row>
    <row r="2777">
      <c r="A2777" s="276"/>
      <c r="B2777" s="276"/>
      <c r="C2777" s="304"/>
      <c r="D2777" s="305"/>
      <c r="E2777" s="306"/>
      <c r="F2777" s="307"/>
      <c r="G2777" s="307"/>
      <c r="H2777" s="307"/>
      <c r="I2777" s="308"/>
      <c r="J2777" s="276"/>
      <c r="K2777" s="276"/>
      <c r="L2777" s="276"/>
      <c r="M2777" s="276"/>
      <c r="N2777" s="276"/>
      <c r="O2777" s="160"/>
    </row>
    <row r="2778">
      <c r="A2778" s="276"/>
      <c r="B2778" s="276"/>
      <c r="C2778" s="304"/>
      <c r="D2778" s="305"/>
      <c r="E2778" s="306"/>
      <c r="F2778" s="307"/>
      <c r="G2778" s="307"/>
      <c r="H2778" s="307"/>
      <c r="I2778" s="308"/>
      <c r="J2778" s="276"/>
      <c r="K2778" s="276"/>
      <c r="L2778" s="276"/>
      <c r="M2778" s="276"/>
      <c r="N2778" s="276"/>
      <c r="O2778" s="160"/>
    </row>
    <row r="2779">
      <c r="A2779" s="276"/>
      <c r="B2779" s="276"/>
      <c r="C2779" s="304"/>
      <c r="D2779" s="305"/>
      <c r="E2779" s="306"/>
      <c r="F2779" s="307"/>
      <c r="G2779" s="307"/>
      <c r="H2779" s="307"/>
      <c r="I2779" s="308"/>
      <c r="J2779" s="276"/>
      <c r="K2779" s="276"/>
      <c r="L2779" s="276"/>
      <c r="M2779" s="276"/>
      <c r="N2779" s="276"/>
      <c r="O2779" s="160"/>
    </row>
    <row r="2780">
      <c r="A2780" s="276"/>
      <c r="B2780" s="276"/>
      <c r="C2780" s="304"/>
      <c r="D2780" s="305"/>
      <c r="E2780" s="306"/>
      <c r="F2780" s="307"/>
      <c r="G2780" s="307"/>
      <c r="H2780" s="307"/>
      <c r="I2780" s="308"/>
      <c r="J2780" s="276"/>
      <c r="K2780" s="276"/>
      <c r="L2780" s="276"/>
      <c r="M2780" s="276"/>
      <c r="N2780" s="276"/>
      <c r="O2780" s="160"/>
    </row>
    <row r="2781">
      <c r="A2781" s="276"/>
      <c r="B2781" s="276"/>
      <c r="C2781" s="304"/>
      <c r="D2781" s="305"/>
      <c r="E2781" s="306"/>
      <c r="F2781" s="307"/>
      <c r="G2781" s="307"/>
      <c r="H2781" s="307"/>
      <c r="I2781" s="308"/>
      <c r="J2781" s="276"/>
      <c r="K2781" s="276"/>
      <c r="L2781" s="276"/>
      <c r="M2781" s="276"/>
      <c r="N2781" s="276"/>
      <c r="O2781" s="160"/>
    </row>
    <row r="2782">
      <c r="A2782" s="276"/>
      <c r="B2782" s="276"/>
      <c r="C2782" s="304"/>
      <c r="D2782" s="305"/>
      <c r="E2782" s="306"/>
      <c r="F2782" s="307"/>
      <c r="G2782" s="307"/>
      <c r="H2782" s="307"/>
      <c r="I2782" s="308"/>
      <c r="J2782" s="276"/>
      <c r="K2782" s="276"/>
      <c r="L2782" s="276"/>
      <c r="M2782" s="276"/>
      <c r="N2782" s="276"/>
      <c r="O2782" s="160"/>
    </row>
    <row r="2783">
      <c r="A2783" s="276"/>
      <c r="B2783" s="276"/>
      <c r="C2783" s="304"/>
      <c r="D2783" s="305"/>
      <c r="E2783" s="306"/>
      <c r="F2783" s="307"/>
      <c r="G2783" s="307"/>
      <c r="H2783" s="307"/>
      <c r="I2783" s="308"/>
      <c r="J2783" s="276"/>
      <c r="K2783" s="276"/>
      <c r="L2783" s="276"/>
      <c r="M2783" s="276"/>
      <c r="N2783" s="276"/>
      <c r="O2783" s="160"/>
    </row>
    <row r="2784">
      <c r="A2784" s="276"/>
      <c r="B2784" s="276"/>
      <c r="C2784" s="304"/>
      <c r="D2784" s="305"/>
      <c r="E2784" s="306"/>
      <c r="F2784" s="307"/>
      <c r="G2784" s="307"/>
      <c r="H2784" s="307"/>
      <c r="I2784" s="308"/>
      <c r="J2784" s="276"/>
      <c r="K2784" s="276"/>
      <c r="L2784" s="276"/>
      <c r="M2784" s="276"/>
      <c r="N2784" s="276"/>
      <c r="O2784" s="160"/>
    </row>
    <row r="2785">
      <c r="A2785" s="276"/>
      <c r="B2785" s="276"/>
      <c r="C2785" s="304"/>
      <c r="D2785" s="305"/>
      <c r="E2785" s="306"/>
      <c r="F2785" s="307"/>
      <c r="G2785" s="307"/>
      <c r="H2785" s="307"/>
      <c r="I2785" s="308"/>
      <c r="J2785" s="276"/>
      <c r="K2785" s="276"/>
      <c r="L2785" s="276"/>
      <c r="M2785" s="276"/>
      <c r="N2785" s="276"/>
      <c r="O2785" s="160"/>
    </row>
    <row r="2786">
      <c r="A2786" s="276"/>
      <c r="B2786" s="276"/>
      <c r="C2786" s="304"/>
      <c r="D2786" s="305"/>
      <c r="E2786" s="306"/>
      <c r="F2786" s="307"/>
      <c r="G2786" s="307"/>
      <c r="H2786" s="307"/>
      <c r="I2786" s="308"/>
      <c r="J2786" s="276"/>
      <c r="K2786" s="276"/>
      <c r="L2786" s="276"/>
      <c r="M2786" s="276"/>
      <c r="N2786" s="276"/>
      <c r="O2786" s="160"/>
    </row>
    <row r="2787">
      <c r="A2787" s="276"/>
      <c r="B2787" s="276"/>
      <c r="C2787" s="304"/>
      <c r="D2787" s="305"/>
      <c r="E2787" s="306"/>
      <c r="F2787" s="307"/>
      <c r="G2787" s="307"/>
      <c r="H2787" s="307"/>
      <c r="I2787" s="308"/>
      <c r="J2787" s="276"/>
      <c r="K2787" s="276"/>
      <c r="L2787" s="276"/>
      <c r="M2787" s="276"/>
      <c r="N2787" s="276"/>
      <c r="O2787" s="160"/>
    </row>
    <row r="2788">
      <c r="A2788" s="276"/>
      <c r="B2788" s="276"/>
      <c r="C2788" s="304"/>
      <c r="D2788" s="305"/>
      <c r="E2788" s="306"/>
      <c r="F2788" s="307"/>
      <c r="G2788" s="307"/>
      <c r="H2788" s="307"/>
      <c r="I2788" s="308"/>
      <c r="J2788" s="276"/>
      <c r="K2788" s="276"/>
      <c r="L2788" s="276"/>
      <c r="M2788" s="276"/>
      <c r="N2788" s="276"/>
      <c r="O2788" s="160"/>
    </row>
    <row r="2789">
      <c r="A2789" s="276"/>
      <c r="B2789" s="276"/>
      <c r="C2789" s="304"/>
      <c r="D2789" s="305"/>
      <c r="E2789" s="306"/>
      <c r="F2789" s="307"/>
      <c r="G2789" s="307"/>
      <c r="H2789" s="307"/>
      <c r="I2789" s="308"/>
      <c r="J2789" s="276"/>
      <c r="K2789" s="276"/>
      <c r="L2789" s="276"/>
      <c r="M2789" s="276"/>
      <c r="N2789" s="276"/>
      <c r="O2789" s="160"/>
    </row>
    <row r="2790">
      <c r="A2790" s="276"/>
      <c r="B2790" s="276"/>
      <c r="C2790" s="304"/>
      <c r="D2790" s="305"/>
      <c r="E2790" s="306"/>
      <c r="F2790" s="307"/>
      <c r="G2790" s="307"/>
      <c r="H2790" s="307"/>
      <c r="I2790" s="308"/>
      <c r="J2790" s="276"/>
      <c r="K2790" s="276"/>
      <c r="L2790" s="276"/>
      <c r="M2790" s="276"/>
      <c r="N2790" s="276"/>
      <c r="O2790" s="160"/>
    </row>
    <row r="2791">
      <c r="A2791" s="276"/>
      <c r="B2791" s="276"/>
      <c r="C2791" s="304"/>
      <c r="D2791" s="305"/>
      <c r="E2791" s="306"/>
      <c r="F2791" s="307"/>
      <c r="G2791" s="307"/>
      <c r="H2791" s="307"/>
      <c r="I2791" s="308"/>
      <c r="J2791" s="276"/>
      <c r="K2791" s="276"/>
      <c r="L2791" s="276"/>
      <c r="M2791" s="276"/>
      <c r="N2791" s="276"/>
      <c r="O2791" s="160"/>
    </row>
    <row r="2792">
      <c r="A2792" s="276"/>
      <c r="B2792" s="276"/>
      <c r="C2792" s="304"/>
      <c r="D2792" s="305"/>
      <c r="E2792" s="306"/>
      <c r="F2792" s="307"/>
      <c r="G2792" s="307"/>
      <c r="H2792" s="307"/>
      <c r="I2792" s="308"/>
      <c r="J2792" s="276"/>
      <c r="K2792" s="276"/>
      <c r="L2792" s="276"/>
      <c r="M2792" s="276"/>
      <c r="N2792" s="276"/>
      <c r="O2792" s="160"/>
    </row>
    <row r="2793">
      <c r="A2793" s="276"/>
      <c r="B2793" s="276"/>
      <c r="C2793" s="304"/>
      <c r="D2793" s="305"/>
      <c r="E2793" s="306"/>
      <c r="F2793" s="307"/>
      <c r="G2793" s="307"/>
      <c r="H2793" s="307"/>
      <c r="I2793" s="308"/>
      <c r="J2793" s="276"/>
      <c r="K2793" s="276"/>
      <c r="L2793" s="276"/>
      <c r="M2793" s="276"/>
      <c r="N2793" s="276"/>
      <c r="O2793" s="160"/>
    </row>
    <row r="2794">
      <c r="A2794" s="276"/>
      <c r="B2794" s="276"/>
      <c r="C2794" s="304"/>
      <c r="D2794" s="305"/>
      <c r="E2794" s="306"/>
      <c r="F2794" s="307"/>
      <c r="G2794" s="307"/>
      <c r="H2794" s="307"/>
      <c r="I2794" s="308"/>
      <c r="J2794" s="276"/>
      <c r="K2794" s="276"/>
      <c r="L2794" s="276"/>
      <c r="M2794" s="276"/>
      <c r="N2794" s="276"/>
      <c r="O2794" s="160"/>
    </row>
    <row r="2795">
      <c r="A2795" s="276"/>
      <c r="B2795" s="276"/>
      <c r="C2795" s="304"/>
      <c r="D2795" s="305"/>
      <c r="E2795" s="306"/>
      <c r="F2795" s="307"/>
      <c r="G2795" s="307"/>
      <c r="H2795" s="307"/>
      <c r="I2795" s="308"/>
      <c r="J2795" s="276"/>
      <c r="K2795" s="276"/>
      <c r="L2795" s="276"/>
      <c r="M2795" s="276"/>
      <c r="N2795" s="276"/>
      <c r="O2795" s="160"/>
    </row>
    <row r="2796">
      <c r="A2796" s="276"/>
      <c r="B2796" s="276"/>
      <c r="C2796" s="304"/>
      <c r="D2796" s="305"/>
      <c r="E2796" s="306"/>
      <c r="F2796" s="307"/>
      <c r="G2796" s="307"/>
      <c r="H2796" s="307"/>
      <c r="I2796" s="308"/>
      <c r="J2796" s="276"/>
      <c r="K2796" s="276"/>
      <c r="L2796" s="276"/>
      <c r="M2796" s="276"/>
      <c r="N2796" s="276"/>
      <c r="O2796" s="160"/>
    </row>
    <row r="2797">
      <c r="A2797" s="276"/>
      <c r="B2797" s="276"/>
      <c r="C2797" s="304"/>
      <c r="D2797" s="305"/>
      <c r="E2797" s="306"/>
      <c r="F2797" s="307"/>
      <c r="G2797" s="307"/>
      <c r="H2797" s="307"/>
      <c r="I2797" s="308"/>
      <c r="J2797" s="276"/>
      <c r="K2797" s="276"/>
      <c r="L2797" s="276"/>
      <c r="M2797" s="276"/>
      <c r="N2797" s="276"/>
      <c r="O2797" s="160"/>
    </row>
    <row r="2798">
      <c r="A2798" s="276"/>
      <c r="B2798" s="276"/>
      <c r="C2798" s="304"/>
      <c r="D2798" s="305"/>
      <c r="E2798" s="306"/>
      <c r="F2798" s="307"/>
      <c r="G2798" s="307"/>
      <c r="H2798" s="307"/>
      <c r="I2798" s="308"/>
      <c r="J2798" s="276"/>
      <c r="K2798" s="276"/>
      <c r="L2798" s="276"/>
      <c r="M2798" s="276"/>
      <c r="N2798" s="276"/>
      <c r="O2798" s="160"/>
    </row>
    <row r="2799">
      <c r="A2799" s="276"/>
      <c r="B2799" s="276"/>
      <c r="C2799" s="304"/>
      <c r="D2799" s="305"/>
      <c r="E2799" s="306"/>
      <c r="F2799" s="307"/>
      <c r="G2799" s="307"/>
      <c r="H2799" s="307"/>
      <c r="I2799" s="308"/>
      <c r="J2799" s="276"/>
      <c r="K2799" s="276"/>
      <c r="L2799" s="276"/>
      <c r="M2799" s="276"/>
      <c r="N2799" s="276"/>
      <c r="O2799" s="160"/>
    </row>
    <row r="2800">
      <c r="A2800" s="276"/>
      <c r="B2800" s="276"/>
      <c r="C2800" s="304"/>
      <c r="D2800" s="305"/>
      <c r="E2800" s="306"/>
      <c r="F2800" s="307"/>
      <c r="G2800" s="307"/>
      <c r="H2800" s="307"/>
      <c r="I2800" s="308"/>
      <c r="J2800" s="276"/>
      <c r="K2800" s="276"/>
      <c r="L2800" s="276"/>
      <c r="M2800" s="276"/>
      <c r="N2800" s="276"/>
      <c r="O2800" s="160"/>
    </row>
    <row r="2801">
      <c r="A2801" s="276"/>
      <c r="B2801" s="276"/>
      <c r="C2801" s="304"/>
      <c r="D2801" s="305"/>
      <c r="E2801" s="306"/>
      <c r="F2801" s="307"/>
      <c r="G2801" s="307"/>
      <c r="H2801" s="307"/>
      <c r="I2801" s="308"/>
      <c r="J2801" s="276"/>
      <c r="K2801" s="276"/>
      <c r="L2801" s="276"/>
      <c r="M2801" s="276"/>
      <c r="N2801" s="276"/>
      <c r="O2801" s="160"/>
    </row>
    <row r="2802">
      <c r="A2802" s="276"/>
      <c r="B2802" s="276"/>
      <c r="C2802" s="304"/>
      <c r="D2802" s="305"/>
      <c r="E2802" s="306"/>
      <c r="F2802" s="307"/>
      <c r="G2802" s="307"/>
      <c r="H2802" s="307"/>
      <c r="I2802" s="308"/>
      <c r="J2802" s="276"/>
      <c r="K2802" s="276"/>
      <c r="L2802" s="276"/>
      <c r="M2802" s="276"/>
      <c r="N2802" s="276"/>
      <c r="O2802" s="160"/>
    </row>
    <row r="2803">
      <c r="A2803" s="276"/>
      <c r="B2803" s="276"/>
      <c r="C2803" s="304"/>
      <c r="D2803" s="305"/>
      <c r="E2803" s="306"/>
      <c r="F2803" s="307"/>
      <c r="G2803" s="307"/>
      <c r="H2803" s="307"/>
      <c r="I2803" s="308"/>
      <c r="J2803" s="276"/>
      <c r="K2803" s="276"/>
      <c r="L2803" s="276"/>
      <c r="M2803" s="276"/>
      <c r="N2803" s="276"/>
      <c r="O2803" s="160"/>
    </row>
    <row r="2804">
      <c r="A2804" s="276"/>
      <c r="B2804" s="276"/>
      <c r="C2804" s="304"/>
      <c r="D2804" s="305"/>
      <c r="E2804" s="306"/>
      <c r="F2804" s="307"/>
      <c r="G2804" s="307"/>
      <c r="H2804" s="307"/>
      <c r="I2804" s="308"/>
      <c r="J2804" s="276"/>
      <c r="K2804" s="276"/>
      <c r="L2804" s="276"/>
      <c r="M2804" s="276"/>
      <c r="N2804" s="276"/>
      <c r="O2804" s="160"/>
    </row>
    <row r="2805">
      <c r="A2805" s="276"/>
      <c r="B2805" s="276"/>
      <c r="C2805" s="304"/>
      <c r="D2805" s="305"/>
      <c r="E2805" s="306"/>
      <c r="F2805" s="307"/>
      <c r="G2805" s="307"/>
      <c r="H2805" s="307"/>
      <c r="I2805" s="308"/>
      <c r="J2805" s="276"/>
      <c r="K2805" s="276"/>
      <c r="L2805" s="276"/>
      <c r="M2805" s="276"/>
      <c r="N2805" s="276"/>
      <c r="O2805" s="160"/>
    </row>
    <row r="2806">
      <c r="A2806" s="276"/>
      <c r="B2806" s="276"/>
      <c r="C2806" s="304"/>
      <c r="D2806" s="305"/>
      <c r="E2806" s="306"/>
      <c r="F2806" s="307"/>
      <c r="G2806" s="307"/>
      <c r="H2806" s="307"/>
      <c r="I2806" s="308"/>
      <c r="J2806" s="276"/>
      <c r="K2806" s="276"/>
      <c r="L2806" s="276"/>
      <c r="M2806" s="276"/>
      <c r="N2806" s="276"/>
      <c r="O2806" s="160"/>
    </row>
    <row r="2807">
      <c r="A2807" s="276"/>
      <c r="B2807" s="276"/>
      <c r="C2807" s="304"/>
      <c r="D2807" s="305"/>
      <c r="E2807" s="306"/>
      <c r="F2807" s="307"/>
      <c r="G2807" s="307"/>
      <c r="H2807" s="307"/>
      <c r="I2807" s="308"/>
      <c r="J2807" s="276"/>
      <c r="K2807" s="276"/>
      <c r="L2807" s="276"/>
      <c r="M2807" s="276"/>
      <c r="N2807" s="276"/>
      <c r="O2807" s="160"/>
    </row>
    <row r="2808">
      <c r="A2808" s="276"/>
      <c r="B2808" s="276"/>
      <c r="C2808" s="304"/>
      <c r="D2808" s="305"/>
      <c r="E2808" s="306"/>
      <c r="F2808" s="307"/>
      <c r="G2808" s="307"/>
      <c r="H2808" s="307"/>
      <c r="I2808" s="308"/>
      <c r="J2808" s="276"/>
      <c r="K2808" s="276"/>
      <c r="L2808" s="276"/>
      <c r="M2808" s="276"/>
      <c r="N2808" s="276"/>
      <c r="O2808" s="160"/>
    </row>
    <row r="2809">
      <c r="A2809" s="276"/>
      <c r="B2809" s="276"/>
      <c r="C2809" s="304"/>
      <c r="D2809" s="305"/>
      <c r="E2809" s="306"/>
      <c r="F2809" s="307"/>
      <c r="G2809" s="307"/>
      <c r="H2809" s="307"/>
      <c r="I2809" s="308"/>
      <c r="J2809" s="276"/>
      <c r="K2809" s="276"/>
      <c r="L2809" s="276"/>
      <c r="M2809" s="276"/>
      <c r="N2809" s="276"/>
      <c r="O2809" s="160"/>
    </row>
    <row r="2810">
      <c r="A2810" s="276"/>
      <c r="B2810" s="276"/>
      <c r="C2810" s="304"/>
      <c r="D2810" s="305"/>
      <c r="E2810" s="306"/>
      <c r="F2810" s="307"/>
      <c r="G2810" s="307"/>
      <c r="H2810" s="307"/>
      <c r="I2810" s="308"/>
      <c r="J2810" s="276"/>
      <c r="K2810" s="276"/>
      <c r="L2810" s="276"/>
      <c r="M2810" s="276"/>
      <c r="N2810" s="276"/>
      <c r="O2810" s="160"/>
    </row>
    <row r="2811">
      <c r="A2811" s="276"/>
      <c r="B2811" s="276"/>
      <c r="C2811" s="304"/>
      <c r="D2811" s="305"/>
      <c r="E2811" s="306"/>
      <c r="F2811" s="307"/>
      <c r="G2811" s="307"/>
      <c r="H2811" s="307"/>
      <c r="I2811" s="308"/>
      <c r="J2811" s="276"/>
      <c r="K2811" s="276"/>
      <c r="L2811" s="276"/>
      <c r="M2811" s="276"/>
      <c r="N2811" s="276"/>
      <c r="O2811" s="160"/>
    </row>
    <row r="2812">
      <c r="A2812" s="276"/>
      <c r="B2812" s="276"/>
      <c r="C2812" s="304"/>
      <c r="D2812" s="305"/>
      <c r="E2812" s="306"/>
      <c r="F2812" s="307"/>
      <c r="G2812" s="307"/>
      <c r="H2812" s="307"/>
      <c r="I2812" s="308"/>
      <c r="J2812" s="276"/>
      <c r="K2812" s="276"/>
      <c r="L2812" s="276"/>
      <c r="M2812" s="276"/>
      <c r="N2812" s="276"/>
      <c r="O2812" s="160"/>
    </row>
    <row r="2813">
      <c r="A2813" s="276"/>
      <c r="B2813" s="276"/>
      <c r="C2813" s="304"/>
      <c r="D2813" s="305"/>
      <c r="E2813" s="306"/>
      <c r="F2813" s="307"/>
      <c r="G2813" s="307"/>
      <c r="H2813" s="307"/>
      <c r="I2813" s="308"/>
      <c r="J2813" s="276"/>
      <c r="K2813" s="276"/>
      <c r="L2813" s="276"/>
      <c r="M2813" s="276"/>
      <c r="N2813" s="276"/>
      <c r="O2813" s="160"/>
    </row>
    <row r="2814">
      <c r="A2814" s="276"/>
      <c r="B2814" s="276"/>
      <c r="C2814" s="304"/>
      <c r="D2814" s="305"/>
      <c r="E2814" s="306"/>
      <c r="F2814" s="307"/>
      <c r="G2814" s="307"/>
      <c r="H2814" s="307"/>
      <c r="I2814" s="308"/>
      <c r="J2814" s="276"/>
      <c r="K2814" s="276"/>
      <c r="L2814" s="276"/>
      <c r="M2814" s="276"/>
      <c r="N2814" s="276"/>
      <c r="O2814" s="160"/>
    </row>
    <row r="2815">
      <c r="A2815" s="276"/>
      <c r="B2815" s="276"/>
      <c r="C2815" s="304"/>
      <c r="D2815" s="305"/>
      <c r="E2815" s="306"/>
      <c r="F2815" s="307"/>
      <c r="G2815" s="307"/>
      <c r="H2815" s="307"/>
      <c r="I2815" s="308"/>
      <c r="J2815" s="276"/>
      <c r="K2815" s="276"/>
      <c r="L2815" s="276"/>
      <c r="M2815" s="276"/>
      <c r="N2815" s="276"/>
      <c r="O2815" s="160"/>
    </row>
    <row r="2816">
      <c r="A2816" s="276"/>
      <c r="B2816" s="276"/>
      <c r="C2816" s="304"/>
      <c r="D2816" s="305"/>
      <c r="E2816" s="306"/>
      <c r="F2816" s="307"/>
      <c r="G2816" s="307"/>
      <c r="H2816" s="307"/>
      <c r="I2816" s="308"/>
      <c r="J2816" s="276"/>
      <c r="K2816" s="276"/>
      <c r="L2816" s="276"/>
      <c r="M2816" s="276"/>
      <c r="N2816" s="276"/>
      <c r="O2816" s="160"/>
    </row>
    <row r="2817">
      <c r="A2817" s="276"/>
      <c r="B2817" s="276"/>
      <c r="C2817" s="304"/>
      <c r="D2817" s="305"/>
      <c r="E2817" s="306"/>
      <c r="F2817" s="307"/>
      <c r="G2817" s="307"/>
      <c r="H2817" s="307"/>
      <c r="I2817" s="308"/>
      <c r="J2817" s="276"/>
      <c r="K2817" s="276"/>
      <c r="L2817" s="276"/>
      <c r="M2817" s="276"/>
      <c r="N2817" s="276"/>
      <c r="O2817" s="160"/>
    </row>
    <row r="2818">
      <c r="A2818" s="276"/>
      <c r="B2818" s="276"/>
      <c r="C2818" s="304"/>
      <c r="D2818" s="305"/>
      <c r="E2818" s="306"/>
      <c r="F2818" s="307"/>
      <c r="G2818" s="307"/>
      <c r="H2818" s="307"/>
      <c r="I2818" s="308"/>
      <c r="J2818" s="276"/>
      <c r="K2818" s="276"/>
      <c r="L2818" s="276"/>
      <c r="M2818" s="276"/>
      <c r="N2818" s="276"/>
      <c r="O2818" s="160"/>
    </row>
    <row r="2819">
      <c r="A2819" s="276"/>
      <c r="B2819" s="276"/>
      <c r="C2819" s="304"/>
      <c r="D2819" s="305"/>
      <c r="E2819" s="306"/>
      <c r="F2819" s="307"/>
      <c r="G2819" s="307"/>
      <c r="H2819" s="307"/>
      <c r="I2819" s="308"/>
      <c r="J2819" s="276"/>
      <c r="K2819" s="276"/>
      <c r="L2819" s="276"/>
      <c r="M2819" s="276"/>
      <c r="N2819" s="276"/>
      <c r="O2819" s="160"/>
    </row>
    <row r="2820">
      <c r="A2820" s="276"/>
      <c r="B2820" s="276"/>
      <c r="C2820" s="304"/>
      <c r="D2820" s="305"/>
      <c r="E2820" s="306"/>
      <c r="F2820" s="307"/>
      <c r="G2820" s="307"/>
      <c r="H2820" s="307"/>
      <c r="I2820" s="308"/>
      <c r="J2820" s="276"/>
      <c r="K2820" s="276"/>
      <c r="L2820" s="276"/>
      <c r="M2820" s="276"/>
      <c r="N2820" s="276"/>
      <c r="O2820" s="160"/>
    </row>
    <row r="2821">
      <c r="A2821" s="276"/>
      <c r="B2821" s="276"/>
      <c r="C2821" s="304"/>
      <c r="D2821" s="305"/>
      <c r="E2821" s="306"/>
      <c r="F2821" s="307"/>
      <c r="G2821" s="307"/>
      <c r="H2821" s="307"/>
      <c r="I2821" s="308"/>
      <c r="J2821" s="276"/>
      <c r="K2821" s="276"/>
      <c r="L2821" s="276"/>
      <c r="M2821" s="276"/>
      <c r="N2821" s="276"/>
      <c r="O2821" s="160"/>
    </row>
    <row r="2822">
      <c r="A2822" s="276"/>
      <c r="B2822" s="276"/>
      <c r="C2822" s="304"/>
      <c r="D2822" s="305"/>
      <c r="E2822" s="306"/>
      <c r="F2822" s="307"/>
      <c r="G2822" s="307"/>
      <c r="H2822" s="307"/>
      <c r="I2822" s="308"/>
      <c r="J2822" s="276"/>
      <c r="K2822" s="276"/>
      <c r="L2822" s="276"/>
      <c r="M2822" s="276"/>
      <c r="N2822" s="276"/>
      <c r="O2822" s="160"/>
    </row>
    <row r="2823">
      <c r="A2823" s="276"/>
      <c r="B2823" s="276"/>
      <c r="C2823" s="304"/>
      <c r="D2823" s="305"/>
      <c r="E2823" s="306"/>
      <c r="F2823" s="307"/>
      <c r="G2823" s="307"/>
      <c r="H2823" s="307"/>
      <c r="I2823" s="308"/>
      <c r="J2823" s="276"/>
      <c r="K2823" s="276"/>
      <c r="L2823" s="276"/>
      <c r="M2823" s="276"/>
      <c r="N2823" s="276"/>
      <c r="O2823" s="160"/>
    </row>
    <row r="2824">
      <c r="A2824" s="276"/>
      <c r="B2824" s="276"/>
      <c r="C2824" s="304"/>
      <c r="D2824" s="305"/>
      <c r="E2824" s="306"/>
      <c r="F2824" s="307"/>
      <c r="G2824" s="307"/>
      <c r="H2824" s="307"/>
      <c r="I2824" s="308"/>
      <c r="J2824" s="276"/>
      <c r="K2824" s="276"/>
      <c r="L2824" s="276"/>
      <c r="M2824" s="276"/>
      <c r="N2824" s="276"/>
      <c r="O2824" s="160"/>
    </row>
    <row r="2825">
      <c r="A2825" s="276"/>
      <c r="B2825" s="276"/>
      <c r="C2825" s="304"/>
      <c r="D2825" s="305"/>
      <c r="E2825" s="306"/>
      <c r="F2825" s="307"/>
      <c r="G2825" s="307"/>
      <c r="H2825" s="307"/>
      <c r="I2825" s="308"/>
      <c r="J2825" s="276"/>
      <c r="K2825" s="276"/>
      <c r="L2825" s="276"/>
      <c r="M2825" s="276"/>
      <c r="N2825" s="276"/>
      <c r="O2825" s="160"/>
    </row>
    <row r="2826">
      <c r="A2826" s="276"/>
      <c r="B2826" s="276"/>
      <c r="C2826" s="304"/>
      <c r="D2826" s="305"/>
      <c r="E2826" s="306"/>
      <c r="F2826" s="307"/>
      <c r="G2826" s="307"/>
      <c r="H2826" s="307"/>
      <c r="I2826" s="308"/>
      <c r="J2826" s="276"/>
      <c r="K2826" s="276"/>
      <c r="L2826" s="276"/>
      <c r="M2826" s="276"/>
      <c r="N2826" s="276"/>
      <c r="O2826" s="160"/>
    </row>
    <row r="2827">
      <c r="A2827" s="276"/>
      <c r="B2827" s="276"/>
      <c r="C2827" s="304"/>
      <c r="D2827" s="305"/>
      <c r="E2827" s="306"/>
      <c r="F2827" s="307"/>
      <c r="G2827" s="307"/>
      <c r="H2827" s="307"/>
      <c r="I2827" s="308"/>
      <c r="J2827" s="276"/>
      <c r="K2827" s="276"/>
      <c r="L2827" s="276"/>
      <c r="M2827" s="276"/>
      <c r="N2827" s="276"/>
      <c r="O2827" s="160"/>
    </row>
    <row r="2828">
      <c r="A2828" s="276"/>
      <c r="B2828" s="276"/>
      <c r="C2828" s="304"/>
      <c r="D2828" s="305"/>
      <c r="E2828" s="306"/>
      <c r="F2828" s="307"/>
      <c r="G2828" s="307"/>
      <c r="H2828" s="307"/>
      <c r="I2828" s="308"/>
      <c r="J2828" s="276"/>
      <c r="K2828" s="276"/>
      <c r="L2828" s="276"/>
      <c r="M2828" s="276"/>
      <c r="N2828" s="276"/>
      <c r="O2828" s="160"/>
    </row>
    <row r="2829">
      <c r="A2829" s="276"/>
      <c r="B2829" s="276"/>
      <c r="C2829" s="304"/>
      <c r="D2829" s="305"/>
      <c r="E2829" s="306"/>
      <c r="F2829" s="307"/>
      <c r="G2829" s="307"/>
      <c r="H2829" s="307"/>
      <c r="I2829" s="308"/>
      <c r="J2829" s="276"/>
      <c r="K2829" s="276"/>
      <c r="L2829" s="276"/>
      <c r="M2829" s="276"/>
      <c r="N2829" s="276"/>
      <c r="O2829" s="160"/>
    </row>
    <row r="2830">
      <c r="A2830" s="276"/>
      <c r="B2830" s="276"/>
      <c r="C2830" s="304"/>
      <c r="D2830" s="305"/>
      <c r="E2830" s="306"/>
      <c r="F2830" s="307"/>
      <c r="G2830" s="307"/>
      <c r="H2830" s="307"/>
      <c r="I2830" s="308"/>
      <c r="J2830" s="276"/>
      <c r="K2830" s="276"/>
      <c r="L2830" s="276"/>
      <c r="M2830" s="276"/>
      <c r="N2830" s="276"/>
      <c r="O2830" s="160"/>
    </row>
    <row r="2831">
      <c r="A2831" s="276"/>
      <c r="B2831" s="276"/>
      <c r="C2831" s="304"/>
      <c r="D2831" s="305"/>
      <c r="E2831" s="306"/>
      <c r="F2831" s="307"/>
      <c r="G2831" s="307"/>
      <c r="H2831" s="307"/>
      <c r="I2831" s="308"/>
      <c r="J2831" s="276"/>
      <c r="K2831" s="276"/>
      <c r="L2831" s="276"/>
      <c r="M2831" s="276"/>
      <c r="N2831" s="276"/>
      <c r="O2831" s="160"/>
    </row>
    <row r="2832">
      <c r="A2832" s="276"/>
      <c r="B2832" s="276"/>
      <c r="C2832" s="304"/>
      <c r="D2832" s="305"/>
      <c r="E2832" s="306"/>
      <c r="F2832" s="307"/>
      <c r="G2832" s="307"/>
      <c r="H2832" s="307"/>
      <c r="I2832" s="308"/>
      <c r="J2832" s="276"/>
      <c r="K2832" s="276"/>
      <c r="L2832" s="276"/>
      <c r="M2832" s="276"/>
      <c r="N2832" s="276"/>
      <c r="O2832" s="160"/>
    </row>
    <row r="2833">
      <c r="A2833" s="276"/>
      <c r="B2833" s="276"/>
      <c r="C2833" s="304"/>
      <c r="D2833" s="305"/>
      <c r="E2833" s="306"/>
      <c r="F2833" s="307"/>
      <c r="G2833" s="307"/>
      <c r="H2833" s="307"/>
      <c r="I2833" s="308"/>
      <c r="J2833" s="276"/>
      <c r="K2833" s="276"/>
      <c r="L2833" s="276"/>
      <c r="M2833" s="276"/>
      <c r="N2833" s="276"/>
      <c r="O2833" s="160"/>
    </row>
    <row r="2834">
      <c r="A2834" s="276"/>
      <c r="B2834" s="276"/>
      <c r="C2834" s="304"/>
      <c r="D2834" s="305"/>
      <c r="E2834" s="306"/>
      <c r="F2834" s="307"/>
      <c r="G2834" s="307"/>
      <c r="H2834" s="307"/>
      <c r="I2834" s="308"/>
      <c r="J2834" s="276"/>
      <c r="K2834" s="276"/>
      <c r="L2834" s="276"/>
      <c r="M2834" s="276"/>
      <c r="N2834" s="276"/>
      <c r="O2834" s="160"/>
    </row>
    <row r="2835">
      <c r="A2835" s="276"/>
      <c r="B2835" s="276"/>
      <c r="C2835" s="304"/>
      <c r="D2835" s="305"/>
      <c r="E2835" s="306"/>
      <c r="F2835" s="307"/>
      <c r="G2835" s="307"/>
      <c r="H2835" s="307"/>
      <c r="I2835" s="308"/>
      <c r="J2835" s="276"/>
      <c r="K2835" s="276"/>
      <c r="L2835" s="276"/>
      <c r="M2835" s="276"/>
      <c r="N2835" s="276"/>
      <c r="O2835" s="160"/>
    </row>
    <row r="2836">
      <c r="A2836" s="276"/>
      <c r="B2836" s="276"/>
      <c r="C2836" s="304"/>
      <c r="D2836" s="305"/>
      <c r="E2836" s="306"/>
      <c r="F2836" s="307"/>
      <c r="G2836" s="307"/>
      <c r="H2836" s="307"/>
      <c r="I2836" s="308"/>
      <c r="J2836" s="276"/>
      <c r="K2836" s="276"/>
      <c r="L2836" s="276"/>
      <c r="M2836" s="276"/>
      <c r="N2836" s="276"/>
      <c r="O2836" s="160"/>
    </row>
    <row r="2837">
      <c r="A2837" s="276"/>
      <c r="B2837" s="276"/>
      <c r="C2837" s="304"/>
      <c r="D2837" s="305"/>
      <c r="E2837" s="306"/>
      <c r="F2837" s="307"/>
      <c r="G2837" s="307"/>
      <c r="H2837" s="307"/>
      <c r="I2837" s="308"/>
      <c r="J2837" s="276"/>
      <c r="K2837" s="276"/>
      <c r="L2837" s="276"/>
      <c r="M2837" s="276"/>
      <c r="N2837" s="276"/>
      <c r="O2837" s="160"/>
    </row>
    <row r="2838">
      <c r="A2838" s="276"/>
      <c r="B2838" s="276"/>
      <c r="C2838" s="304"/>
      <c r="D2838" s="305"/>
      <c r="E2838" s="306"/>
      <c r="F2838" s="307"/>
      <c r="G2838" s="307"/>
      <c r="H2838" s="307"/>
      <c r="I2838" s="308"/>
      <c r="J2838" s="276"/>
      <c r="K2838" s="276"/>
      <c r="L2838" s="276"/>
      <c r="M2838" s="276"/>
      <c r="N2838" s="276"/>
      <c r="O2838" s="160"/>
    </row>
    <row r="2839">
      <c r="A2839" s="276"/>
      <c r="B2839" s="276"/>
      <c r="C2839" s="304"/>
      <c r="D2839" s="305"/>
      <c r="E2839" s="306"/>
      <c r="F2839" s="307"/>
      <c r="G2839" s="307"/>
      <c r="H2839" s="307"/>
      <c r="I2839" s="308"/>
      <c r="J2839" s="276"/>
      <c r="K2839" s="276"/>
      <c r="L2839" s="276"/>
      <c r="M2839" s="276"/>
      <c r="N2839" s="276"/>
      <c r="O2839" s="160"/>
    </row>
    <row r="2840">
      <c r="A2840" s="276"/>
      <c r="B2840" s="276"/>
      <c r="C2840" s="304"/>
      <c r="D2840" s="305"/>
      <c r="E2840" s="306"/>
      <c r="F2840" s="307"/>
      <c r="G2840" s="307"/>
      <c r="H2840" s="307"/>
      <c r="I2840" s="308"/>
      <c r="J2840" s="276"/>
      <c r="K2840" s="276"/>
      <c r="L2840" s="276"/>
      <c r="M2840" s="276"/>
      <c r="N2840" s="276"/>
      <c r="O2840" s="160"/>
    </row>
    <row r="2841">
      <c r="A2841" s="276"/>
      <c r="B2841" s="276"/>
      <c r="C2841" s="304"/>
      <c r="D2841" s="305"/>
      <c r="E2841" s="306"/>
      <c r="F2841" s="307"/>
      <c r="G2841" s="307"/>
      <c r="H2841" s="307"/>
      <c r="I2841" s="308"/>
      <c r="J2841" s="276"/>
      <c r="K2841" s="276"/>
      <c r="L2841" s="276"/>
      <c r="M2841" s="276"/>
      <c r="N2841" s="276"/>
      <c r="O2841" s="160"/>
    </row>
    <row r="2842">
      <c r="A2842" s="276"/>
      <c r="B2842" s="276"/>
      <c r="C2842" s="304"/>
      <c r="D2842" s="305"/>
      <c r="E2842" s="306"/>
      <c r="F2842" s="307"/>
      <c r="G2842" s="307"/>
      <c r="H2842" s="307"/>
      <c r="I2842" s="308"/>
      <c r="J2842" s="276"/>
      <c r="K2842" s="276"/>
      <c r="L2842" s="276"/>
      <c r="M2842" s="276"/>
      <c r="N2842" s="276"/>
      <c r="O2842" s="160"/>
    </row>
    <row r="2843">
      <c r="A2843" s="276"/>
      <c r="B2843" s="276"/>
      <c r="C2843" s="304"/>
      <c r="D2843" s="305"/>
      <c r="E2843" s="306"/>
      <c r="F2843" s="307"/>
      <c r="G2843" s="307"/>
      <c r="H2843" s="307"/>
      <c r="I2843" s="308"/>
      <c r="J2843" s="276"/>
      <c r="K2843" s="276"/>
      <c r="L2843" s="276"/>
      <c r="M2843" s="276"/>
      <c r="N2843" s="276"/>
      <c r="O2843" s="160"/>
    </row>
    <row r="2844">
      <c r="A2844" s="276"/>
      <c r="B2844" s="276"/>
      <c r="C2844" s="304"/>
      <c r="D2844" s="305"/>
      <c r="E2844" s="306"/>
      <c r="F2844" s="307"/>
      <c r="G2844" s="307"/>
      <c r="H2844" s="307"/>
      <c r="I2844" s="308"/>
      <c r="J2844" s="276"/>
      <c r="K2844" s="276"/>
      <c r="L2844" s="276"/>
      <c r="M2844" s="276"/>
      <c r="N2844" s="276"/>
      <c r="O2844" s="160"/>
    </row>
    <row r="2845">
      <c r="A2845" s="276"/>
      <c r="B2845" s="276"/>
      <c r="C2845" s="304"/>
      <c r="D2845" s="305"/>
      <c r="E2845" s="306"/>
      <c r="F2845" s="307"/>
      <c r="G2845" s="307"/>
      <c r="H2845" s="307"/>
      <c r="I2845" s="308"/>
      <c r="J2845" s="276"/>
      <c r="K2845" s="276"/>
      <c r="L2845" s="276"/>
      <c r="M2845" s="276"/>
      <c r="N2845" s="276"/>
      <c r="O2845" s="160"/>
    </row>
    <row r="2846">
      <c r="A2846" s="276"/>
      <c r="B2846" s="276"/>
      <c r="C2846" s="304"/>
      <c r="D2846" s="305"/>
      <c r="E2846" s="306"/>
      <c r="F2846" s="307"/>
      <c r="G2846" s="307"/>
      <c r="H2846" s="307"/>
      <c r="I2846" s="308"/>
      <c r="J2846" s="276"/>
      <c r="K2846" s="276"/>
      <c r="L2846" s="276"/>
      <c r="M2846" s="276"/>
      <c r="N2846" s="276"/>
      <c r="O2846" s="160"/>
    </row>
    <row r="2847">
      <c r="A2847" s="276"/>
      <c r="B2847" s="276"/>
      <c r="C2847" s="304"/>
      <c r="D2847" s="305"/>
      <c r="E2847" s="306"/>
      <c r="F2847" s="307"/>
      <c r="G2847" s="307"/>
      <c r="H2847" s="307"/>
      <c r="I2847" s="308"/>
      <c r="J2847" s="276"/>
      <c r="K2847" s="276"/>
      <c r="L2847" s="276"/>
      <c r="M2847" s="276"/>
      <c r="N2847" s="276"/>
      <c r="O2847" s="160"/>
    </row>
    <row r="2848">
      <c r="A2848" s="276"/>
      <c r="B2848" s="276"/>
      <c r="C2848" s="304"/>
      <c r="D2848" s="305"/>
      <c r="E2848" s="306"/>
      <c r="F2848" s="307"/>
      <c r="G2848" s="307"/>
      <c r="H2848" s="307"/>
      <c r="I2848" s="308"/>
      <c r="J2848" s="276"/>
      <c r="K2848" s="276"/>
      <c r="L2848" s="276"/>
      <c r="M2848" s="276"/>
      <c r="N2848" s="276"/>
      <c r="O2848" s="160"/>
    </row>
    <row r="2849">
      <c r="A2849" s="276"/>
      <c r="B2849" s="276"/>
      <c r="C2849" s="304"/>
      <c r="D2849" s="305"/>
      <c r="E2849" s="306"/>
      <c r="F2849" s="307"/>
      <c r="G2849" s="307"/>
      <c r="H2849" s="307"/>
      <c r="I2849" s="308"/>
      <c r="J2849" s="276"/>
      <c r="K2849" s="276"/>
      <c r="L2849" s="276"/>
      <c r="M2849" s="276"/>
      <c r="N2849" s="276"/>
      <c r="O2849" s="160"/>
    </row>
    <row r="2850">
      <c r="A2850" s="276"/>
      <c r="B2850" s="276"/>
      <c r="C2850" s="304"/>
      <c r="D2850" s="305"/>
      <c r="E2850" s="306"/>
      <c r="F2850" s="307"/>
      <c r="G2850" s="307"/>
      <c r="H2850" s="307"/>
      <c r="I2850" s="308"/>
      <c r="J2850" s="276"/>
      <c r="K2850" s="276"/>
      <c r="L2850" s="276"/>
      <c r="M2850" s="276"/>
      <c r="N2850" s="276"/>
      <c r="O2850" s="160"/>
    </row>
    <row r="2851">
      <c r="A2851" s="276"/>
      <c r="B2851" s="276"/>
      <c r="C2851" s="304"/>
      <c r="D2851" s="305"/>
      <c r="E2851" s="306"/>
      <c r="F2851" s="307"/>
      <c r="G2851" s="307"/>
      <c r="H2851" s="307"/>
      <c r="I2851" s="308"/>
      <c r="J2851" s="276"/>
      <c r="K2851" s="276"/>
      <c r="L2851" s="276"/>
      <c r="M2851" s="276"/>
      <c r="N2851" s="276"/>
      <c r="O2851" s="160"/>
    </row>
    <row r="2852">
      <c r="A2852" s="276"/>
      <c r="B2852" s="276"/>
      <c r="C2852" s="304"/>
      <c r="D2852" s="305"/>
      <c r="E2852" s="306"/>
      <c r="F2852" s="307"/>
      <c r="G2852" s="307"/>
      <c r="H2852" s="307"/>
      <c r="I2852" s="308"/>
      <c r="J2852" s="276"/>
      <c r="K2852" s="276"/>
      <c r="L2852" s="276"/>
      <c r="M2852" s="276"/>
      <c r="N2852" s="276"/>
      <c r="O2852" s="160"/>
    </row>
    <row r="2853">
      <c r="A2853" s="276"/>
      <c r="B2853" s="276"/>
      <c r="C2853" s="304"/>
      <c r="D2853" s="305"/>
      <c r="E2853" s="306"/>
      <c r="F2853" s="307"/>
      <c r="G2853" s="307"/>
      <c r="H2853" s="307"/>
      <c r="I2853" s="308"/>
      <c r="J2853" s="276"/>
      <c r="K2853" s="276"/>
      <c r="L2853" s="276"/>
      <c r="M2853" s="276"/>
      <c r="N2853" s="276"/>
      <c r="O2853" s="160"/>
    </row>
    <row r="2854">
      <c r="A2854" s="276"/>
      <c r="B2854" s="276"/>
      <c r="C2854" s="304"/>
      <c r="D2854" s="305"/>
      <c r="E2854" s="306"/>
      <c r="F2854" s="307"/>
      <c r="G2854" s="307"/>
      <c r="H2854" s="307"/>
      <c r="I2854" s="308"/>
      <c r="J2854" s="276"/>
      <c r="K2854" s="276"/>
      <c r="L2854" s="276"/>
      <c r="M2854" s="276"/>
      <c r="N2854" s="276"/>
      <c r="O2854" s="160"/>
    </row>
    <row r="2855">
      <c r="A2855" s="276"/>
      <c r="B2855" s="276"/>
      <c r="C2855" s="304"/>
      <c r="D2855" s="305"/>
      <c r="E2855" s="306"/>
      <c r="F2855" s="307"/>
      <c r="G2855" s="307"/>
      <c r="H2855" s="307"/>
      <c r="I2855" s="308"/>
      <c r="J2855" s="276"/>
      <c r="K2855" s="276"/>
      <c r="L2855" s="276"/>
      <c r="M2855" s="276"/>
      <c r="N2855" s="276"/>
      <c r="O2855" s="160"/>
    </row>
    <row r="2856">
      <c r="A2856" s="276"/>
      <c r="B2856" s="276"/>
      <c r="C2856" s="304"/>
      <c r="D2856" s="305"/>
      <c r="E2856" s="306"/>
      <c r="F2856" s="307"/>
      <c r="G2856" s="307"/>
      <c r="H2856" s="307"/>
      <c r="I2856" s="308"/>
      <c r="J2856" s="276"/>
      <c r="K2856" s="276"/>
      <c r="L2856" s="276"/>
      <c r="M2856" s="276"/>
      <c r="N2856" s="276"/>
      <c r="O2856" s="160"/>
    </row>
    <row r="2857">
      <c r="A2857" s="276"/>
      <c r="B2857" s="276"/>
      <c r="C2857" s="304"/>
      <c r="D2857" s="305"/>
      <c r="E2857" s="306"/>
      <c r="F2857" s="307"/>
      <c r="G2857" s="307"/>
      <c r="H2857" s="307"/>
      <c r="I2857" s="308"/>
      <c r="J2857" s="276"/>
      <c r="K2857" s="276"/>
      <c r="L2857" s="276"/>
      <c r="M2857" s="276"/>
      <c r="N2857" s="276"/>
      <c r="O2857" s="160"/>
    </row>
    <row r="2858">
      <c r="A2858" s="276"/>
      <c r="B2858" s="276"/>
      <c r="C2858" s="304"/>
      <c r="D2858" s="305"/>
      <c r="E2858" s="306"/>
      <c r="F2858" s="307"/>
      <c r="G2858" s="307"/>
      <c r="H2858" s="307"/>
      <c r="I2858" s="308"/>
      <c r="J2858" s="276"/>
      <c r="K2858" s="276"/>
      <c r="L2858" s="276"/>
      <c r="M2858" s="276"/>
      <c r="N2858" s="276"/>
      <c r="O2858" s="160"/>
    </row>
    <row r="2859">
      <c r="A2859" s="276"/>
      <c r="B2859" s="276"/>
      <c r="C2859" s="304"/>
      <c r="D2859" s="305"/>
      <c r="E2859" s="306"/>
      <c r="F2859" s="307"/>
      <c r="G2859" s="307"/>
      <c r="H2859" s="307"/>
      <c r="I2859" s="308"/>
      <c r="J2859" s="276"/>
      <c r="K2859" s="276"/>
      <c r="L2859" s="276"/>
      <c r="M2859" s="276"/>
      <c r="N2859" s="276"/>
      <c r="O2859" s="160"/>
    </row>
    <row r="2860">
      <c r="A2860" s="276"/>
      <c r="B2860" s="276"/>
      <c r="C2860" s="304"/>
      <c r="D2860" s="305"/>
      <c r="E2860" s="306"/>
      <c r="F2860" s="307"/>
      <c r="G2860" s="307"/>
      <c r="H2860" s="307"/>
      <c r="I2860" s="308"/>
      <c r="J2860" s="276"/>
      <c r="K2860" s="276"/>
      <c r="L2860" s="276"/>
      <c r="M2860" s="276"/>
      <c r="N2860" s="276"/>
      <c r="O2860" s="160"/>
    </row>
    <row r="2861">
      <c r="A2861" s="276"/>
      <c r="B2861" s="276"/>
      <c r="C2861" s="304"/>
      <c r="D2861" s="305"/>
      <c r="E2861" s="306"/>
      <c r="F2861" s="307"/>
      <c r="G2861" s="307"/>
      <c r="H2861" s="307"/>
      <c r="I2861" s="308"/>
      <c r="J2861" s="276"/>
      <c r="K2861" s="276"/>
      <c r="L2861" s="276"/>
      <c r="M2861" s="276"/>
      <c r="N2861" s="276"/>
      <c r="O2861" s="160"/>
    </row>
    <row r="2862">
      <c r="A2862" s="276"/>
      <c r="B2862" s="276"/>
      <c r="C2862" s="304"/>
      <c r="D2862" s="305"/>
      <c r="E2862" s="306"/>
      <c r="F2862" s="307"/>
      <c r="G2862" s="307"/>
      <c r="H2862" s="307"/>
      <c r="I2862" s="308"/>
      <c r="J2862" s="276"/>
      <c r="K2862" s="276"/>
      <c r="L2862" s="276"/>
      <c r="M2862" s="276"/>
      <c r="N2862" s="276"/>
      <c r="O2862" s="160"/>
    </row>
    <row r="2863">
      <c r="A2863" s="276"/>
      <c r="B2863" s="276"/>
      <c r="C2863" s="304"/>
      <c r="D2863" s="305"/>
      <c r="E2863" s="306"/>
      <c r="F2863" s="307"/>
      <c r="G2863" s="307"/>
      <c r="H2863" s="307"/>
      <c r="I2863" s="308"/>
      <c r="J2863" s="276"/>
      <c r="K2863" s="276"/>
      <c r="L2863" s="276"/>
      <c r="M2863" s="276"/>
      <c r="N2863" s="276"/>
      <c r="O2863" s="160"/>
    </row>
    <row r="2864">
      <c r="A2864" s="276"/>
      <c r="B2864" s="276"/>
      <c r="C2864" s="304"/>
      <c r="D2864" s="305"/>
      <c r="E2864" s="306"/>
      <c r="F2864" s="307"/>
      <c r="G2864" s="307"/>
      <c r="H2864" s="307"/>
      <c r="I2864" s="308"/>
      <c r="J2864" s="276"/>
      <c r="K2864" s="276"/>
      <c r="L2864" s="276"/>
      <c r="M2864" s="276"/>
      <c r="N2864" s="276"/>
      <c r="O2864" s="160"/>
    </row>
    <row r="2865">
      <c r="A2865" s="276"/>
      <c r="B2865" s="276"/>
      <c r="C2865" s="304"/>
      <c r="D2865" s="305"/>
      <c r="E2865" s="306"/>
      <c r="F2865" s="307"/>
      <c r="G2865" s="307"/>
      <c r="H2865" s="307"/>
      <c r="I2865" s="308"/>
      <c r="J2865" s="276"/>
      <c r="K2865" s="276"/>
      <c r="L2865" s="276"/>
      <c r="M2865" s="276"/>
      <c r="N2865" s="276"/>
      <c r="O2865" s="160"/>
    </row>
    <row r="2866">
      <c r="A2866" s="276"/>
      <c r="B2866" s="276"/>
      <c r="C2866" s="304"/>
      <c r="D2866" s="305"/>
      <c r="E2866" s="306"/>
      <c r="F2866" s="307"/>
      <c r="G2866" s="307"/>
      <c r="H2866" s="307"/>
      <c r="I2866" s="308"/>
      <c r="J2866" s="276"/>
      <c r="K2866" s="276"/>
      <c r="L2866" s="276"/>
      <c r="M2866" s="276"/>
      <c r="N2866" s="276"/>
      <c r="O2866" s="160"/>
    </row>
    <row r="2867">
      <c r="A2867" s="276"/>
      <c r="B2867" s="276"/>
      <c r="C2867" s="304"/>
      <c r="D2867" s="305"/>
      <c r="E2867" s="306"/>
      <c r="F2867" s="307"/>
      <c r="G2867" s="307"/>
      <c r="H2867" s="307"/>
      <c r="I2867" s="308"/>
      <c r="J2867" s="276"/>
      <c r="K2867" s="276"/>
      <c r="L2867" s="276"/>
      <c r="M2867" s="276"/>
      <c r="N2867" s="276"/>
      <c r="O2867" s="160"/>
    </row>
    <row r="2868">
      <c r="A2868" s="276"/>
      <c r="B2868" s="276"/>
      <c r="C2868" s="304"/>
      <c r="D2868" s="305"/>
      <c r="E2868" s="306"/>
      <c r="F2868" s="307"/>
      <c r="G2868" s="307"/>
      <c r="H2868" s="307"/>
      <c r="I2868" s="308"/>
      <c r="J2868" s="276"/>
      <c r="K2868" s="276"/>
      <c r="L2868" s="276"/>
      <c r="M2868" s="276"/>
      <c r="N2868" s="276"/>
      <c r="O2868" s="160"/>
    </row>
    <row r="2869">
      <c r="A2869" s="276"/>
      <c r="B2869" s="276"/>
      <c r="C2869" s="304"/>
      <c r="D2869" s="305"/>
      <c r="E2869" s="306"/>
      <c r="F2869" s="307"/>
      <c r="G2869" s="307"/>
      <c r="H2869" s="307"/>
      <c r="I2869" s="308"/>
      <c r="J2869" s="276"/>
      <c r="K2869" s="276"/>
      <c r="L2869" s="276"/>
      <c r="M2869" s="276"/>
      <c r="N2869" s="276"/>
      <c r="O2869" s="160"/>
    </row>
    <row r="2870">
      <c r="A2870" s="276"/>
      <c r="B2870" s="276"/>
      <c r="C2870" s="304"/>
      <c r="D2870" s="305"/>
      <c r="E2870" s="306"/>
      <c r="F2870" s="307"/>
      <c r="G2870" s="307"/>
      <c r="H2870" s="307"/>
      <c r="I2870" s="308"/>
      <c r="J2870" s="276"/>
      <c r="K2870" s="276"/>
      <c r="L2870" s="276"/>
      <c r="M2870" s="276"/>
      <c r="N2870" s="276"/>
      <c r="O2870" s="160"/>
    </row>
    <row r="2871">
      <c r="A2871" s="276"/>
      <c r="B2871" s="276"/>
      <c r="C2871" s="304"/>
      <c r="D2871" s="305"/>
      <c r="E2871" s="306"/>
      <c r="F2871" s="307"/>
      <c r="G2871" s="307"/>
      <c r="H2871" s="307"/>
      <c r="I2871" s="308"/>
      <c r="J2871" s="276"/>
      <c r="K2871" s="276"/>
      <c r="L2871" s="276"/>
      <c r="M2871" s="276"/>
      <c r="N2871" s="276"/>
      <c r="O2871" s="160"/>
    </row>
    <row r="2872">
      <c r="A2872" s="276"/>
      <c r="B2872" s="276"/>
      <c r="C2872" s="304"/>
      <c r="D2872" s="305"/>
      <c r="E2872" s="306"/>
      <c r="F2872" s="307"/>
      <c r="G2872" s="307"/>
      <c r="H2872" s="307"/>
      <c r="I2872" s="308"/>
      <c r="J2872" s="276"/>
      <c r="K2872" s="276"/>
      <c r="L2872" s="276"/>
      <c r="M2872" s="276"/>
      <c r="N2872" s="276"/>
      <c r="O2872" s="160"/>
    </row>
    <row r="2873">
      <c r="A2873" s="276"/>
      <c r="B2873" s="276"/>
      <c r="C2873" s="304"/>
      <c r="D2873" s="305"/>
      <c r="E2873" s="306"/>
      <c r="F2873" s="307"/>
      <c r="G2873" s="307"/>
      <c r="H2873" s="307"/>
      <c r="I2873" s="308"/>
      <c r="J2873" s="276"/>
      <c r="K2873" s="276"/>
      <c r="L2873" s="276"/>
      <c r="M2873" s="276"/>
      <c r="N2873" s="276"/>
      <c r="O2873" s="160"/>
    </row>
    <row r="2874">
      <c r="A2874" s="276"/>
      <c r="B2874" s="276"/>
      <c r="C2874" s="304"/>
      <c r="D2874" s="305"/>
      <c r="E2874" s="306"/>
      <c r="F2874" s="307"/>
      <c r="G2874" s="307"/>
      <c r="H2874" s="307"/>
      <c r="I2874" s="308"/>
      <c r="J2874" s="276"/>
      <c r="K2874" s="276"/>
      <c r="L2874" s="276"/>
      <c r="M2874" s="276"/>
      <c r="N2874" s="276"/>
      <c r="O2874" s="160"/>
    </row>
    <row r="2875">
      <c r="A2875" s="276"/>
      <c r="B2875" s="276"/>
      <c r="C2875" s="304"/>
      <c r="D2875" s="305"/>
      <c r="E2875" s="306"/>
      <c r="F2875" s="307"/>
      <c r="G2875" s="307"/>
      <c r="H2875" s="307"/>
      <c r="I2875" s="308"/>
      <c r="J2875" s="276"/>
      <c r="K2875" s="276"/>
      <c r="L2875" s="276"/>
      <c r="M2875" s="276"/>
      <c r="N2875" s="276"/>
      <c r="O2875" s="160"/>
    </row>
    <row r="2876">
      <c r="A2876" s="276"/>
      <c r="B2876" s="276"/>
      <c r="C2876" s="304"/>
      <c r="D2876" s="305"/>
      <c r="E2876" s="306"/>
      <c r="F2876" s="307"/>
      <c r="G2876" s="307"/>
      <c r="H2876" s="307"/>
      <c r="I2876" s="308"/>
      <c r="J2876" s="276"/>
      <c r="K2876" s="276"/>
      <c r="L2876" s="276"/>
      <c r="M2876" s="276"/>
      <c r="N2876" s="276"/>
      <c r="O2876" s="160"/>
    </row>
    <row r="2877">
      <c r="A2877" s="276"/>
      <c r="B2877" s="276"/>
      <c r="C2877" s="304"/>
      <c r="D2877" s="305"/>
      <c r="E2877" s="306"/>
      <c r="F2877" s="307"/>
      <c r="G2877" s="307"/>
      <c r="H2877" s="307"/>
      <c r="I2877" s="308"/>
      <c r="J2877" s="276"/>
      <c r="K2877" s="276"/>
      <c r="L2877" s="276"/>
      <c r="M2877" s="276"/>
      <c r="N2877" s="276"/>
      <c r="O2877" s="160"/>
    </row>
    <row r="2878">
      <c r="A2878" s="276"/>
      <c r="B2878" s="276"/>
      <c r="C2878" s="304"/>
      <c r="D2878" s="305"/>
      <c r="E2878" s="306"/>
      <c r="F2878" s="307"/>
      <c r="G2878" s="307"/>
      <c r="H2878" s="307"/>
      <c r="I2878" s="308"/>
      <c r="J2878" s="276"/>
      <c r="K2878" s="276"/>
      <c r="L2878" s="276"/>
      <c r="M2878" s="276"/>
      <c r="N2878" s="276"/>
      <c r="O2878" s="160"/>
    </row>
    <row r="2879">
      <c r="A2879" s="276"/>
      <c r="B2879" s="276"/>
      <c r="C2879" s="304"/>
      <c r="D2879" s="305"/>
      <c r="E2879" s="306"/>
      <c r="F2879" s="307"/>
      <c r="G2879" s="307"/>
      <c r="H2879" s="307"/>
      <c r="I2879" s="308"/>
      <c r="J2879" s="276"/>
      <c r="K2879" s="276"/>
      <c r="L2879" s="276"/>
      <c r="M2879" s="276"/>
      <c r="N2879" s="276"/>
      <c r="O2879" s="160"/>
    </row>
    <row r="2880">
      <c r="A2880" s="276"/>
      <c r="B2880" s="276"/>
      <c r="C2880" s="304"/>
      <c r="D2880" s="305"/>
      <c r="E2880" s="306"/>
      <c r="F2880" s="307"/>
      <c r="G2880" s="307"/>
      <c r="H2880" s="307"/>
      <c r="I2880" s="308"/>
      <c r="J2880" s="276"/>
      <c r="K2880" s="276"/>
      <c r="L2880" s="276"/>
      <c r="M2880" s="276"/>
      <c r="N2880" s="276"/>
      <c r="O2880" s="160"/>
    </row>
    <row r="2881">
      <c r="A2881" s="276"/>
      <c r="B2881" s="276"/>
      <c r="C2881" s="304"/>
      <c r="D2881" s="305"/>
      <c r="E2881" s="306"/>
      <c r="F2881" s="307"/>
      <c r="G2881" s="307"/>
      <c r="H2881" s="307"/>
      <c r="I2881" s="308"/>
      <c r="J2881" s="276"/>
      <c r="K2881" s="276"/>
      <c r="L2881" s="276"/>
      <c r="M2881" s="276"/>
      <c r="N2881" s="276"/>
      <c r="O2881" s="160"/>
    </row>
    <row r="2882">
      <c r="A2882" s="276"/>
      <c r="B2882" s="276"/>
      <c r="C2882" s="304"/>
      <c r="D2882" s="305"/>
      <c r="E2882" s="306"/>
      <c r="F2882" s="307"/>
      <c r="G2882" s="307"/>
      <c r="H2882" s="307"/>
      <c r="I2882" s="308"/>
      <c r="J2882" s="276"/>
      <c r="K2882" s="276"/>
      <c r="L2882" s="276"/>
      <c r="M2882" s="276"/>
      <c r="N2882" s="276"/>
      <c r="O2882" s="160"/>
    </row>
    <row r="2883">
      <c r="A2883" s="276"/>
      <c r="B2883" s="276"/>
      <c r="C2883" s="304"/>
      <c r="D2883" s="305"/>
      <c r="E2883" s="306"/>
      <c r="F2883" s="307"/>
      <c r="G2883" s="307"/>
      <c r="H2883" s="307"/>
      <c r="I2883" s="308"/>
      <c r="J2883" s="276"/>
      <c r="K2883" s="276"/>
      <c r="L2883" s="276"/>
      <c r="M2883" s="276"/>
      <c r="N2883" s="276"/>
      <c r="O2883" s="160"/>
    </row>
    <row r="2884">
      <c r="A2884" s="276"/>
      <c r="B2884" s="276"/>
      <c r="C2884" s="304"/>
      <c r="D2884" s="305"/>
      <c r="E2884" s="306"/>
      <c r="F2884" s="307"/>
      <c r="G2884" s="307"/>
      <c r="H2884" s="307"/>
      <c r="I2884" s="308"/>
      <c r="J2884" s="276"/>
      <c r="K2884" s="276"/>
      <c r="L2884" s="276"/>
      <c r="M2884" s="276"/>
      <c r="N2884" s="276"/>
      <c r="O2884" s="160"/>
    </row>
    <row r="2885">
      <c r="A2885" s="276"/>
      <c r="B2885" s="276"/>
      <c r="C2885" s="304"/>
      <c r="D2885" s="305"/>
      <c r="E2885" s="306"/>
      <c r="F2885" s="307"/>
      <c r="G2885" s="307"/>
      <c r="H2885" s="307"/>
      <c r="I2885" s="308"/>
      <c r="J2885" s="276"/>
      <c r="K2885" s="276"/>
      <c r="L2885" s="276"/>
      <c r="M2885" s="276"/>
      <c r="N2885" s="276"/>
      <c r="O2885" s="160"/>
    </row>
    <row r="2886">
      <c r="A2886" s="276"/>
      <c r="B2886" s="276"/>
      <c r="C2886" s="304"/>
      <c r="D2886" s="305"/>
      <c r="E2886" s="306"/>
      <c r="F2886" s="307"/>
      <c r="G2886" s="307"/>
      <c r="H2886" s="307"/>
      <c r="I2886" s="308"/>
      <c r="J2886" s="276"/>
      <c r="K2886" s="276"/>
      <c r="L2886" s="276"/>
      <c r="M2886" s="276"/>
      <c r="N2886" s="276"/>
      <c r="O2886" s="160"/>
    </row>
    <row r="2887">
      <c r="A2887" s="276"/>
      <c r="B2887" s="276"/>
      <c r="C2887" s="304"/>
      <c r="D2887" s="305"/>
      <c r="E2887" s="306"/>
      <c r="F2887" s="307"/>
      <c r="G2887" s="307"/>
      <c r="H2887" s="307"/>
      <c r="I2887" s="308"/>
      <c r="J2887" s="276"/>
      <c r="K2887" s="276"/>
      <c r="L2887" s="276"/>
      <c r="M2887" s="276"/>
      <c r="N2887" s="276"/>
      <c r="O2887" s="160"/>
    </row>
    <row r="2888">
      <c r="A2888" s="276"/>
      <c r="B2888" s="276"/>
      <c r="C2888" s="304"/>
      <c r="D2888" s="305"/>
      <c r="E2888" s="306"/>
      <c r="F2888" s="307"/>
      <c r="G2888" s="307"/>
      <c r="H2888" s="307"/>
      <c r="I2888" s="308"/>
      <c r="J2888" s="276"/>
      <c r="K2888" s="276"/>
      <c r="L2888" s="276"/>
      <c r="M2888" s="276"/>
      <c r="N2888" s="276"/>
      <c r="O2888" s="160"/>
    </row>
    <row r="2889">
      <c r="A2889" s="276"/>
      <c r="B2889" s="276"/>
      <c r="C2889" s="304"/>
      <c r="D2889" s="305"/>
      <c r="E2889" s="306"/>
      <c r="F2889" s="307"/>
      <c r="G2889" s="307"/>
      <c r="H2889" s="307"/>
      <c r="I2889" s="308"/>
      <c r="J2889" s="276"/>
      <c r="K2889" s="276"/>
      <c r="L2889" s="276"/>
      <c r="M2889" s="276"/>
      <c r="N2889" s="276"/>
      <c r="O2889" s="160"/>
    </row>
    <row r="2890">
      <c r="A2890" s="276"/>
      <c r="B2890" s="276"/>
      <c r="C2890" s="304"/>
      <c r="D2890" s="305"/>
      <c r="E2890" s="306"/>
      <c r="F2890" s="307"/>
      <c r="G2890" s="307"/>
      <c r="H2890" s="307"/>
      <c r="I2890" s="308"/>
      <c r="J2890" s="276"/>
      <c r="K2890" s="276"/>
      <c r="L2890" s="276"/>
      <c r="M2890" s="276"/>
      <c r="N2890" s="276"/>
      <c r="O2890" s="160"/>
    </row>
    <row r="2891">
      <c r="A2891" s="276"/>
      <c r="B2891" s="276"/>
      <c r="C2891" s="304"/>
      <c r="D2891" s="305"/>
      <c r="E2891" s="306"/>
      <c r="F2891" s="307"/>
      <c r="G2891" s="307"/>
      <c r="H2891" s="307"/>
      <c r="I2891" s="308"/>
      <c r="J2891" s="276"/>
      <c r="K2891" s="276"/>
      <c r="L2891" s="276"/>
      <c r="M2891" s="276"/>
      <c r="N2891" s="276"/>
      <c r="O2891" s="160"/>
    </row>
    <row r="2892">
      <c r="A2892" s="276"/>
      <c r="B2892" s="276"/>
      <c r="C2892" s="304"/>
      <c r="D2892" s="305"/>
      <c r="E2892" s="306"/>
      <c r="F2892" s="307"/>
      <c r="G2892" s="307"/>
      <c r="H2892" s="307"/>
      <c r="I2892" s="308"/>
      <c r="J2892" s="276"/>
      <c r="K2892" s="276"/>
      <c r="L2892" s="276"/>
      <c r="M2892" s="276"/>
      <c r="N2892" s="276"/>
      <c r="O2892" s="160"/>
    </row>
    <row r="2893">
      <c r="A2893" s="276"/>
      <c r="B2893" s="276"/>
      <c r="C2893" s="304"/>
      <c r="D2893" s="305"/>
      <c r="E2893" s="306"/>
      <c r="F2893" s="307"/>
      <c r="G2893" s="307"/>
      <c r="H2893" s="307"/>
      <c r="I2893" s="308"/>
      <c r="J2893" s="276"/>
      <c r="K2893" s="276"/>
      <c r="L2893" s="276"/>
      <c r="M2893" s="276"/>
      <c r="N2893" s="276"/>
      <c r="O2893" s="160"/>
    </row>
    <row r="2894">
      <c r="A2894" s="276"/>
      <c r="B2894" s="276"/>
      <c r="C2894" s="304"/>
      <c r="D2894" s="305"/>
      <c r="E2894" s="306"/>
      <c r="F2894" s="307"/>
      <c r="G2894" s="307"/>
      <c r="H2894" s="307"/>
      <c r="I2894" s="308"/>
      <c r="J2894" s="276"/>
      <c r="K2894" s="276"/>
      <c r="L2894" s="276"/>
      <c r="M2894" s="276"/>
      <c r="N2894" s="276"/>
      <c r="O2894" s="160"/>
    </row>
    <row r="2895">
      <c r="A2895" s="276"/>
      <c r="B2895" s="276"/>
      <c r="C2895" s="304"/>
      <c r="D2895" s="305"/>
      <c r="E2895" s="306"/>
      <c r="F2895" s="307"/>
      <c r="G2895" s="307"/>
      <c r="H2895" s="307"/>
      <c r="I2895" s="308"/>
      <c r="J2895" s="276"/>
      <c r="K2895" s="276"/>
      <c r="L2895" s="276"/>
      <c r="M2895" s="276"/>
      <c r="N2895" s="276"/>
      <c r="O2895" s="160"/>
    </row>
    <row r="2896">
      <c r="A2896" s="276"/>
      <c r="B2896" s="276"/>
      <c r="C2896" s="304"/>
      <c r="D2896" s="305"/>
      <c r="E2896" s="306"/>
      <c r="F2896" s="307"/>
      <c r="G2896" s="307"/>
      <c r="H2896" s="307"/>
      <c r="I2896" s="308"/>
      <c r="J2896" s="276"/>
      <c r="K2896" s="276"/>
      <c r="L2896" s="276"/>
      <c r="M2896" s="276"/>
      <c r="N2896" s="276"/>
      <c r="O2896" s="160"/>
    </row>
    <row r="2897">
      <c r="A2897" s="276"/>
      <c r="B2897" s="276"/>
      <c r="C2897" s="304"/>
      <c r="D2897" s="305"/>
      <c r="E2897" s="306"/>
      <c r="F2897" s="307"/>
      <c r="G2897" s="307"/>
      <c r="H2897" s="307"/>
      <c r="I2897" s="308"/>
      <c r="J2897" s="276"/>
      <c r="K2897" s="276"/>
      <c r="L2897" s="276"/>
      <c r="M2897" s="276"/>
      <c r="N2897" s="276"/>
      <c r="O2897" s="160"/>
    </row>
    <row r="2898">
      <c r="A2898" s="276"/>
      <c r="B2898" s="276"/>
      <c r="C2898" s="304"/>
      <c r="D2898" s="305"/>
      <c r="E2898" s="306"/>
      <c r="F2898" s="307"/>
      <c r="G2898" s="307"/>
      <c r="H2898" s="307"/>
      <c r="I2898" s="308"/>
      <c r="J2898" s="276"/>
      <c r="K2898" s="276"/>
      <c r="L2898" s="276"/>
      <c r="M2898" s="276"/>
      <c r="N2898" s="276"/>
      <c r="O2898" s="160"/>
    </row>
    <row r="2899">
      <c r="A2899" s="276"/>
      <c r="B2899" s="276"/>
      <c r="C2899" s="304"/>
      <c r="D2899" s="305"/>
      <c r="E2899" s="306"/>
      <c r="F2899" s="307"/>
      <c r="G2899" s="307"/>
      <c r="H2899" s="307"/>
      <c r="I2899" s="308"/>
      <c r="J2899" s="276"/>
      <c r="K2899" s="276"/>
      <c r="L2899" s="276"/>
      <c r="M2899" s="276"/>
      <c r="N2899" s="276"/>
      <c r="O2899" s="160"/>
    </row>
    <row r="2900">
      <c r="A2900" s="276"/>
      <c r="B2900" s="276"/>
      <c r="C2900" s="304"/>
      <c r="D2900" s="305"/>
      <c r="E2900" s="306"/>
      <c r="F2900" s="307"/>
      <c r="G2900" s="307"/>
      <c r="H2900" s="307"/>
      <c r="I2900" s="308"/>
      <c r="J2900" s="276"/>
      <c r="K2900" s="276"/>
      <c r="L2900" s="276"/>
      <c r="M2900" s="276"/>
      <c r="N2900" s="276"/>
      <c r="O2900" s="160"/>
    </row>
    <row r="2901">
      <c r="A2901" s="276"/>
      <c r="B2901" s="276"/>
      <c r="C2901" s="304"/>
      <c r="D2901" s="305"/>
      <c r="E2901" s="306"/>
      <c r="F2901" s="307"/>
      <c r="G2901" s="307"/>
      <c r="H2901" s="307"/>
      <c r="I2901" s="308"/>
      <c r="J2901" s="276"/>
      <c r="K2901" s="276"/>
      <c r="L2901" s="276"/>
      <c r="M2901" s="276"/>
      <c r="N2901" s="276"/>
      <c r="O2901" s="160"/>
    </row>
    <row r="2902">
      <c r="A2902" s="276"/>
      <c r="B2902" s="276"/>
      <c r="C2902" s="304"/>
      <c r="D2902" s="305"/>
      <c r="E2902" s="306"/>
      <c r="F2902" s="307"/>
      <c r="G2902" s="307"/>
      <c r="H2902" s="307"/>
      <c r="I2902" s="308"/>
      <c r="J2902" s="276"/>
      <c r="K2902" s="276"/>
      <c r="L2902" s="276"/>
      <c r="M2902" s="276"/>
      <c r="N2902" s="276"/>
      <c r="O2902" s="160"/>
    </row>
    <row r="2903">
      <c r="A2903" s="276"/>
      <c r="B2903" s="276"/>
      <c r="C2903" s="304"/>
      <c r="D2903" s="305"/>
      <c r="E2903" s="306"/>
      <c r="F2903" s="307"/>
      <c r="G2903" s="307"/>
      <c r="H2903" s="307"/>
      <c r="I2903" s="308"/>
      <c r="J2903" s="276"/>
      <c r="K2903" s="276"/>
      <c r="L2903" s="276"/>
      <c r="M2903" s="276"/>
      <c r="N2903" s="276"/>
      <c r="O2903" s="160"/>
    </row>
    <row r="2904">
      <c r="A2904" s="276"/>
      <c r="B2904" s="276"/>
      <c r="C2904" s="304"/>
      <c r="D2904" s="305"/>
      <c r="E2904" s="306"/>
      <c r="F2904" s="307"/>
      <c r="G2904" s="307"/>
      <c r="H2904" s="307"/>
      <c r="I2904" s="308"/>
      <c r="J2904" s="276"/>
      <c r="K2904" s="276"/>
      <c r="L2904" s="276"/>
      <c r="M2904" s="276"/>
      <c r="N2904" s="276"/>
      <c r="O2904" s="160"/>
    </row>
    <row r="2905">
      <c r="A2905" s="276"/>
      <c r="B2905" s="276"/>
      <c r="C2905" s="304"/>
      <c r="D2905" s="305"/>
      <c r="E2905" s="306"/>
      <c r="F2905" s="307"/>
      <c r="G2905" s="307"/>
      <c r="H2905" s="307"/>
      <c r="I2905" s="308"/>
      <c r="J2905" s="276"/>
      <c r="K2905" s="276"/>
      <c r="L2905" s="276"/>
      <c r="M2905" s="276"/>
      <c r="N2905" s="276"/>
      <c r="O2905" s="160"/>
    </row>
    <row r="2906">
      <c r="A2906" s="276"/>
      <c r="B2906" s="276"/>
      <c r="C2906" s="304"/>
      <c r="D2906" s="305"/>
      <c r="E2906" s="306"/>
      <c r="F2906" s="307"/>
      <c r="G2906" s="307"/>
      <c r="H2906" s="307"/>
      <c r="I2906" s="308"/>
      <c r="J2906" s="276"/>
      <c r="K2906" s="276"/>
      <c r="L2906" s="276"/>
      <c r="M2906" s="276"/>
      <c r="N2906" s="276"/>
      <c r="O2906" s="160"/>
    </row>
    <row r="2907">
      <c r="A2907" s="276"/>
      <c r="B2907" s="276"/>
      <c r="C2907" s="304"/>
      <c r="D2907" s="305"/>
      <c r="E2907" s="306"/>
      <c r="F2907" s="307"/>
      <c r="G2907" s="307"/>
      <c r="H2907" s="307"/>
      <c r="I2907" s="308"/>
      <c r="J2907" s="276"/>
      <c r="K2907" s="276"/>
      <c r="L2907" s="276"/>
      <c r="M2907" s="276"/>
      <c r="N2907" s="276"/>
      <c r="O2907" s="160"/>
    </row>
    <row r="2908">
      <c r="A2908" s="276"/>
      <c r="B2908" s="276"/>
      <c r="C2908" s="304"/>
      <c r="D2908" s="305"/>
      <c r="E2908" s="306"/>
      <c r="F2908" s="307"/>
      <c r="G2908" s="307"/>
      <c r="H2908" s="307"/>
      <c r="I2908" s="308"/>
      <c r="J2908" s="276"/>
      <c r="K2908" s="276"/>
      <c r="L2908" s="276"/>
      <c r="M2908" s="276"/>
      <c r="N2908" s="276"/>
      <c r="O2908" s="160"/>
    </row>
    <row r="2909">
      <c r="A2909" s="276"/>
      <c r="B2909" s="276"/>
      <c r="C2909" s="304"/>
      <c r="D2909" s="305"/>
      <c r="E2909" s="306"/>
      <c r="F2909" s="307"/>
      <c r="G2909" s="307"/>
      <c r="H2909" s="307"/>
      <c r="I2909" s="308"/>
      <c r="J2909" s="276"/>
      <c r="K2909" s="276"/>
      <c r="L2909" s="276"/>
      <c r="M2909" s="276"/>
      <c r="N2909" s="276"/>
      <c r="O2909" s="160"/>
    </row>
    <row r="2910">
      <c r="A2910" s="276"/>
      <c r="B2910" s="276"/>
      <c r="C2910" s="304"/>
      <c r="D2910" s="305"/>
      <c r="E2910" s="306"/>
      <c r="F2910" s="307"/>
      <c r="G2910" s="307"/>
      <c r="H2910" s="307"/>
      <c r="I2910" s="308"/>
      <c r="J2910" s="276"/>
      <c r="K2910" s="276"/>
      <c r="L2910" s="276"/>
      <c r="M2910" s="276"/>
      <c r="N2910" s="276"/>
      <c r="O2910" s="160"/>
    </row>
    <row r="2911">
      <c r="A2911" s="276"/>
      <c r="B2911" s="276"/>
      <c r="C2911" s="304"/>
      <c r="D2911" s="305"/>
      <c r="E2911" s="306"/>
      <c r="F2911" s="307"/>
      <c r="G2911" s="307"/>
      <c r="H2911" s="307"/>
      <c r="I2911" s="308"/>
      <c r="J2911" s="276"/>
      <c r="K2911" s="276"/>
      <c r="L2911" s="276"/>
      <c r="M2911" s="276"/>
      <c r="N2911" s="276"/>
      <c r="O2911" s="160"/>
    </row>
    <row r="2912">
      <c r="A2912" s="276"/>
      <c r="B2912" s="276"/>
      <c r="C2912" s="304"/>
      <c r="D2912" s="305"/>
      <c r="E2912" s="306"/>
      <c r="F2912" s="307"/>
      <c r="G2912" s="307"/>
      <c r="H2912" s="307"/>
      <c r="I2912" s="308"/>
      <c r="J2912" s="276"/>
      <c r="K2912" s="276"/>
      <c r="L2912" s="276"/>
      <c r="M2912" s="276"/>
      <c r="N2912" s="276"/>
      <c r="O2912" s="160"/>
    </row>
    <row r="2913">
      <c r="A2913" s="276"/>
      <c r="B2913" s="276"/>
      <c r="C2913" s="304"/>
      <c r="D2913" s="305"/>
      <c r="E2913" s="306"/>
      <c r="F2913" s="307"/>
      <c r="G2913" s="307"/>
      <c r="H2913" s="307"/>
      <c r="I2913" s="308"/>
      <c r="J2913" s="276"/>
      <c r="K2913" s="276"/>
      <c r="L2913" s="276"/>
      <c r="M2913" s="276"/>
      <c r="N2913" s="276"/>
      <c r="O2913" s="160"/>
    </row>
    <row r="2914">
      <c r="A2914" s="276"/>
      <c r="B2914" s="276"/>
      <c r="C2914" s="304"/>
      <c r="D2914" s="305"/>
      <c r="E2914" s="306"/>
      <c r="F2914" s="307"/>
      <c r="G2914" s="307"/>
      <c r="H2914" s="307"/>
      <c r="I2914" s="308"/>
      <c r="J2914" s="276"/>
      <c r="K2914" s="276"/>
      <c r="L2914" s="276"/>
      <c r="M2914" s="276"/>
      <c r="N2914" s="276"/>
      <c r="O2914" s="160"/>
    </row>
    <row r="2915">
      <c r="A2915" s="276"/>
      <c r="B2915" s="276"/>
      <c r="C2915" s="304"/>
      <c r="D2915" s="305"/>
      <c r="E2915" s="306"/>
      <c r="F2915" s="307"/>
      <c r="G2915" s="307"/>
      <c r="H2915" s="307"/>
      <c r="I2915" s="308"/>
      <c r="J2915" s="276"/>
      <c r="K2915" s="276"/>
      <c r="L2915" s="276"/>
      <c r="M2915" s="276"/>
      <c r="N2915" s="276"/>
      <c r="O2915" s="160"/>
    </row>
    <row r="2916">
      <c r="A2916" s="276"/>
      <c r="B2916" s="276"/>
      <c r="C2916" s="304"/>
      <c r="D2916" s="305"/>
      <c r="E2916" s="306"/>
      <c r="F2916" s="307"/>
      <c r="G2916" s="307"/>
      <c r="H2916" s="307"/>
      <c r="I2916" s="308"/>
      <c r="J2916" s="276"/>
      <c r="K2916" s="276"/>
      <c r="L2916" s="276"/>
      <c r="M2916" s="276"/>
      <c r="N2916" s="276"/>
      <c r="O2916" s="160"/>
    </row>
    <row r="2917">
      <c r="A2917" s="276"/>
      <c r="B2917" s="276"/>
      <c r="C2917" s="304"/>
      <c r="D2917" s="305"/>
      <c r="E2917" s="306"/>
      <c r="F2917" s="307"/>
      <c r="G2917" s="307"/>
      <c r="H2917" s="307"/>
      <c r="I2917" s="308"/>
      <c r="J2917" s="276"/>
      <c r="K2917" s="276"/>
      <c r="L2917" s="276"/>
      <c r="M2917" s="276"/>
      <c r="N2917" s="276"/>
      <c r="O2917" s="160"/>
    </row>
    <row r="2918">
      <c r="A2918" s="276"/>
      <c r="B2918" s="276"/>
      <c r="C2918" s="304"/>
      <c r="D2918" s="305"/>
      <c r="E2918" s="306"/>
      <c r="F2918" s="307"/>
      <c r="G2918" s="307"/>
      <c r="H2918" s="307"/>
      <c r="I2918" s="308"/>
      <c r="J2918" s="276"/>
      <c r="K2918" s="276"/>
      <c r="L2918" s="276"/>
      <c r="M2918" s="276"/>
      <c r="N2918" s="276"/>
      <c r="O2918" s="160"/>
    </row>
    <row r="2919">
      <c r="A2919" s="276"/>
      <c r="B2919" s="276"/>
      <c r="C2919" s="304"/>
      <c r="D2919" s="305"/>
      <c r="E2919" s="306"/>
      <c r="F2919" s="307"/>
      <c r="G2919" s="307"/>
      <c r="H2919" s="307"/>
      <c r="I2919" s="308"/>
      <c r="J2919" s="276"/>
      <c r="K2919" s="276"/>
      <c r="L2919" s="276"/>
      <c r="M2919" s="276"/>
      <c r="N2919" s="276"/>
      <c r="O2919" s="160"/>
    </row>
    <row r="2920">
      <c r="A2920" s="276"/>
      <c r="B2920" s="276"/>
      <c r="C2920" s="304"/>
      <c r="D2920" s="305"/>
      <c r="E2920" s="306"/>
      <c r="F2920" s="307"/>
      <c r="G2920" s="307"/>
      <c r="H2920" s="307"/>
      <c r="I2920" s="308"/>
      <c r="J2920" s="276"/>
      <c r="K2920" s="276"/>
      <c r="L2920" s="276"/>
      <c r="M2920" s="276"/>
      <c r="N2920" s="276"/>
      <c r="O2920" s="160"/>
    </row>
    <row r="2921">
      <c r="A2921" s="276"/>
      <c r="B2921" s="276"/>
      <c r="C2921" s="304"/>
      <c r="D2921" s="305"/>
      <c r="E2921" s="306"/>
      <c r="F2921" s="307"/>
      <c r="G2921" s="307"/>
      <c r="H2921" s="307"/>
      <c r="I2921" s="308"/>
      <c r="J2921" s="276"/>
      <c r="K2921" s="276"/>
      <c r="L2921" s="276"/>
      <c r="M2921" s="276"/>
      <c r="N2921" s="276"/>
      <c r="O2921" s="160"/>
    </row>
    <row r="2922">
      <c r="A2922" s="276"/>
      <c r="B2922" s="276"/>
      <c r="C2922" s="304"/>
      <c r="D2922" s="305"/>
      <c r="E2922" s="306"/>
      <c r="F2922" s="307"/>
      <c r="G2922" s="307"/>
      <c r="H2922" s="307"/>
      <c r="I2922" s="308"/>
      <c r="J2922" s="276"/>
      <c r="K2922" s="276"/>
      <c r="L2922" s="276"/>
      <c r="M2922" s="276"/>
      <c r="N2922" s="276"/>
      <c r="O2922" s="160"/>
    </row>
    <row r="2923">
      <c r="A2923" s="276"/>
      <c r="B2923" s="276"/>
      <c r="C2923" s="304"/>
      <c r="D2923" s="305"/>
      <c r="E2923" s="306"/>
      <c r="F2923" s="307"/>
      <c r="G2923" s="307"/>
      <c r="H2923" s="307"/>
      <c r="I2923" s="308"/>
      <c r="J2923" s="276"/>
      <c r="K2923" s="276"/>
      <c r="L2923" s="276"/>
      <c r="M2923" s="276"/>
      <c r="N2923" s="276"/>
      <c r="O2923" s="160"/>
    </row>
    <row r="2924">
      <c r="A2924" s="276"/>
      <c r="B2924" s="276"/>
      <c r="C2924" s="304"/>
      <c r="D2924" s="305"/>
      <c r="E2924" s="306"/>
      <c r="F2924" s="307"/>
      <c r="G2924" s="307"/>
      <c r="H2924" s="307"/>
      <c r="I2924" s="308"/>
      <c r="J2924" s="276"/>
      <c r="K2924" s="276"/>
      <c r="L2924" s="276"/>
      <c r="M2924" s="276"/>
      <c r="N2924" s="276"/>
      <c r="O2924" s="160"/>
    </row>
    <row r="2925">
      <c r="A2925" s="276"/>
      <c r="B2925" s="276"/>
      <c r="C2925" s="304"/>
      <c r="D2925" s="305"/>
      <c r="E2925" s="306"/>
      <c r="F2925" s="307"/>
      <c r="G2925" s="307"/>
      <c r="H2925" s="307"/>
      <c r="I2925" s="308"/>
      <c r="J2925" s="276"/>
      <c r="K2925" s="276"/>
      <c r="L2925" s="276"/>
      <c r="M2925" s="276"/>
      <c r="N2925" s="276"/>
      <c r="O2925" s="160"/>
    </row>
    <row r="2926">
      <c r="A2926" s="276"/>
      <c r="B2926" s="276"/>
      <c r="C2926" s="304"/>
      <c r="D2926" s="305"/>
      <c r="E2926" s="306"/>
      <c r="F2926" s="307"/>
      <c r="G2926" s="307"/>
      <c r="H2926" s="307"/>
      <c r="I2926" s="308"/>
      <c r="J2926" s="276"/>
      <c r="K2926" s="276"/>
      <c r="L2926" s="276"/>
      <c r="M2926" s="276"/>
      <c r="N2926" s="276"/>
      <c r="O2926" s="160"/>
    </row>
    <row r="2927">
      <c r="A2927" s="276"/>
      <c r="B2927" s="276"/>
      <c r="C2927" s="304"/>
      <c r="D2927" s="305"/>
      <c r="E2927" s="306"/>
      <c r="F2927" s="307"/>
      <c r="G2927" s="307"/>
      <c r="H2927" s="307"/>
      <c r="I2927" s="308"/>
      <c r="J2927" s="276"/>
      <c r="K2927" s="276"/>
      <c r="L2927" s="276"/>
      <c r="M2927" s="276"/>
      <c r="N2927" s="276"/>
      <c r="O2927" s="160"/>
    </row>
    <row r="2928">
      <c r="A2928" s="276"/>
      <c r="B2928" s="276"/>
      <c r="C2928" s="304"/>
      <c r="D2928" s="305"/>
      <c r="E2928" s="306"/>
      <c r="F2928" s="307"/>
      <c r="G2928" s="307"/>
      <c r="H2928" s="307"/>
      <c r="I2928" s="308"/>
      <c r="J2928" s="276"/>
      <c r="K2928" s="276"/>
      <c r="L2928" s="276"/>
      <c r="M2928" s="276"/>
      <c r="N2928" s="276"/>
      <c r="O2928" s="160"/>
    </row>
    <row r="2929">
      <c r="A2929" s="276"/>
      <c r="B2929" s="276"/>
      <c r="C2929" s="304"/>
      <c r="D2929" s="305"/>
      <c r="E2929" s="306"/>
      <c r="F2929" s="307"/>
      <c r="G2929" s="307"/>
      <c r="H2929" s="307"/>
      <c r="I2929" s="308"/>
      <c r="J2929" s="276"/>
      <c r="K2929" s="276"/>
      <c r="L2929" s="276"/>
      <c r="M2929" s="276"/>
      <c r="N2929" s="276"/>
      <c r="O2929" s="160"/>
    </row>
    <row r="2930">
      <c r="A2930" s="276"/>
      <c r="B2930" s="276"/>
      <c r="C2930" s="304"/>
      <c r="D2930" s="305"/>
      <c r="E2930" s="306"/>
      <c r="F2930" s="307"/>
      <c r="G2930" s="307"/>
      <c r="H2930" s="307"/>
      <c r="I2930" s="308"/>
      <c r="J2930" s="276"/>
      <c r="K2930" s="276"/>
      <c r="L2930" s="276"/>
      <c r="M2930" s="276"/>
      <c r="N2930" s="276"/>
      <c r="O2930" s="160"/>
    </row>
    <row r="2931">
      <c r="A2931" s="276"/>
      <c r="B2931" s="276"/>
      <c r="C2931" s="304"/>
      <c r="D2931" s="305"/>
      <c r="E2931" s="306"/>
      <c r="F2931" s="307"/>
      <c r="G2931" s="307"/>
      <c r="H2931" s="307"/>
      <c r="I2931" s="308"/>
      <c r="J2931" s="276"/>
      <c r="K2931" s="276"/>
      <c r="L2931" s="276"/>
      <c r="M2931" s="276"/>
      <c r="N2931" s="276"/>
      <c r="O2931" s="160"/>
    </row>
    <row r="2932">
      <c r="A2932" s="276"/>
      <c r="B2932" s="276"/>
      <c r="C2932" s="304"/>
      <c r="D2932" s="305"/>
      <c r="E2932" s="306"/>
      <c r="F2932" s="307"/>
      <c r="G2932" s="307"/>
      <c r="H2932" s="307"/>
      <c r="I2932" s="308"/>
      <c r="J2932" s="276"/>
      <c r="K2932" s="276"/>
      <c r="L2932" s="276"/>
      <c r="M2932" s="276"/>
      <c r="N2932" s="276"/>
      <c r="O2932" s="160"/>
    </row>
    <row r="2933">
      <c r="A2933" s="276"/>
      <c r="B2933" s="276"/>
      <c r="C2933" s="304"/>
      <c r="D2933" s="305"/>
      <c r="E2933" s="306"/>
      <c r="F2933" s="307"/>
      <c r="G2933" s="307"/>
      <c r="H2933" s="307"/>
      <c r="I2933" s="308"/>
      <c r="J2933" s="276"/>
      <c r="K2933" s="276"/>
      <c r="L2933" s="276"/>
      <c r="M2933" s="276"/>
      <c r="N2933" s="276"/>
      <c r="O2933" s="160"/>
    </row>
    <row r="2934">
      <c r="A2934" s="276"/>
      <c r="B2934" s="276"/>
      <c r="C2934" s="304"/>
      <c r="D2934" s="305"/>
      <c r="E2934" s="306"/>
      <c r="F2934" s="307"/>
      <c r="G2934" s="307"/>
      <c r="H2934" s="307"/>
      <c r="I2934" s="308"/>
      <c r="J2934" s="276"/>
      <c r="K2934" s="276"/>
      <c r="L2934" s="276"/>
      <c r="M2934" s="276"/>
      <c r="N2934" s="276"/>
      <c r="O2934" s="160"/>
    </row>
    <row r="2935">
      <c r="A2935" s="276"/>
      <c r="B2935" s="276"/>
      <c r="C2935" s="304"/>
      <c r="D2935" s="305"/>
      <c r="E2935" s="306"/>
      <c r="F2935" s="307"/>
      <c r="G2935" s="307"/>
      <c r="H2935" s="307"/>
      <c r="I2935" s="308"/>
      <c r="J2935" s="276"/>
      <c r="K2935" s="276"/>
      <c r="L2935" s="276"/>
      <c r="M2935" s="276"/>
      <c r="N2935" s="276"/>
      <c r="O2935" s="160"/>
    </row>
    <row r="2936">
      <c r="A2936" s="276"/>
      <c r="B2936" s="276"/>
      <c r="C2936" s="304"/>
      <c r="D2936" s="305"/>
      <c r="E2936" s="306"/>
      <c r="F2936" s="307"/>
      <c r="G2936" s="307"/>
      <c r="H2936" s="307"/>
      <c r="I2936" s="308"/>
      <c r="J2936" s="276"/>
      <c r="K2936" s="276"/>
      <c r="L2936" s="276"/>
      <c r="M2936" s="276"/>
      <c r="N2936" s="276"/>
      <c r="O2936" s="160"/>
    </row>
    <row r="2937">
      <c r="A2937" s="276"/>
      <c r="B2937" s="276"/>
      <c r="C2937" s="304"/>
      <c r="D2937" s="305"/>
      <c r="E2937" s="306"/>
      <c r="F2937" s="307"/>
      <c r="G2937" s="307"/>
      <c r="H2937" s="307"/>
      <c r="I2937" s="308"/>
      <c r="J2937" s="276"/>
      <c r="K2937" s="276"/>
      <c r="L2937" s="276"/>
      <c r="M2937" s="276"/>
      <c r="N2937" s="276"/>
      <c r="O2937" s="160"/>
    </row>
    <row r="2938">
      <c r="A2938" s="276"/>
      <c r="B2938" s="276"/>
      <c r="C2938" s="304"/>
      <c r="D2938" s="305"/>
      <c r="E2938" s="306"/>
      <c r="F2938" s="307"/>
      <c r="G2938" s="307"/>
      <c r="H2938" s="307"/>
      <c r="I2938" s="308"/>
      <c r="J2938" s="276"/>
      <c r="K2938" s="276"/>
      <c r="L2938" s="276"/>
      <c r="M2938" s="276"/>
      <c r="N2938" s="276"/>
      <c r="O2938" s="160"/>
    </row>
    <row r="2939">
      <c r="A2939" s="276"/>
      <c r="B2939" s="276"/>
      <c r="C2939" s="304"/>
      <c r="D2939" s="305"/>
      <c r="E2939" s="306"/>
      <c r="F2939" s="307"/>
      <c r="G2939" s="307"/>
      <c r="H2939" s="307"/>
      <c r="I2939" s="308"/>
      <c r="J2939" s="276"/>
      <c r="K2939" s="276"/>
      <c r="L2939" s="276"/>
      <c r="M2939" s="276"/>
      <c r="N2939" s="276"/>
      <c r="O2939" s="160"/>
    </row>
    <row r="2940">
      <c r="A2940" s="276"/>
      <c r="B2940" s="276"/>
      <c r="C2940" s="304"/>
      <c r="D2940" s="305"/>
      <c r="E2940" s="306"/>
      <c r="F2940" s="307"/>
      <c r="G2940" s="307"/>
      <c r="H2940" s="307"/>
      <c r="I2940" s="308"/>
      <c r="J2940" s="276"/>
      <c r="K2940" s="276"/>
      <c r="L2940" s="276"/>
      <c r="M2940" s="276"/>
      <c r="N2940" s="276"/>
      <c r="O2940" s="160"/>
    </row>
    <row r="2941">
      <c r="A2941" s="276"/>
      <c r="B2941" s="276"/>
      <c r="C2941" s="304"/>
      <c r="D2941" s="305"/>
      <c r="E2941" s="306"/>
      <c r="F2941" s="307"/>
      <c r="G2941" s="307"/>
      <c r="H2941" s="307"/>
      <c r="I2941" s="308"/>
      <c r="J2941" s="276"/>
      <c r="K2941" s="276"/>
      <c r="L2941" s="276"/>
      <c r="M2941" s="276"/>
      <c r="N2941" s="276"/>
      <c r="O2941" s="160"/>
    </row>
    <row r="2942">
      <c r="A2942" s="276"/>
      <c r="B2942" s="276"/>
      <c r="C2942" s="304"/>
      <c r="D2942" s="305"/>
      <c r="E2942" s="306"/>
      <c r="F2942" s="307"/>
      <c r="G2942" s="307"/>
      <c r="H2942" s="307"/>
      <c r="I2942" s="308"/>
      <c r="J2942" s="276"/>
      <c r="K2942" s="276"/>
      <c r="L2942" s="276"/>
      <c r="M2942" s="276"/>
      <c r="N2942" s="276"/>
      <c r="O2942" s="160"/>
    </row>
    <row r="2943">
      <c r="A2943" s="276"/>
      <c r="B2943" s="276"/>
      <c r="C2943" s="304"/>
      <c r="D2943" s="305"/>
      <c r="E2943" s="306"/>
      <c r="F2943" s="307"/>
      <c r="G2943" s="307"/>
      <c r="H2943" s="307"/>
      <c r="I2943" s="308"/>
      <c r="J2943" s="276"/>
      <c r="K2943" s="276"/>
      <c r="L2943" s="276"/>
      <c r="M2943" s="276"/>
      <c r="N2943" s="276"/>
      <c r="O2943" s="160"/>
    </row>
    <row r="2944">
      <c r="A2944" s="276"/>
      <c r="B2944" s="276"/>
      <c r="C2944" s="304"/>
      <c r="D2944" s="305"/>
      <c r="E2944" s="306"/>
      <c r="F2944" s="307"/>
      <c r="G2944" s="307"/>
      <c r="H2944" s="307"/>
      <c r="I2944" s="308"/>
      <c r="J2944" s="276"/>
      <c r="K2944" s="276"/>
      <c r="L2944" s="276"/>
      <c r="M2944" s="276"/>
      <c r="N2944" s="276"/>
      <c r="O2944" s="160"/>
    </row>
    <row r="2945">
      <c r="A2945" s="276"/>
      <c r="B2945" s="276"/>
      <c r="C2945" s="304"/>
      <c r="D2945" s="305"/>
      <c r="E2945" s="306"/>
      <c r="F2945" s="307"/>
      <c r="G2945" s="307"/>
      <c r="H2945" s="307"/>
      <c r="I2945" s="308"/>
      <c r="J2945" s="276"/>
      <c r="K2945" s="276"/>
      <c r="L2945" s="276"/>
      <c r="M2945" s="276"/>
      <c r="N2945" s="276"/>
      <c r="O2945" s="160"/>
    </row>
    <row r="2946">
      <c r="A2946" s="276"/>
      <c r="B2946" s="276"/>
      <c r="C2946" s="304"/>
      <c r="D2946" s="305"/>
      <c r="E2946" s="306"/>
      <c r="F2946" s="307"/>
      <c r="G2946" s="307"/>
      <c r="H2946" s="307"/>
      <c r="I2946" s="308"/>
      <c r="J2946" s="276"/>
      <c r="K2946" s="276"/>
      <c r="L2946" s="276"/>
      <c r="M2946" s="276"/>
      <c r="N2946" s="276"/>
      <c r="O2946" s="160"/>
    </row>
    <row r="2947">
      <c r="A2947" s="276"/>
      <c r="B2947" s="276"/>
      <c r="C2947" s="304"/>
      <c r="D2947" s="305"/>
      <c r="E2947" s="306"/>
      <c r="F2947" s="307"/>
      <c r="G2947" s="307"/>
      <c r="H2947" s="307"/>
      <c r="I2947" s="308"/>
      <c r="J2947" s="276"/>
      <c r="K2947" s="276"/>
      <c r="L2947" s="276"/>
      <c r="M2947" s="276"/>
      <c r="N2947" s="276"/>
      <c r="O2947" s="160"/>
    </row>
    <row r="2948">
      <c r="A2948" s="276"/>
      <c r="B2948" s="276"/>
      <c r="C2948" s="304"/>
      <c r="D2948" s="305"/>
      <c r="E2948" s="306"/>
      <c r="F2948" s="307"/>
      <c r="G2948" s="307"/>
      <c r="H2948" s="307"/>
      <c r="I2948" s="308"/>
      <c r="J2948" s="276"/>
      <c r="K2948" s="276"/>
      <c r="L2948" s="276"/>
      <c r="M2948" s="276"/>
      <c r="N2948" s="276"/>
      <c r="O2948" s="160"/>
    </row>
    <row r="2949">
      <c r="A2949" s="276"/>
      <c r="B2949" s="276"/>
      <c r="C2949" s="304"/>
      <c r="D2949" s="305"/>
      <c r="E2949" s="306"/>
      <c r="F2949" s="307"/>
      <c r="G2949" s="307"/>
      <c r="H2949" s="307"/>
      <c r="I2949" s="308"/>
      <c r="J2949" s="276"/>
      <c r="K2949" s="276"/>
      <c r="L2949" s="276"/>
      <c r="M2949" s="276"/>
      <c r="N2949" s="276"/>
      <c r="O2949" s="160"/>
    </row>
    <row r="2950">
      <c r="A2950" s="276"/>
      <c r="B2950" s="276"/>
      <c r="C2950" s="304"/>
      <c r="D2950" s="305"/>
      <c r="E2950" s="306"/>
      <c r="F2950" s="307"/>
      <c r="G2950" s="307"/>
      <c r="H2950" s="307"/>
      <c r="I2950" s="308"/>
      <c r="J2950" s="276"/>
      <c r="K2950" s="276"/>
      <c r="L2950" s="276"/>
      <c r="M2950" s="276"/>
      <c r="N2950" s="276"/>
      <c r="O2950" s="160"/>
    </row>
    <row r="2951">
      <c r="A2951" s="276"/>
      <c r="B2951" s="276"/>
      <c r="C2951" s="304"/>
      <c r="D2951" s="305"/>
      <c r="E2951" s="306"/>
      <c r="F2951" s="307"/>
      <c r="G2951" s="307"/>
      <c r="H2951" s="307"/>
      <c r="I2951" s="308"/>
      <c r="J2951" s="276"/>
      <c r="K2951" s="276"/>
      <c r="L2951" s="276"/>
      <c r="M2951" s="276"/>
      <c r="N2951" s="276"/>
      <c r="O2951" s="160"/>
    </row>
    <row r="2952">
      <c r="A2952" s="276"/>
      <c r="B2952" s="276"/>
      <c r="C2952" s="304"/>
      <c r="D2952" s="305"/>
      <c r="E2952" s="306"/>
      <c r="F2952" s="307"/>
      <c r="G2952" s="307"/>
      <c r="H2952" s="307"/>
      <c r="I2952" s="308"/>
      <c r="J2952" s="276"/>
      <c r="K2952" s="276"/>
      <c r="L2952" s="276"/>
      <c r="M2952" s="276"/>
      <c r="N2952" s="276"/>
      <c r="O2952" s="160"/>
    </row>
    <row r="2953">
      <c r="A2953" s="276"/>
      <c r="B2953" s="276"/>
      <c r="C2953" s="304"/>
      <c r="D2953" s="305"/>
      <c r="E2953" s="306"/>
      <c r="F2953" s="307"/>
      <c r="G2953" s="307"/>
      <c r="H2953" s="307"/>
      <c r="I2953" s="308"/>
      <c r="J2953" s="276"/>
      <c r="K2953" s="276"/>
      <c r="L2953" s="276"/>
      <c r="M2953" s="276"/>
      <c r="N2953" s="276"/>
      <c r="O2953" s="160"/>
    </row>
    <row r="2954">
      <c r="A2954" s="276"/>
      <c r="B2954" s="276"/>
      <c r="C2954" s="304"/>
      <c r="D2954" s="305"/>
      <c r="E2954" s="306"/>
      <c r="F2954" s="307"/>
      <c r="G2954" s="307"/>
      <c r="H2954" s="307"/>
      <c r="I2954" s="308"/>
      <c r="J2954" s="276"/>
      <c r="K2954" s="276"/>
      <c r="L2954" s="276"/>
      <c r="M2954" s="276"/>
      <c r="N2954" s="276"/>
      <c r="O2954" s="160"/>
    </row>
    <row r="2955">
      <c r="A2955" s="276"/>
      <c r="B2955" s="276"/>
      <c r="C2955" s="304"/>
      <c r="D2955" s="305"/>
      <c r="E2955" s="306"/>
      <c r="F2955" s="307"/>
      <c r="G2955" s="307"/>
      <c r="H2955" s="307"/>
      <c r="I2955" s="308"/>
      <c r="J2955" s="276"/>
      <c r="K2955" s="276"/>
      <c r="L2955" s="276"/>
      <c r="M2955" s="276"/>
      <c r="N2955" s="276"/>
      <c r="O2955" s="160"/>
    </row>
    <row r="2956">
      <c r="A2956" s="276"/>
      <c r="B2956" s="276"/>
      <c r="C2956" s="304"/>
      <c r="D2956" s="305"/>
      <c r="E2956" s="306"/>
      <c r="F2956" s="307"/>
      <c r="G2956" s="307"/>
      <c r="H2956" s="307"/>
      <c r="I2956" s="308"/>
      <c r="J2956" s="276"/>
      <c r="K2956" s="276"/>
      <c r="L2956" s="276"/>
      <c r="M2956" s="276"/>
      <c r="N2956" s="276"/>
      <c r="O2956" s="160"/>
    </row>
    <row r="2957">
      <c r="A2957" s="276"/>
      <c r="B2957" s="276"/>
      <c r="C2957" s="304"/>
      <c r="D2957" s="305"/>
      <c r="E2957" s="306"/>
      <c r="F2957" s="307"/>
      <c r="G2957" s="307"/>
      <c r="H2957" s="307"/>
      <c r="I2957" s="308"/>
      <c r="J2957" s="276"/>
      <c r="K2957" s="276"/>
      <c r="L2957" s="276"/>
      <c r="M2957" s="276"/>
      <c r="N2957" s="276"/>
      <c r="O2957" s="160"/>
    </row>
    <row r="2958">
      <c r="A2958" s="276"/>
      <c r="B2958" s="276"/>
      <c r="C2958" s="304"/>
      <c r="D2958" s="305"/>
      <c r="E2958" s="306"/>
      <c r="F2958" s="307"/>
      <c r="G2958" s="307"/>
      <c r="H2958" s="307"/>
      <c r="I2958" s="308"/>
      <c r="J2958" s="276"/>
      <c r="K2958" s="276"/>
      <c r="L2958" s="276"/>
      <c r="M2958" s="276"/>
      <c r="N2958" s="276"/>
      <c r="O2958" s="160"/>
    </row>
    <row r="2959">
      <c r="A2959" s="276"/>
      <c r="B2959" s="276"/>
      <c r="C2959" s="304"/>
      <c r="D2959" s="305"/>
      <c r="E2959" s="306"/>
      <c r="F2959" s="307"/>
      <c r="G2959" s="307"/>
      <c r="H2959" s="307"/>
      <c r="I2959" s="308"/>
      <c r="J2959" s="276"/>
      <c r="K2959" s="276"/>
      <c r="L2959" s="276"/>
      <c r="M2959" s="276"/>
      <c r="N2959" s="276"/>
      <c r="O2959" s="160"/>
    </row>
    <row r="2960">
      <c r="A2960" s="276"/>
      <c r="B2960" s="276"/>
      <c r="C2960" s="304"/>
      <c r="D2960" s="305"/>
      <c r="E2960" s="306"/>
      <c r="F2960" s="307"/>
      <c r="G2960" s="307"/>
      <c r="H2960" s="307"/>
      <c r="I2960" s="308"/>
      <c r="J2960" s="276"/>
      <c r="K2960" s="276"/>
      <c r="L2960" s="276"/>
      <c r="M2960" s="276"/>
      <c r="N2960" s="276"/>
      <c r="O2960" s="160"/>
    </row>
    <row r="2961">
      <c r="A2961" s="276"/>
      <c r="B2961" s="276"/>
      <c r="C2961" s="304"/>
      <c r="D2961" s="305"/>
      <c r="E2961" s="306"/>
      <c r="F2961" s="307"/>
      <c r="G2961" s="307"/>
      <c r="H2961" s="307"/>
      <c r="I2961" s="308"/>
      <c r="J2961" s="276"/>
      <c r="K2961" s="276"/>
      <c r="L2961" s="276"/>
      <c r="M2961" s="276"/>
      <c r="N2961" s="276"/>
      <c r="O2961" s="160"/>
    </row>
    <row r="2962">
      <c r="A2962" s="276"/>
      <c r="B2962" s="276"/>
      <c r="C2962" s="304"/>
      <c r="D2962" s="305"/>
      <c r="E2962" s="306"/>
      <c r="F2962" s="307"/>
      <c r="G2962" s="307"/>
      <c r="H2962" s="307"/>
      <c r="I2962" s="308"/>
      <c r="J2962" s="276"/>
      <c r="K2962" s="276"/>
      <c r="L2962" s="276"/>
      <c r="M2962" s="276"/>
      <c r="N2962" s="276"/>
      <c r="O2962" s="160"/>
    </row>
    <row r="2963">
      <c r="A2963" s="276"/>
      <c r="B2963" s="276"/>
      <c r="C2963" s="304"/>
      <c r="D2963" s="305"/>
      <c r="E2963" s="306"/>
      <c r="F2963" s="307"/>
      <c r="G2963" s="307"/>
      <c r="H2963" s="307"/>
      <c r="I2963" s="308"/>
      <c r="J2963" s="276"/>
      <c r="K2963" s="276"/>
      <c r="L2963" s="276"/>
      <c r="M2963" s="276"/>
      <c r="N2963" s="276"/>
      <c r="O2963" s="160"/>
    </row>
    <row r="2964">
      <c r="A2964" s="276"/>
      <c r="B2964" s="276"/>
      <c r="C2964" s="304"/>
      <c r="D2964" s="305"/>
      <c r="E2964" s="306"/>
      <c r="F2964" s="307"/>
      <c r="G2964" s="307"/>
      <c r="H2964" s="307"/>
      <c r="I2964" s="308"/>
      <c r="J2964" s="276"/>
      <c r="K2964" s="276"/>
      <c r="L2964" s="276"/>
      <c r="M2964" s="276"/>
      <c r="N2964" s="276"/>
      <c r="O2964" s="160"/>
    </row>
    <row r="2965">
      <c r="A2965" s="276"/>
      <c r="B2965" s="276"/>
      <c r="C2965" s="304"/>
      <c r="D2965" s="305"/>
      <c r="E2965" s="306"/>
      <c r="F2965" s="307"/>
      <c r="G2965" s="307"/>
      <c r="H2965" s="307"/>
      <c r="I2965" s="308"/>
      <c r="J2965" s="276"/>
      <c r="K2965" s="276"/>
      <c r="L2965" s="276"/>
      <c r="M2965" s="276"/>
      <c r="N2965" s="276"/>
      <c r="O2965" s="160"/>
    </row>
    <row r="2966">
      <c r="A2966" s="276"/>
      <c r="B2966" s="276"/>
      <c r="C2966" s="304"/>
      <c r="D2966" s="305"/>
      <c r="E2966" s="306"/>
      <c r="F2966" s="307"/>
      <c r="G2966" s="307"/>
      <c r="H2966" s="307"/>
      <c r="I2966" s="308"/>
      <c r="J2966" s="276"/>
      <c r="K2966" s="276"/>
      <c r="L2966" s="276"/>
      <c r="M2966" s="276"/>
      <c r="N2966" s="276"/>
      <c r="O2966" s="160"/>
    </row>
    <row r="2967">
      <c r="A2967" s="276"/>
      <c r="B2967" s="276"/>
      <c r="C2967" s="304"/>
      <c r="D2967" s="305"/>
      <c r="E2967" s="306"/>
      <c r="F2967" s="307"/>
      <c r="G2967" s="307"/>
      <c r="H2967" s="307"/>
      <c r="I2967" s="308"/>
      <c r="J2967" s="276"/>
      <c r="K2967" s="276"/>
      <c r="L2967" s="276"/>
      <c r="M2967" s="276"/>
      <c r="N2967" s="276"/>
      <c r="O2967" s="160"/>
    </row>
    <row r="2968">
      <c r="A2968" s="276"/>
      <c r="B2968" s="276"/>
      <c r="C2968" s="304"/>
      <c r="D2968" s="305"/>
      <c r="E2968" s="306"/>
      <c r="F2968" s="307"/>
      <c r="G2968" s="307"/>
      <c r="H2968" s="307"/>
      <c r="I2968" s="308"/>
      <c r="J2968" s="276"/>
      <c r="K2968" s="276"/>
      <c r="L2968" s="276"/>
      <c r="M2968" s="276"/>
      <c r="N2968" s="276"/>
      <c r="O2968" s="160"/>
    </row>
    <row r="2969">
      <c r="A2969" s="276"/>
      <c r="B2969" s="276"/>
      <c r="C2969" s="304"/>
      <c r="D2969" s="305"/>
      <c r="E2969" s="306"/>
      <c r="F2969" s="307"/>
      <c r="G2969" s="307"/>
      <c r="H2969" s="307"/>
      <c r="I2969" s="308"/>
      <c r="J2969" s="276"/>
      <c r="K2969" s="276"/>
      <c r="L2969" s="276"/>
      <c r="M2969" s="276"/>
      <c r="N2969" s="276"/>
      <c r="O2969" s="160"/>
    </row>
    <row r="2970">
      <c r="A2970" s="276"/>
      <c r="B2970" s="276"/>
      <c r="C2970" s="304"/>
      <c r="D2970" s="305"/>
      <c r="E2970" s="306"/>
      <c r="F2970" s="307"/>
      <c r="G2970" s="307"/>
      <c r="H2970" s="307"/>
      <c r="I2970" s="308"/>
      <c r="J2970" s="276"/>
      <c r="K2970" s="276"/>
      <c r="L2970" s="276"/>
      <c r="M2970" s="276"/>
      <c r="N2970" s="276"/>
      <c r="O2970" s="160"/>
    </row>
    <row r="2971">
      <c r="A2971" s="276"/>
      <c r="B2971" s="276"/>
      <c r="C2971" s="304"/>
      <c r="D2971" s="305"/>
      <c r="E2971" s="306"/>
      <c r="F2971" s="307"/>
      <c r="G2971" s="307"/>
      <c r="H2971" s="307"/>
      <c r="I2971" s="308"/>
      <c r="J2971" s="276"/>
      <c r="K2971" s="276"/>
      <c r="L2971" s="276"/>
      <c r="M2971" s="276"/>
      <c r="N2971" s="276"/>
      <c r="O2971" s="160"/>
    </row>
    <row r="2972">
      <c r="A2972" s="276"/>
      <c r="B2972" s="276"/>
      <c r="C2972" s="304"/>
      <c r="D2972" s="305"/>
      <c r="E2972" s="306"/>
      <c r="F2972" s="307"/>
      <c r="G2972" s="307"/>
      <c r="H2972" s="307"/>
      <c r="I2972" s="308"/>
      <c r="J2972" s="276"/>
      <c r="K2972" s="276"/>
      <c r="L2972" s="276"/>
      <c r="M2972" s="276"/>
      <c r="N2972" s="276"/>
      <c r="O2972" s="160"/>
    </row>
    <row r="2973">
      <c r="A2973" s="276"/>
      <c r="B2973" s="276"/>
      <c r="C2973" s="304"/>
      <c r="D2973" s="305"/>
      <c r="E2973" s="306"/>
      <c r="F2973" s="307"/>
      <c r="G2973" s="307"/>
      <c r="H2973" s="307"/>
      <c r="I2973" s="308"/>
      <c r="J2973" s="276"/>
      <c r="K2973" s="276"/>
      <c r="L2973" s="276"/>
      <c r="M2973" s="276"/>
      <c r="N2973" s="276"/>
      <c r="O2973" s="160"/>
    </row>
    <row r="2974">
      <c r="A2974" s="276"/>
      <c r="B2974" s="276"/>
      <c r="C2974" s="304"/>
      <c r="D2974" s="305"/>
      <c r="E2974" s="306"/>
      <c r="F2974" s="307"/>
      <c r="G2974" s="307"/>
      <c r="H2974" s="307"/>
      <c r="I2974" s="308"/>
      <c r="J2974" s="276"/>
      <c r="K2974" s="276"/>
      <c r="L2974" s="276"/>
      <c r="M2974" s="276"/>
      <c r="N2974" s="276"/>
      <c r="O2974" s="160"/>
    </row>
    <row r="2975">
      <c r="A2975" s="276"/>
      <c r="B2975" s="276"/>
      <c r="C2975" s="304"/>
      <c r="D2975" s="305"/>
      <c r="E2975" s="306"/>
      <c r="F2975" s="307"/>
      <c r="G2975" s="307"/>
      <c r="H2975" s="307"/>
      <c r="I2975" s="308"/>
      <c r="J2975" s="276"/>
      <c r="K2975" s="276"/>
      <c r="L2975" s="276"/>
      <c r="M2975" s="276"/>
      <c r="N2975" s="276"/>
      <c r="O2975" s="160"/>
    </row>
    <row r="2976">
      <c r="A2976" s="276"/>
      <c r="B2976" s="276"/>
      <c r="C2976" s="304"/>
      <c r="D2976" s="305"/>
      <c r="E2976" s="306"/>
      <c r="F2976" s="307"/>
      <c r="G2976" s="307"/>
      <c r="H2976" s="307"/>
      <c r="I2976" s="308"/>
      <c r="J2976" s="276"/>
      <c r="K2976" s="276"/>
      <c r="L2976" s="276"/>
      <c r="M2976" s="276"/>
      <c r="N2976" s="276"/>
      <c r="O2976" s="160"/>
    </row>
    <row r="2977">
      <c r="A2977" s="276"/>
      <c r="B2977" s="276"/>
      <c r="C2977" s="304"/>
      <c r="D2977" s="305"/>
      <c r="E2977" s="306"/>
      <c r="F2977" s="307"/>
      <c r="G2977" s="307"/>
      <c r="H2977" s="307"/>
      <c r="I2977" s="308"/>
      <c r="J2977" s="276"/>
      <c r="K2977" s="276"/>
      <c r="L2977" s="276"/>
      <c r="M2977" s="276"/>
      <c r="N2977" s="276"/>
      <c r="O2977" s="160"/>
    </row>
    <row r="2978">
      <c r="A2978" s="276"/>
      <c r="B2978" s="276"/>
      <c r="C2978" s="304"/>
      <c r="D2978" s="305"/>
      <c r="E2978" s="306"/>
      <c r="F2978" s="307"/>
      <c r="G2978" s="307"/>
      <c r="H2978" s="307"/>
      <c r="I2978" s="308"/>
      <c r="J2978" s="276"/>
      <c r="K2978" s="276"/>
      <c r="L2978" s="276"/>
      <c r="M2978" s="276"/>
      <c r="N2978" s="276"/>
      <c r="O2978" s="160"/>
    </row>
    <row r="2979">
      <c r="A2979" s="276"/>
      <c r="B2979" s="276"/>
      <c r="C2979" s="304"/>
      <c r="D2979" s="305"/>
      <c r="E2979" s="306"/>
      <c r="F2979" s="307"/>
      <c r="G2979" s="307"/>
      <c r="H2979" s="307"/>
      <c r="I2979" s="308"/>
      <c r="J2979" s="276"/>
      <c r="K2979" s="276"/>
      <c r="L2979" s="276"/>
      <c r="M2979" s="276"/>
      <c r="N2979" s="276"/>
      <c r="O2979" s="160"/>
    </row>
    <row r="2980">
      <c r="A2980" s="276"/>
      <c r="B2980" s="276"/>
      <c r="C2980" s="304"/>
      <c r="D2980" s="305"/>
      <c r="E2980" s="306"/>
      <c r="F2980" s="307"/>
      <c r="G2980" s="307"/>
      <c r="H2980" s="307"/>
      <c r="I2980" s="308"/>
      <c r="J2980" s="276"/>
      <c r="K2980" s="276"/>
      <c r="L2980" s="276"/>
      <c r="M2980" s="276"/>
      <c r="N2980" s="276"/>
      <c r="O2980" s="160"/>
    </row>
    <row r="2981">
      <c r="A2981" s="276"/>
      <c r="B2981" s="276"/>
      <c r="C2981" s="304"/>
      <c r="D2981" s="305"/>
      <c r="E2981" s="306"/>
      <c r="F2981" s="307"/>
      <c r="G2981" s="307"/>
      <c r="H2981" s="307"/>
      <c r="I2981" s="308"/>
      <c r="J2981" s="276"/>
      <c r="K2981" s="276"/>
      <c r="L2981" s="276"/>
      <c r="M2981" s="276"/>
      <c r="N2981" s="276"/>
      <c r="O2981" s="160"/>
    </row>
    <row r="2982">
      <c r="A2982" s="276"/>
      <c r="B2982" s="276"/>
      <c r="C2982" s="304"/>
      <c r="D2982" s="305"/>
      <c r="E2982" s="306"/>
      <c r="F2982" s="307"/>
      <c r="G2982" s="307"/>
      <c r="H2982" s="307"/>
      <c r="I2982" s="308"/>
      <c r="J2982" s="276"/>
      <c r="K2982" s="276"/>
      <c r="L2982" s="276"/>
      <c r="M2982" s="276"/>
      <c r="N2982" s="276"/>
      <c r="O2982" s="160"/>
    </row>
    <row r="2983">
      <c r="A2983" s="276"/>
      <c r="B2983" s="276"/>
      <c r="C2983" s="304"/>
      <c r="D2983" s="305"/>
      <c r="E2983" s="306"/>
      <c r="F2983" s="307"/>
      <c r="G2983" s="307"/>
      <c r="H2983" s="307"/>
      <c r="I2983" s="308"/>
      <c r="J2983" s="276"/>
      <c r="K2983" s="276"/>
      <c r="L2983" s="276"/>
      <c r="M2983" s="276"/>
      <c r="N2983" s="276"/>
      <c r="O2983" s="160"/>
    </row>
    <row r="2984">
      <c r="A2984" s="276"/>
      <c r="B2984" s="276"/>
      <c r="C2984" s="304"/>
      <c r="D2984" s="305"/>
      <c r="E2984" s="306"/>
      <c r="F2984" s="307"/>
      <c r="G2984" s="307"/>
      <c r="H2984" s="307"/>
      <c r="I2984" s="308"/>
      <c r="J2984" s="276"/>
      <c r="K2984" s="276"/>
      <c r="L2984" s="276"/>
      <c r="M2984" s="276"/>
      <c r="N2984" s="276"/>
      <c r="O2984" s="160"/>
    </row>
    <row r="2985">
      <c r="A2985" s="276"/>
      <c r="B2985" s="276"/>
      <c r="C2985" s="304"/>
      <c r="D2985" s="305"/>
      <c r="E2985" s="306"/>
      <c r="F2985" s="307"/>
      <c r="G2985" s="307"/>
      <c r="H2985" s="307"/>
      <c r="I2985" s="308"/>
      <c r="J2985" s="276"/>
      <c r="K2985" s="276"/>
      <c r="L2985" s="276"/>
      <c r="M2985" s="276"/>
      <c r="N2985" s="276"/>
      <c r="O2985" s="160"/>
    </row>
    <row r="2986">
      <c r="A2986" s="276"/>
      <c r="B2986" s="276"/>
      <c r="C2986" s="304"/>
      <c r="D2986" s="305"/>
      <c r="E2986" s="306"/>
      <c r="F2986" s="307"/>
      <c r="G2986" s="307"/>
      <c r="H2986" s="307"/>
      <c r="I2986" s="308"/>
      <c r="J2986" s="276"/>
      <c r="K2986" s="276"/>
      <c r="L2986" s="276"/>
      <c r="M2986" s="276"/>
      <c r="N2986" s="276"/>
      <c r="O2986" s="160"/>
    </row>
    <row r="2987">
      <c r="A2987" s="276"/>
      <c r="B2987" s="276"/>
      <c r="C2987" s="304"/>
      <c r="D2987" s="305"/>
      <c r="E2987" s="306"/>
      <c r="F2987" s="307"/>
      <c r="G2987" s="307"/>
      <c r="H2987" s="307"/>
      <c r="I2987" s="308"/>
      <c r="J2987" s="276"/>
      <c r="K2987" s="276"/>
      <c r="L2987" s="276"/>
      <c r="M2987" s="276"/>
      <c r="N2987" s="276"/>
      <c r="O2987" s="160"/>
    </row>
    <row r="2988">
      <c r="A2988" s="276"/>
      <c r="B2988" s="276"/>
      <c r="C2988" s="304"/>
      <c r="D2988" s="305"/>
      <c r="E2988" s="306"/>
      <c r="F2988" s="307"/>
      <c r="G2988" s="307"/>
      <c r="H2988" s="307"/>
      <c r="I2988" s="308"/>
      <c r="J2988" s="276"/>
      <c r="K2988" s="276"/>
      <c r="L2988" s="276"/>
      <c r="M2988" s="276"/>
      <c r="N2988" s="276"/>
      <c r="O2988" s="160"/>
    </row>
    <row r="2989">
      <c r="A2989" s="276"/>
      <c r="B2989" s="276"/>
      <c r="C2989" s="304"/>
      <c r="D2989" s="305"/>
      <c r="E2989" s="306"/>
      <c r="F2989" s="307"/>
      <c r="G2989" s="307"/>
      <c r="H2989" s="307"/>
      <c r="I2989" s="308"/>
      <c r="J2989" s="276"/>
      <c r="K2989" s="276"/>
      <c r="L2989" s="276"/>
      <c r="M2989" s="276"/>
      <c r="N2989" s="276"/>
      <c r="O2989" s="160"/>
    </row>
    <row r="2990">
      <c r="A2990" s="276"/>
      <c r="B2990" s="276"/>
      <c r="C2990" s="304"/>
      <c r="D2990" s="305"/>
      <c r="E2990" s="306"/>
      <c r="F2990" s="307"/>
      <c r="G2990" s="307"/>
      <c r="H2990" s="307"/>
      <c r="I2990" s="308"/>
      <c r="J2990" s="276"/>
      <c r="K2990" s="276"/>
      <c r="L2990" s="276"/>
      <c r="M2990" s="276"/>
      <c r="N2990" s="276"/>
      <c r="O2990" s="160"/>
    </row>
    <row r="2991">
      <c r="A2991" s="276"/>
      <c r="B2991" s="276"/>
      <c r="C2991" s="304"/>
      <c r="D2991" s="305"/>
      <c r="E2991" s="306"/>
      <c r="F2991" s="307"/>
      <c r="G2991" s="307"/>
      <c r="H2991" s="307"/>
      <c r="I2991" s="308"/>
      <c r="J2991" s="276"/>
      <c r="K2991" s="276"/>
      <c r="L2991" s="276"/>
      <c r="M2991" s="276"/>
      <c r="N2991" s="276"/>
      <c r="O2991" s="160"/>
    </row>
    <row r="2992">
      <c r="A2992" s="276"/>
      <c r="B2992" s="276"/>
      <c r="C2992" s="304"/>
      <c r="D2992" s="305"/>
      <c r="E2992" s="306"/>
      <c r="F2992" s="307"/>
      <c r="G2992" s="307"/>
      <c r="H2992" s="307"/>
      <c r="I2992" s="308"/>
      <c r="J2992" s="276"/>
      <c r="K2992" s="276"/>
      <c r="L2992" s="276"/>
      <c r="M2992" s="276"/>
      <c r="N2992" s="276"/>
      <c r="O2992" s="160"/>
    </row>
    <row r="2993">
      <c r="A2993" s="276"/>
      <c r="B2993" s="276"/>
      <c r="C2993" s="304"/>
      <c r="D2993" s="305"/>
      <c r="E2993" s="306"/>
      <c r="F2993" s="307"/>
      <c r="G2993" s="307"/>
      <c r="H2993" s="307"/>
      <c r="I2993" s="308"/>
      <c r="J2993" s="276"/>
      <c r="K2993" s="276"/>
      <c r="L2993" s="276"/>
      <c r="M2993" s="276"/>
      <c r="N2993" s="276"/>
      <c r="O2993" s="160"/>
    </row>
    <row r="2994">
      <c r="A2994" s="276"/>
      <c r="B2994" s="276"/>
      <c r="C2994" s="304"/>
      <c r="D2994" s="305"/>
      <c r="E2994" s="306"/>
      <c r="F2994" s="307"/>
      <c r="G2994" s="307"/>
      <c r="H2994" s="307"/>
      <c r="I2994" s="308"/>
      <c r="J2994" s="276"/>
      <c r="K2994" s="276"/>
      <c r="L2994" s="276"/>
      <c r="M2994" s="276"/>
      <c r="N2994" s="276"/>
      <c r="O2994" s="160"/>
    </row>
    <row r="2995">
      <c r="A2995" s="276"/>
      <c r="B2995" s="276"/>
      <c r="C2995" s="304"/>
      <c r="D2995" s="305"/>
      <c r="E2995" s="306"/>
      <c r="F2995" s="307"/>
      <c r="G2995" s="307"/>
      <c r="H2995" s="307"/>
      <c r="I2995" s="308"/>
      <c r="J2995" s="276"/>
      <c r="K2995" s="276"/>
      <c r="L2995" s="276"/>
      <c r="M2995" s="276"/>
      <c r="N2995" s="276"/>
      <c r="O2995" s="160"/>
    </row>
    <row r="2996">
      <c r="A2996" s="276"/>
      <c r="B2996" s="276"/>
      <c r="C2996" s="304"/>
      <c r="D2996" s="305"/>
      <c r="E2996" s="306"/>
      <c r="F2996" s="307"/>
      <c r="G2996" s="307"/>
      <c r="H2996" s="307"/>
      <c r="I2996" s="308"/>
      <c r="J2996" s="276"/>
      <c r="K2996" s="276"/>
      <c r="L2996" s="276"/>
      <c r="M2996" s="276"/>
      <c r="N2996" s="276"/>
      <c r="O2996" s="160"/>
    </row>
    <row r="2997">
      <c r="A2997" s="276"/>
      <c r="B2997" s="276"/>
      <c r="C2997" s="304"/>
      <c r="D2997" s="305"/>
      <c r="E2997" s="306"/>
      <c r="F2997" s="307"/>
      <c r="G2997" s="307"/>
      <c r="H2997" s="307"/>
      <c r="I2997" s="308"/>
      <c r="J2997" s="276"/>
      <c r="K2997" s="276"/>
      <c r="L2997" s="276"/>
      <c r="M2997" s="276"/>
      <c r="N2997" s="276"/>
      <c r="O2997" s="160"/>
    </row>
    <row r="2998">
      <c r="A2998" s="276"/>
      <c r="B2998" s="276"/>
      <c r="C2998" s="304"/>
      <c r="D2998" s="305"/>
      <c r="E2998" s="306"/>
      <c r="F2998" s="307"/>
      <c r="G2998" s="307"/>
      <c r="H2998" s="307"/>
      <c r="I2998" s="308"/>
      <c r="J2998" s="276"/>
      <c r="K2998" s="276"/>
      <c r="L2998" s="276"/>
      <c r="M2998" s="276"/>
      <c r="N2998" s="276"/>
      <c r="O2998" s="160"/>
    </row>
    <row r="2999">
      <c r="A2999" s="276"/>
      <c r="B2999" s="276"/>
      <c r="C2999" s="304"/>
      <c r="D2999" s="305"/>
      <c r="E2999" s="306"/>
      <c r="F2999" s="307"/>
      <c r="G2999" s="307"/>
      <c r="H2999" s="307"/>
      <c r="I2999" s="308"/>
      <c r="J2999" s="276"/>
      <c r="K2999" s="276"/>
      <c r="L2999" s="276"/>
      <c r="M2999" s="276"/>
      <c r="N2999" s="276"/>
      <c r="O2999" s="160"/>
    </row>
    <row r="3000">
      <c r="A3000" s="276"/>
      <c r="B3000" s="276"/>
      <c r="C3000" s="304"/>
      <c r="D3000" s="305"/>
      <c r="E3000" s="306"/>
      <c r="F3000" s="307"/>
      <c r="G3000" s="307"/>
      <c r="H3000" s="307"/>
      <c r="I3000" s="308"/>
      <c r="J3000" s="276"/>
      <c r="K3000" s="276"/>
      <c r="L3000" s="276"/>
      <c r="M3000" s="276"/>
      <c r="N3000" s="276"/>
      <c r="O3000" s="160"/>
    </row>
    <row r="3001">
      <c r="A3001" s="276"/>
      <c r="B3001" s="276"/>
      <c r="C3001" s="304"/>
      <c r="D3001" s="305"/>
      <c r="E3001" s="306"/>
      <c r="F3001" s="307"/>
      <c r="G3001" s="307"/>
      <c r="H3001" s="307"/>
      <c r="I3001" s="308"/>
      <c r="J3001" s="276"/>
      <c r="K3001" s="276"/>
      <c r="L3001" s="276"/>
      <c r="M3001" s="276"/>
      <c r="N3001" s="276"/>
      <c r="O3001" s="160"/>
    </row>
    <row r="3002">
      <c r="A3002" s="276"/>
      <c r="B3002" s="276"/>
      <c r="C3002" s="304"/>
      <c r="D3002" s="305"/>
      <c r="E3002" s="306"/>
      <c r="F3002" s="307"/>
      <c r="G3002" s="307"/>
      <c r="H3002" s="307"/>
      <c r="I3002" s="308"/>
      <c r="J3002" s="276"/>
      <c r="K3002" s="276"/>
      <c r="L3002" s="276"/>
      <c r="M3002" s="276"/>
      <c r="N3002" s="276"/>
      <c r="O3002" s="160"/>
    </row>
    <row r="3003">
      <c r="A3003" s="276"/>
      <c r="B3003" s="276"/>
      <c r="C3003" s="304"/>
      <c r="D3003" s="305"/>
      <c r="E3003" s="306"/>
      <c r="F3003" s="307"/>
      <c r="G3003" s="307"/>
      <c r="H3003" s="307"/>
      <c r="I3003" s="308"/>
      <c r="J3003" s="276"/>
      <c r="K3003" s="276"/>
      <c r="L3003" s="276"/>
      <c r="M3003" s="276"/>
      <c r="N3003" s="276"/>
      <c r="O3003" s="160"/>
    </row>
    <row r="3004">
      <c r="A3004" s="276"/>
      <c r="B3004" s="276"/>
      <c r="C3004" s="304"/>
      <c r="D3004" s="305"/>
      <c r="E3004" s="306"/>
      <c r="F3004" s="307"/>
      <c r="G3004" s="307"/>
      <c r="H3004" s="307"/>
      <c r="I3004" s="308"/>
      <c r="J3004" s="276"/>
      <c r="K3004" s="276"/>
      <c r="L3004" s="276"/>
      <c r="M3004" s="276"/>
      <c r="N3004" s="276"/>
      <c r="O3004" s="160"/>
    </row>
    <row r="3005">
      <c r="A3005" s="276"/>
      <c r="B3005" s="276"/>
      <c r="C3005" s="304"/>
      <c r="D3005" s="305"/>
      <c r="E3005" s="306"/>
      <c r="F3005" s="307"/>
      <c r="G3005" s="307"/>
      <c r="H3005" s="307"/>
      <c r="I3005" s="308"/>
      <c r="J3005" s="276"/>
      <c r="K3005" s="276"/>
      <c r="L3005" s="276"/>
      <c r="M3005" s="276"/>
      <c r="N3005" s="276"/>
      <c r="O3005" s="160"/>
    </row>
    <row r="3006">
      <c r="A3006" s="276"/>
      <c r="B3006" s="276"/>
      <c r="C3006" s="304"/>
      <c r="D3006" s="305"/>
      <c r="E3006" s="306"/>
      <c r="F3006" s="307"/>
      <c r="G3006" s="307"/>
      <c r="H3006" s="307"/>
      <c r="I3006" s="308"/>
      <c r="J3006" s="276"/>
      <c r="K3006" s="276"/>
      <c r="L3006" s="276"/>
      <c r="M3006" s="276"/>
      <c r="N3006" s="276"/>
      <c r="O3006" s="160"/>
    </row>
    <row r="3007">
      <c r="A3007" s="276"/>
      <c r="B3007" s="276"/>
      <c r="C3007" s="304"/>
      <c r="D3007" s="305"/>
      <c r="E3007" s="306"/>
      <c r="F3007" s="307"/>
      <c r="G3007" s="307"/>
      <c r="H3007" s="307"/>
      <c r="I3007" s="308"/>
      <c r="J3007" s="276"/>
      <c r="K3007" s="276"/>
      <c r="L3007" s="276"/>
      <c r="M3007" s="276"/>
      <c r="N3007" s="276"/>
      <c r="O3007" s="160"/>
    </row>
    <row r="3008">
      <c r="A3008" s="276"/>
      <c r="B3008" s="276"/>
      <c r="C3008" s="304"/>
      <c r="D3008" s="305"/>
      <c r="E3008" s="306"/>
      <c r="F3008" s="307"/>
      <c r="G3008" s="307"/>
      <c r="H3008" s="307"/>
      <c r="I3008" s="308"/>
      <c r="J3008" s="276"/>
      <c r="K3008" s="276"/>
      <c r="L3008" s="276"/>
      <c r="M3008" s="276"/>
      <c r="N3008" s="276"/>
      <c r="O3008" s="160"/>
    </row>
    <row r="3009">
      <c r="A3009" s="276"/>
      <c r="B3009" s="276"/>
      <c r="C3009" s="304"/>
      <c r="D3009" s="305"/>
      <c r="E3009" s="306"/>
      <c r="F3009" s="307"/>
      <c r="G3009" s="307"/>
      <c r="H3009" s="307"/>
      <c r="I3009" s="308"/>
      <c r="J3009" s="276"/>
      <c r="K3009" s="276"/>
      <c r="L3009" s="276"/>
      <c r="M3009" s="276"/>
      <c r="N3009" s="276"/>
      <c r="O3009" s="160"/>
    </row>
    <row r="3010">
      <c r="A3010" s="276"/>
      <c r="B3010" s="276"/>
      <c r="C3010" s="304"/>
      <c r="D3010" s="305"/>
      <c r="E3010" s="306"/>
      <c r="F3010" s="307"/>
      <c r="G3010" s="307"/>
      <c r="H3010" s="307"/>
      <c r="I3010" s="308"/>
      <c r="J3010" s="276"/>
      <c r="K3010" s="276"/>
      <c r="L3010" s="276"/>
      <c r="M3010" s="276"/>
      <c r="N3010" s="276"/>
      <c r="O3010" s="160"/>
    </row>
    <row r="3011">
      <c r="A3011" s="276"/>
      <c r="B3011" s="276"/>
      <c r="C3011" s="304"/>
      <c r="D3011" s="305"/>
      <c r="E3011" s="306"/>
      <c r="F3011" s="307"/>
      <c r="G3011" s="307"/>
      <c r="H3011" s="307"/>
      <c r="I3011" s="308"/>
      <c r="J3011" s="276"/>
      <c r="K3011" s="276"/>
      <c r="L3011" s="276"/>
      <c r="M3011" s="276"/>
      <c r="N3011" s="276"/>
      <c r="O3011" s="160"/>
    </row>
    <row r="3012">
      <c r="A3012" s="276"/>
      <c r="B3012" s="276"/>
      <c r="C3012" s="304"/>
      <c r="D3012" s="305"/>
      <c r="E3012" s="306"/>
      <c r="F3012" s="307"/>
      <c r="G3012" s="307"/>
      <c r="H3012" s="307"/>
      <c r="I3012" s="308"/>
      <c r="J3012" s="276"/>
      <c r="K3012" s="276"/>
      <c r="L3012" s="276"/>
      <c r="M3012" s="276"/>
      <c r="N3012" s="276"/>
      <c r="O3012" s="160"/>
    </row>
    <row r="3013">
      <c r="A3013" s="276"/>
      <c r="B3013" s="276"/>
      <c r="C3013" s="304"/>
      <c r="D3013" s="305"/>
      <c r="E3013" s="306"/>
      <c r="F3013" s="307"/>
      <c r="G3013" s="307"/>
      <c r="H3013" s="307"/>
      <c r="I3013" s="308"/>
      <c r="J3013" s="276"/>
      <c r="K3013" s="276"/>
      <c r="L3013" s="276"/>
      <c r="M3013" s="276"/>
      <c r="N3013" s="276"/>
      <c r="O3013" s="160"/>
    </row>
    <row r="3014">
      <c r="A3014" s="276"/>
      <c r="B3014" s="276"/>
      <c r="C3014" s="304"/>
      <c r="D3014" s="305"/>
      <c r="E3014" s="306"/>
      <c r="F3014" s="307"/>
      <c r="G3014" s="307"/>
      <c r="H3014" s="307"/>
      <c r="I3014" s="308"/>
      <c r="J3014" s="276"/>
      <c r="K3014" s="276"/>
      <c r="L3014" s="276"/>
      <c r="M3014" s="276"/>
      <c r="N3014" s="276"/>
      <c r="O3014" s="160"/>
    </row>
    <row r="3015">
      <c r="A3015" s="276"/>
      <c r="B3015" s="276"/>
      <c r="C3015" s="304"/>
      <c r="D3015" s="305"/>
      <c r="E3015" s="306"/>
      <c r="F3015" s="307"/>
      <c r="G3015" s="307"/>
      <c r="H3015" s="307"/>
      <c r="I3015" s="308"/>
      <c r="J3015" s="276"/>
      <c r="K3015" s="276"/>
      <c r="L3015" s="276"/>
      <c r="M3015" s="276"/>
      <c r="N3015" s="276"/>
      <c r="O3015" s="160"/>
    </row>
    <row r="3016">
      <c r="A3016" s="276"/>
      <c r="B3016" s="276"/>
      <c r="C3016" s="304"/>
      <c r="D3016" s="305"/>
      <c r="E3016" s="306"/>
      <c r="F3016" s="307"/>
      <c r="G3016" s="307"/>
      <c r="H3016" s="307"/>
      <c r="I3016" s="308"/>
      <c r="J3016" s="276"/>
      <c r="K3016" s="276"/>
      <c r="L3016" s="276"/>
      <c r="M3016" s="276"/>
      <c r="N3016" s="276"/>
      <c r="O3016" s="160"/>
    </row>
    <row r="3017">
      <c r="A3017" s="276"/>
      <c r="B3017" s="276"/>
      <c r="C3017" s="304"/>
      <c r="D3017" s="305"/>
      <c r="E3017" s="306"/>
      <c r="F3017" s="307"/>
      <c r="G3017" s="307"/>
      <c r="H3017" s="307"/>
      <c r="I3017" s="308"/>
      <c r="J3017" s="276"/>
      <c r="K3017" s="276"/>
      <c r="L3017" s="276"/>
      <c r="M3017" s="276"/>
      <c r="N3017" s="276"/>
      <c r="O3017" s="160"/>
    </row>
    <row r="3018">
      <c r="A3018" s="276"/>
      <c r="B3018" s="276"/>
      <c r="C3018" s="304"/>
      <c r="D3018" s="305"/>
      <c r="E3018" s="306"/>
      <c r="F3018" s="307"/>
      <c r="G3018" s="307"/>
      <c r="H3018" s="307"/>
      <c r="I3018" s="308"/>
      <c r="J3018" s="276"/>
      <c r="K3018" s="276"/>
      <c r="L3018" s="276"/>
      <c r="M3018" s="276"/>
      <c r="N3018" s="276"/>
      <c r="O3018" s="160"/>
    </row>
    <row r="3019">
      <c r="A3019" s="276"/>
      <c r="B3019" s="276"/>
      <c r="C3019" s="304"/>
      <c r="D3019" s="305"/>
      <c r="E3019" s="306"/>
      <c r="F3019" s="307"/>
      <c r="G3019" s="307"/>
      <c r="H3019" s="307"/>
      <c r="I3019" s="308"/>
      <c r="J3019" s="276"/>
      <c r="K3019" s="276"/>
      <c r="L3019" s="276"/>
      <c r="M3019" s="276"/>
      <c r="N3019" s="276"/>
      <c r="O3019" s="160"/>
    </row>
    <row r="3020">
      <c r="A3020" s="276"/>
      <c r="B3020" s="276"/>
      <c r="C3020" s="304"/>
      <c r="D3020" s="305"/>
      <c r="E3020" s="306"/>
      <c r="F3020" s="307"/>
      <c r="G3020" s="307"/>
      <c r="H3020" s="307"/>
      <c r="I3020" s="308"/>
      <c r="J3020" s="276"/>
      <c r="K3020" s="276"/>
      <c r="L3020" s="276"/>
      <c r="M3020" s="276"/>
      <c r="N3020" s="276"/>
      <c r="O3020" s="160"/>
    </row>
    <row r="3021">
      <c r="A3021" s="276"/>
      <c r="B3021" s="276"/>
      <c r="C3021" s="304"/>
      <c r="D3021" s="305"/>
      <c r="E3021" s="306"/>
      <c r="F3021" s="307"/>
      <c r="G3021" s="307"/>
      <c r="H3021" s="307"/>
      <c r="I3021" s="308"/>
      <c r="J3021" s="276"/>
      <c r="K3021" s="276"/>
      <c r="L3021" s="276"/>
      <c r="M3021" s="276"/>
      <c r="N3021" s="276"/>
      <c r="O3021" s="160"/>
    </row>
    <row r="3022">
      <c r="A3022" s="276"/>
      <c r="B3022" s="276"/>
      <c r="C3022" s="304"/>
      <c r="D3022" s="305"/>
      <c r="E3022" s="306"/>
      <c r="F3022" s="307"/>
      <c r="G3022" s="307"/>
      <c r="H3022" s="307"/>
      <c r="I3022" s="308"/>
      <c r="J3022" s="276"/>
      <c r="K3022" s="276"/>
      <c r="L3022" s="276"/>
      <c r="M3022" s="276"/>
      <c r="N3022" s="276"/>
      <c r="O3022" s="160"/>
    </row>
    <row r="3023">
      <c r="A3023" s="276"/>
      <c r="B3023" s="276"/>
      <c r="C3023" s="304"/>
      <c r="D3023" s="305"/>
      <c r="E3023" s="306"/>
      <c r="F3023" s="307"/>
      <c r="G3023" s="307"/>
      <c r="H3023" s="307"/>
      <c r="I3023" s="308"/>
      <c r="J3023" s="276"/>
      <c r="K3023" s="276"/>
      <c r="L3023" s="276"/>
      <c r="M3023" s="276"/>
      <c r="N3023" s="276"/>
      <c r="O3023" s="160"/>
    </row>
    <row r="3024">
      <c r="A3024" s="276"/>
      <c r="B3024" s="276"/>
      <c r="C3024" s="304"/>
      <c r="D3024" s="305"/>
      <c r="E3024" s="306"/>
      <c r="F3024" s="307"/>
      <c r="G3024" s="307"/>
      <c r="H3024" s="307"/>
      <c r="I3024" s="308"/>
      <c r="J3024" s="276"/>
      <c r="K3024" s="276"/>
      <c r="L3024" s="276"/>
      <c r="M3024" s="276"/>
      <c r="N3024" s="276"/>
      <c r="O3024" s="160"/>
    </row>
    <row r="3025">
      <c r="A3025" s="276"/>
      <c r="B3025" s="276"/>
      <c r="C3025" s="304"/>
      <c r="D3025" s="305"/>
      <c r="E3025" s="306"/>
      <c r="F3025" s="307"/>
      <c r="G3025" s="307"/>
      <c r="H3025" s="307"/>
      <c r="I3025" s="308"/>
      <c r="J3025" s="276"/>
      <c r="K3025" s="276"/>
      <c r="L3025" s="276"/>
      <c r="M3025" s="276"/>
      <c r="N3025" s="276"/>
      <c r="O3025" s="160"/>
    </row>
    <row r="3026">
      <c r="A3026" s="276"/>
      <c r="B3026" s="276"/>
      <c r="C3026" s="304"/>
      <c r="D3026" s="305"/>
      <c r="E3026" s="306"/>
      <c r="F3026" s="307"/>
      <c r="G3026" s="307"/>
      <c r="H3026" s="307"/>
      <c r="I3026" s="308"/>
      <c r="J3026" s="276"/>
      <c r="K3026" s="276"/>
      <c r="L3026" s="276"/>
      <c r="M3026" s="276"/>
      <c r="N3026" s="276"/>
      <c r="O3026" s="160"/>
    </row>
    <row r="3027">
      <c r="A3027" s="276"/>
      <c r="B3027" s="276"/>
      <c r="C3027" s="304"/>
      <c r="D3027" s="305"/>
      <c r="E3027" s="306"/>
      <c r="F3027" s="307"/>
      <c r="G3027" s="307"/>
      <c r="H3027" s="307"/>
      <c r="I3027" s="308"/>
      <c r="J3027" s="276"/>
      <c r="K3027" s="276"/>
      <c r="L3027" s="276"/>
      <c r="M3027" s="276"/>
      <c r="N3027" s="276"/>
      <c r="O3027" s="160"/>
    </row>
    <row r="3028">
      <c r="A3028" s="276"/>
      <c r="B3028" s="276"/>
      <c r="C3028" s="304"/>
      <c r="D3028" s="305"/>
      <c r="E3028" s="306"/>
      <c r="F3028" s="307"/>
      <c r="G3028" s="307"/>
      <c r="H3028" s="307"/>
      <c r="I3028" s="308"/>
      <c r="J3028" s="276"/>
      <c r="K3028" s="276"/>
      <c r="L3028" s="276"/>
      <c r="M3028" s="276"/>
      <c r="N3028" s="276"/>
      <c r="O3028" s="160"/>
    </row>
    <row r="3029">
      <c r="A3029" s="276"/>
      <c r="B3029" s="276"/>
      <c r="C3029" s="304"/>
      <c r="D3029" s="305"/>
      <c r="E3029" s="306"/>
      <c r="F3029" s="307"/>
      <c r="G3029" s="307"/>
      <c r="H3029" s="307"/>
      <c r="I3029" s="308"/>
      <c r="J3029" s="276"/>
      <c r="K3029" s="276"/>
      <c r="L3029" s="276"/>
      <c r="M3029" s="276"/>
      <c r="N3029" s="276"/>
      <c r="O3029" s="160"/>
    </row>
    <row r="3030">
      <c r="A3030" s="276"/>
      <c r="B3030" s="276"/>
      <c r="C3030" s="304"/>
      <c r="D3030" s="305"/>
      <c r="E3030" s="306"/>
      <c r="F3030" s="307"/>
      <c r="G3030" s="307"/>
      <c r="H3030" s="307"/>
      <c r="I3030" s="308"/>
      <c r="J3030" s="276"/>
      <c r="K3030" s="276"/>
      <c r="L3030" s="276"/>
      <c r="M3030" s="276"/>
      <c r="N3030" s="276"/>
      <c r="O3030" s="160"/>
    </row>
    <row r="3031">
      <c r="A3031" s="276"/>
      <c r="B3031" s="276"/>
      <c r="C3031" s="304"/>
      <c r="D3031" s="305"/>
      <c r="E3031" s="306"/>
      <c r="F3031" s="307"/>
      <c r="G3031" s="307"/>
      <c r="H3031" s="307"/>
      <c r="I3031" s="308"/>
      <c r="J3031" s="276"/>
      <c r="K3031" s="276"/>
      <c r="L3031" s="276"/>
      <c r="M3031" s="276"/>
      <c r="N3031" s="276"/>
      <c r="O3031" s="160"/>
    </row>
    <row r="3032">
      <c r="A3032" s="276"/>
      <c r="B3032" s="276"/>
      <c r="C3032" s="304"/>
      <c r="D3032" s="305"/>
      <c r="E3032" s="306"/>
      <c r="F3032" s="307"/>
      <c r="G3032" s="307"/>
      <c r="H3032" s="307"/>
      <c r="I3032" s="308"/>
      <c r="J3032" s="276"/>
      <c r="K3032" s="276"/>
      <c r="L3032" s="276"/>
      <c r="M3032" s="276"/>
      <c r="N3032" s="276"/>
      <c r="O3032" s="160"/>
    </row>
    <row r="3033">
      <c r="A3033" s="276"/>
      <c r="B3033" s="276"/>
      <c r="C3033" s="304"/>
      <c r="D3033" s="305"/>
      <c r="E3033" s="306"/>
      <c r="F3033" s="307"/>
      <c r="G3033" s="307"/>
      <c r="H3033" s="307"/>
      <c r="I3033" s="308"/>
      <c r="J3033" s="276"/>
      <c r="K3033" s="276"/>
      <c r="L3033" s="276"/>
      <c r="M3033" s="276"/>
      <c r="N3033" s="276"/>
      <c r="O3033" s="160"/>
    </row>
    <row r="3034">
      <c r="A3034" s="276"/>
      <c r="B3034" s="276"/>
      <c r="C3034" s="304"/>
      <c r="D3034" s="305"/>
      <c r="E3034" s="306"/>
      <c r="F3034" s="307"/>
      <c r="G3034" s="307"/>
      <c r="H3034" s="307"/>
      <c r="I3034" s="308"/>
      <c r="J3034" s="276"/>
      <c r="K3034" s="276"/>
      <c r="L3034" s="276"/>
      <c r="M3034" s="276"/>
      <c r="N3034" s="276"/>
      <c r="O3034" s="160"/>
    </row>
    <row r="3035">
      <c r="A3035" s="276"/>
      <c r="B3035" s="276"/>
      <c r="C3035" s="304"/>
      <c r="D3035" s="305"/>
      <c r="E3035" s="306"/>
      <c r="F3035" s="307"/>
      <c r="G3035" s="307"/>
      <c r="H3035" s="307"/>
      <c r="I3035" s="308"/>
      <c r="J3035" s="276"/>
      <c r="K3035" s="276"/>
      <c r="L3035" s="276"/>
      <c r="M3035" s="276"/>
      <c r="N3035" s="276"/>
      <c r="O3035" s="160"/>
    </row>
    <row r="3036">
      <c r="A3036" s="276"/>
      <c r="B3036" s="276"/>
      <c r="C3036" s="304"/>
      <c r="D3036" s="305"/>
      <c r="E3036" s="306"/>
      <c r="F3036" s="307"/>
      <c r="G3036" s="307"/>
      <c r="H3036" s="307"/>
      <c r="I3036" s="308"/>
      <c r="J3036" s="276"/>
      <c r="K3036" s="276"/>
      <c r="L3036" s="276"/>
      <c r="M3036" s="276"/>
      <c r="N3036" s="276"/>
      <c r="O3036" s="160"/>
    </row>
    <row r="3037">
      <c r="A3037" s="276"/>
      <c r="B3037" s="276"/>
      <c r="C3037" s="304"/>
      <c r="D3037" s="305"/>
      <c r="E3037" s="306"/>
      <c r="F3037" s="307"/>
      <c r="G3037" s="307"/>
      <c r="H3037" s="307"/>
      <c r="I3037" s="308"/>
      <c r="J3037" s="276"/>
      <c r="K3037" s="276"/>
      <c r="L3037" s="276"/>
      <c r="M3037" s="276"/>
      <c r="N3037" s="276"/>
      <c r="O3037" s="160"/>
    </row>
    <row r="3038">
      <c r="A3038" s="276"/>
      <c r="B3038" s="276"/>
      <c r="C3038" s="304"/>
      <c r="D3038" s="305"/>
      <c r="E3038" s="306"/>
      <c r="F3038" s="307"/>
      <c r="G3038" s="307"/>
      <c r="H3038" s="307"/>
      <c r="I3038" s="308"/>
      <c r="J3038" s="276"/>
      <c r="K3038" s="276"/>
      <c r="L3038" s="276"/>
      <c r="M3038" s="276"/>
      <c r="N3038" s="276"/>
      <c r="O3038" s="160"/>
    </row>
    <row r="3039">
      <c r="A3039" s="276"/>
      <c r="B3039" s="276"/>
      <c r="C3039" s="304"/>
      <c r="D3039" s="305"/>
      <c r="E3039" s="306"/>
      <c r="F3039" s="307"/>
      <c r="G3039" s="307"/>
      <c r="H3039" s="307"/>
      <c r="I3039" s="308"/>
      <c r="J3039" s="276"/>
      <c r="K3039" s="276"/>
      <c r="L3039" s="276"/>
      <c r="M3039" s="276"/>
      <c r="N3039" s="276"/>
      <c r="O3039" s="160"/>
    </row>
    <row r="3040">
      <c r="A3040" s="276"/>
      <c r="B3040" s="276"/>
      <c r="C3040" s="304"/>
      <c r="D3040" s="305"/>
      <c r="E3040" s="306"/>
      <c r="F3040" s="307"/>
      <c r="G3040" s="307"/>
      <c r="H3040" s="307"/>
      <c r="I3040" s="308"/>
      <c r="J3040" s="276"/>
      <c r="K3040" s="276"/>
      <c r="L3040" s="276"/>
      <c r="M3040" s="276"/>
      <c r="N3040" s="276"/>
      <c r="O3040" s="160"/>
    </row>
    <row r="3041">
      <c r="A3041" s="276"/>
      <c r="B3041" s="276"/>
      <c r="C3041" s="304"/>
      <c r="D3041" s="305"/>
      <c r="E3041" s="306"/>
      <c r="F3041" s="307"/>
      <c r="G3041" s="307"/>
      <c r="H3041" s="307"/>
      <c r="I3041" s="308"/>
      <c r="J3041" s="276"/>
      <c r="K3041" s="276"/>
      <c r="L3041" s="276"/>
      <c r="M3041" s="276"/>
      <c r="N3041" s="276"/>
      <c r="O3041" s="160"/>
    </row>
    <row r="3042">
      <c r="A3042" s="276"/>
      <c r="B3042" s="276"/>
      <c r="C3042" s="304"/>
      <c r="D3042" s="305"/>
      <c r="E3042" s="306"/>
      <c r="F3042" s="307"/>
      <c r="G3042" s="307"/>
      <c r="H3042" s="307"/>
      <c r="I3042" s="308"/>
      <c r="J3042" s="276"/>
      <c r="K3042" s="276"/>
      <c r="L3042" s="276"/>
      <c r="M3042" s="276"/>
      <c r="N3042" s="276"/>
      <c r="O3042" s="160"/>
    </row>
    <row r="3043">
      <c r="A3043" s="276"/>
      <c r="B3043" s="276"/>
      <c r="C3043" s="304"/>
      <c r="D3043" s="305"/>
      <c r="E3043" s="306"/>
      <c r="F3043" s="307"/>
      <c r="G3043" s="307"/>
      <c r="H3043" s="307"/>
      <c r="I3043" s="308"/>
      <c r="J3043" s="276"/>
      <c r="K3043" s="276"/>
      <c r="L3043" s="276"/>
      <c r="M3043" s="276"/>
      <c r="N3043" s="276"/>
      <c r="O3043" s="160"/>
    </row>
    <row r="3044">
      <c r="A3044" s="276"/>
      <c r="B3044" s="276"/>
      <c r="C3044" s="304"/>
      <c r="D3044" s="305"/>
      <c r="E3044" s="306"/>
      <c r="F3044" s="307"/>
      <c r="G3044" s="307"/>
      <c r="H3044" s="307"/>
      <c r="I3044" s="308"/>
      <c r="J3044" s="276"/>
      <c r="K3044" s="276"/>
      <c r="L3044" s="276"/>
      <c r="M3044" s="276"/>
      <c r="N3044" s="276"/>
      <c r="O3044" s="160"/>
    </row>
    <row r="3045">
      <c r="A3045" s="276"/>
      <c r="B3045" s="276"/>
      <c r="C3045" s="304"/>
      <c r="D3045" s="305"/>
      <c r="E3045" s="306"/>
      <c r="F3045" s="307"/>
      <c r="G3045" s="307"/>
      <c r="H3045" s="307"/>
      <c r="I3045" s="308"/>
      <c r="J3045" s="276"/>
      <c r="K3045" s="276"/>
      <c r="L3045" s="276"/>
      <c r="M3045" s="276"/>
      <c r="N3045" s="276"/>
      <c r="O3045" s="160"/>
    </row>
    <row r="3046">
      <c r="A3046" s="276"/>
      <c r="B3046" s="276"/>
      <c r="C3046" s="304"/>
      <c r="D3046" s="305"/>
      <c r="E3046" s="306"/>
      <c r="F3046" s="307"/>
      <c r="G3046" s="307"/>
      <c r="H3046" s="307"/>
      <c r="I3046" s="308"/>
      <c r="J3046" s="276"/>
      <c r="K3046" s="276"/>
      <c r="L3046" s="276"/>
      <c r="M3046" s="276"/>
      <c r="N3046" s="276"/>
      <c r="O3046" s="160"/>
    </row>
    <row r="3047">
      <c r="A3047" s="276"/>
      <c r="B3047" s="276"/>
      <c r="C3047" s="304"/>
      <c r="D3047" s="305"/>
      <c r="E3047" s="306"/>
      <c r="F3047" s="307"/>
      <c r="G3047" s="307"/>
      <c r="H3047" s="307"/>
      <c r="I3047" s="308"/>
      <c r="J3047" s="276"/>
      <c r="K3047" s="276"/>
      <c r="L3047" s="276"/>
      <c r="M3047" s="276"/>
      <c r="N3047" s="276"/>
      <c r="O3047" s="160"/>
    </row>
    <row r="3048">
      <c r="A3048" s="276"/>
      <c r="B3048" s="276"/>
      <c r="C3048" s="304"/>
      <c r="D3048" s="305"/>
      <c r="E3048" s="306"/>
      <c r="F3048" s="307"/>
      <c r="G3048" s="307"/>
      <c r="H3048" s="307"/>
      <c r="I3048" s="308"/>
      <c r="J3048" s="276"/>
      <c r="K3048" s="276"/>
      <c r="L3048" s="276"/>
      <c r="M3048" s="276"/>
      <c r="N3048" s="276"/>
      <c r="O3048" s="160"/>
    </row>
    <row r="3049">
      <c r="A3049" s="276"/>
      <c r="B3049" s="276"/>
      <c r="C3049" s="304"/>
      <c r="D3049" s="305"/>
      <c r="E3049" s="306"/>
      <c r="F3049" s="307"/>
      <c r="G3049" s="307"/>
      <c r="H3049" s="307"/>
      <c r="I3049" s="308"/>
      <c r="J3049" s="276"/>
      <c r="K3049" s="276"/>
      <c r="L3049" s="276"/>
      <c r="M3049" s="276"/>
      <c r="N3049" s="276"/>
      <c r="O3049" s="160"/>
    </row>
    <row r="3050">
      <c r="A3050" s="276"/>
      <c r="B3050" s="276"/>
      <c r="C3050" s="304"/>
      <c r="D3050" s="305"/>
      <c r="E3050" s="306"/>
      <c r="F3050" s="307"/>
      <c r="G3050" s="307"/>
      <c r="H3050" s="307"/>
      <c r="I3050" s="308"/>
      <c r="J3050" s="276"/>
      <c r="K3050" s="276"/>
      <c r="L3050" s="276"/>
      <c r="M3050" s="276"/>
      <c r="N3050" s="276"/>
      <c r="O3050" s="160"/>
    </row>
    <row r="3051">
      <c r="A3051" s="276"/>
      <c r="B3051" s="276"/>
      <c r="C3051" s="304"/>
      <c r="D3051" s="305"/>
      <c r="E3051" s="306"/>
      <c r="F3051" s="307"/>
      <c r="G3051" s="307"/>
      <c r="H3051" s="307"/>
      <c r="I3051" s="308"/>
      <c r="J3051" s="276"/>
      <c r="K3051" s="276"/>
      <c r="L3051" s="276"/>
      <c r="M3051" s="276"/>
      <c r="N3051" s="276"/>
      <c r="O3051" s="160"/>
    </row>
    <row r="3052">
      <c r="A3052" s="276"/>
      <c r="B3052" s="276"/>
      <c r="C3052" s="304"/>
      <c r="D3052" s="305"/>
      <c r="E3052" s="306"/>
      <c r="F3052" s="307"/>
      <c r="G3052" s="307"/>
      <c r="H3052" s="307"/>
      <c r="I3052" s="308"/>
      <c r="J3052" s="276"/>
      <c r="K3052" s="276"/>
      <c r="L3052" s="276"/>
      <c r="M3052" s="276"/>
      <c r="N3052" s="276"/>
      <c r="O3052" s="160"/>
    </row>
    <row r="3053">
      <c r="A3053" s="276"/>
      <c r="B3053" s="276"/>
      <c r="C3053" s="304"/>
      <c r="D3053" s="305"/>
      <c r="E3053" s="306"/>
      <c r="F3053" s="307"/>
      <c r="G3053" s="307"/>
      <c r="H3053" s="307"/>
      <c r="I3053" s="308"/>
      <c r="J3053" s="276"/>
      <c r="K3053" s="276"/>
      <c r="L3053" s="276"/>
      <c r="M3053" s="276"/>
      <c r="N3053" s="276"/>
      <c r="O3053" s="160"/>
    </row>
    <row r="3054">
      <c r="A3054" s="276"/>
      <c r="B3054" s="276"/>
      <c r="C3054" s="304"/>
      <c r="D3054" s="305"/>
      <c r="E3054" s="306"/>
      <c r="F3054" s="307"/>
      <c r="G3054" s="307"/>
      <c r="H3054" s="307"/>
      <c r="I3054" s="308"/>
      <c r="J3054" s="276"/>
      <c r="K3054" s="276"/>
      <c r="L3054" s="276"/>
      <c r="M3054" s="276"/>
      <c r="N3054" s="276"/>
      <c r="O3054" s="160"/>
    </row>
    <row r="3055">
      <c r="A3055" s="276"/>
      <c r="B3055" s="276"/>
      <c r="C3055" s="304"/>
      <c r="D3055" s="305"/>
      <c r="E3055" s="306"/>
      <c r="F3055" s="307"/>
      <c r="G3055" s="307"/>
      <c r="H3055" s="307"/>
      <c r="I3055" s="308"/>
      <c r="J3055" s="276"/>
      <c r="K3055" s="276"/>
      <c r="L3055" s="276"/>
      <c r="M3055" s="276"/>
      <c r="N3055" s="276"/>
      <c r="O3055" s="160"/>
    </row>
    <row r="3056">
      <c r="A3056" s="276"/>
      <c r="B3056" s="276"/>
      <c r="C3056" s="304"/>
      <c r="D3056" s="305"/>
      <c r="E3056" s="306"/>
      <c r="F3056" s="307"/>
      <c r="G3056" s="307"/>
      <c r="H3056" s="307"/>
      <c r="I3056" s="308"/>
      <c r="J3056" s="276"/>
      <c r="K3056" s="276"/>
      <c r="L3056" s="276"/>
      <c r="M3056" s="276"/>
      <c r="N3056" s="276"/>
      <c r="O3056" s="160"/>
    </row>
    <row r="3057">
      <c r="A3057" s="276"/>
      <c r="B3057" s="276"/>
      <c r="C3057" s="304"/>
      <c r="D3057" s="305"/>
      <c r="E3057" s="306"/>
      <c r="F3057" s="307"/>
      <c r="G3057" s="307"/>
      <c r="H3057" s="307"/>
      <c r="I3057" s="308"/>
      <c r="J3057" s="276"/>
      <c r="K3057" s="276"/>
      <c r="L3057" s="276"/>
      <c r="M3057" s="276"/>
      <c r="N3057" s="276"/>
      <c r="O3057" s="160"/>
    </row>
    <row r="3058">
      <c r="A3058" s="276"/>
      <c r="B3058" s="276"/>
      <c r="C3058" s="304"/>
      <c r="D3058" s="305"/>
      <c r="E3058" s="306"/>
      <c r="F3058" s="307"/>
      <c r="G3058" s="307"/>
      <c r="H3058" s="307"/>
      <c r="I3058" s="308"/>
      <c r="J3058" s="276"/>
      <c r="K3058" s="276"/>
      <c r="L3058" s="276"/>
      <c r="M3058" s="276"/>
      <c r="N3058" s="276"/>
      <c r="O3058" s="160"/>
    </row>
    <row r="3059">
      <c r="A3059" s="276"/>
      <c r="B3059" s="276"/>
      <c r="C3059" s="304"/>
      <c r="D3059" s="305"/>
      <c r="E3059" s="306"/>
      <c r="F3059" s="307"/>
      <c r="G3059" s="307"/>
      <c r="H3059" s="307"/>
      <c r="I3059" s="308"/>
      <c r="J3059" s="276"/>
      <c r="K3059" s="276"/>
      <c r="L3059" s="276"/>
      <c r="M3059" s="276"/>
      <c r="N3059" s="276"/>
      <c r="O3059" s="160"/>
    </row>
    <row r="3060">
      <c r="A3060" s="276"/>
      <c r="B3060" s="276"/>
      <c r="C3060" s="304"/>
      <c r="D3060" s="305"/>
      <c r="E3060" s="306"/>
      <c r="F3060" s="307"/>
      <c r="G3060" s="307"/>
      <c r="H3060" s="307"/>
      <c r="I3060" s="308"/>
      <c r="J3060" s="276"/>
      <c r="K3060" s="276"/>
      <c r="L3060" s="276"/>
      <c r="M3060" s="276"/>
      <c r="N3060" s="276"/>
      <c r="O3060" s="160"/>
    </row>
    <row r="3061">
      <c r="A3061" s="276"/>
      <c r="B3061" s="276"/>
      <c r="C3061" s="304"/>
      <c r="D3061" s="305"/>
      <c r="E3061" s="306"/>
      <c r="F3061" s="307"/>
      <c r="G3061" s="307"/>
      <c r="H3061" s="307"/>
      <c r="I3061" s="308"/>
      <c r="J3061" s="276"/>
      <c r="K3061" s="276"/>
      <c r="L3061" s="276"/>
      <c r="M3061" s="276"/>
      <c r="N3061" s="276"/>
      <c r="O3061" s="160"/>
    </row>
    <row r="3062">
      <c r="A3062" s="276"/>
      <c r="B3062" s="276"/>
      <c r="C3062" s="304"/>
      <c r="D3062" s="305"/>
      <c r="E3062" s="306"/>
      <c r="F3062" s="307"/>
      <c r="G3062" s="307"/>
      <c r="H3062" s="307"/>
      <c r="I3062" s="308"/>
      <c r="J3062" s="276"/>
      <c r="K3062" s="276"/>
      <c r="L3062" s="276"/>
      <c r="M3062" s="276"/>
      <c r="N3062" s="276"/>
      <c r="O3062" s="160"/>
    </row>
    <row r="3063">
      <c r="A3063" s="276"/>
      <c r="B3063" s="276"/>
      <c r="C3063" s="304"/>
      <c r="D3063" s="305"/>
      <c r="E3063" s="306"/>
      <c r="F3063" s="307"/>
      <c r="G3063" s="307"/>
      <c r="H3063" s="307"/>
      <c r="I3063" s="308"/>
      <c r="J3063" s="276"/>
      <c r="K3063" s="276"/>
      <c r="L3063" s="276"/>
      <c r="M3063" s="276"/>
      <c r="N3063" s="276"/>
      <c r="O3063" s="160"/>
    </row>
    <row r="3064">
      <c r="A3064" s="276"/>
      <c r="B3064" s="276"/>
      <c r="C3064" s="304"/>
      <c r="D3064" s="305"/>
      <c r="E3064" s="306"/>
      <c r="F3064" s="307"/>
      <c r="G3064" s="307"/>
      <c r="H3064" s="307"/>
      <c r="I3064" s="308"/>
      <c r="J3064" s="276"/>
      <c r="K3064" s="276"/>
      <c r="L3064" s="276"/>
      <c r="M3064" s="276"/>
      <c r="N3064" s="276"/>
      <c r="O3064" s="160"/>
    </row>
    <row r="3065">
      <c r="A3065" s="276"/>
      <c r="B3065" s="276"/>
      <c r="C3065" s="304"/>
      <c r="D3065" s="305"/>
      <c r="E3065" s="306"/>
      <c r="F3065" s="307"/>
      <c r="G3065" s="307"/>
      <c r="H3065" s="307"/>
      <c r="I3065" s="308"/>
      <c r="J3065" s="276"/>
      <c r="K3065" s="276"/>
      <c r="L3065" s="276"/>
      <c r="M3065" s="276"/>
      <c r="N3065" s="276"/>
      <c r="O3065" s="160"/>
    </row>
    <row r="3066">
      <c r="A3066" s="276"/>
      <c r="B3066" s="276"/>
      <c r="C3066" s="304"/>
      <c r="D3066" s="305"/>
      <c r="E3066" s="306"/>
      <c r="F3066" s="307"/>
      <c r="G3066" s="307"/>
      <c r="H3066" s="307"/>
      <c r="I3066" s="308"/>
      <c r="J3066" s="276"/>
      <c r="K3066" s="276"/>
      <c r="L3066" s="276"/>
      <c r="M3066" s="276"/>
      <c r="N3066" s="276"/>
      <c r="O3066" s="160"/>
    </row>
    <row r="3067">
      <c r="A3067" s="276"/>
      <c r="B3067" s="276"/>
      <c r="C3067" s="304"/>
      <c r="D3067" s="305"/>
      <c r="E3067" s="306"/>
      <c r="F3067" s="307"/>
      <c r="G3067" s="307"/>
      <c r="H3067" s="307"/>
      <c r="I3067" s="308"/>
      <c r="J3067" s="276"/>
      <c r="K3067" s="276"/>
      <c r="L3067" s="276"/>
      <c r="M3067" s="276"/>
      <c r="N3067" s="276"/>
      <c r="O3067" s="160"/>
    </row>
    <row r="3068">
      <c r="A3068" s="276"/>
      <c r="B3068" s="276"/>
      <c r="C3068" s="304"/>
      <c r="D3068" s="305"/>
      <c r="E3068" s="306"/>
      <c r="F3068" s="307"/>
      <c r="G3068" s="307"/>
      <c r="H3068" s="307"/>
      <c r="I3068" s="308"/>
      <c r="J3068" s="276"/>
      <c r="K3068" s="276"/>
      <c r="L3068" s="276"/>
      <c r="M3068" s="276"/>
      <c r="N3068" s="276"/>
      <c r="O3068" s="160"/>
    </row>
    <row r="3069">
      <c r="A3069" s="276"/>
      <c r="B3069" s="276"/>
      <c r="C3069" s="304"/>
      <c r="D3069" s="305"/>
      <c r="E3069" s="306"/>
      <c r="F3069" s="307"/>
      <c r="G3069" s="307"/>
      <c r="H3069" s="307"/>
      <c r="I3069" s="308"/>
      <c r="J3069" s="276"/>
      <c r="K3069" s="276"/>
      <c r="L3069" s="276"/>
      <c r="M3069" s="276"/>
      <c r="N3069" s="276"/>
      <c r="O3069" s="160"/>
    </row>
    <row r="3070">
      <c r="A3070" s="276"/>
      <c r="B3070" s="276"/>
      <c r="C3070" s="304"/>
      <c r="D3070" s="305"/>
      <c r="E3070" s="306"/>
      <c r="F3070" s="307"/>
      <c r="G3070" s="307"/>
      <c r="H3070" s="307"/>
      <c r="I3070" s="308"/>
      <c r="J3070" s="276"/>
      <c r="K3070" s="276"/>
      <c r="L3070" s="276"/>
      <c r="M3070" s="276"/>
      <c r="N3070" s="276"/>
      <c r="O3070" s="160"/>
    </row>
    <row r="3071">
      <c r="A3071" s="276"/>
      <c r="B3071" s="276"/>
      <c r="C3071" s="304"/>
      <c r="D3071" s="305"/>
      <c r="E3071" s="306"/>
      <c r="F3071" s="307"/>
      <c r="G3071" s="307"/>
      <c r="H3071" s="307"/>
      <c r="I3071" s="308"/>
      <c r="J3071" s="276"/>
      <c r="K3071" s="276"/>
      <c r="L3071" s="276"/>
      <c r="M3071" s="276"/>
      <c r="N3071" s="276"/>
      <c r="O3071" s="160"/>
    </row>
    <row r="3072">
      <c r="A3072" s="276"/>
      <c r="B3072" s="276"/>
      <c r="C3072" s="304"/>
      <c r="D3072" s="305"/>
      <c r="E3072" s="306"/>
      <c r="F3072" s="307"/>
      <c r="G3072" s="307"/>
      <c r="H3072" s="307"/>
      <c r="I3072" s="308"/>
      <c r="J3072" s="276"/>
      <c r="K3072" s="276"/>
      <c r="L3072" s="276"/>
      <c r="M3072" s="276"/>
      <c r="N3072" s="276"/>
      <c r="O3072" s="160"/>
    </row>
    <row r="3073">
      <c r="A3073" s="276"/>
      <c r="B3073" s="276"/>
      <c r="C3073" s="304"/>
      <c r="D3073" s="305"/>
      <c r="E3073" s="306"/>
      <c r="F3073" s="307"/>
      <c r="G3073" s="307"/>
      <c r="H3073" s="307"/>
      <c r="I3073" s="308"/>
      <c r="J3073" s="276"/>
      <c r="K3073" s="276"/>
      <c r="L3073" s="276"/>
      <c r="M3073" s="276"/>
      <c r="N3073" s="276"/>
      <c r="O3073" s="160"/>
    </row>
    <row r="3074">
      <c r="A3074" s="276"/>
      <c r="B3074" s="276"/>
      <c r="C3074" s="304"/>
      <c r="D3074" s="305"/>
      <c r="E3074" s="306"/>
      <c r="F3074" s="307"/>
      <c r="G3074" s="307"/>
      <c r="H3074" s="307"/>
      <c r="I3074" s="308"/>
      <c r="J3074" s="276"/>
      <c r="K3074" s="276"/>
      <c r="L3074" s="276"/>
      <c r="M3074" s="276"/>
      <c r="N3074" s="276"/>
      <c r="O3074" s="160"/>
    </row>
    <row r="3075">
      <c r="A3075" s="276"/>
      <c r="B3075" s="276"/>
      <c r="C3075" s="304"/>
      <c r="D3075" s="305"/>
      <c r="E3075" s="306"/>
      <c r="F3075" s="307"/>
      <c r="G3075" s="307"/>
      <c r="H3075" s="307"/>
      <c r="I3075" s="308"/>
      <c r="J3075" s="276"/>
      <c r="K3075" s="276"/>
      <c r="L3075" s="276"/>
      <c r="M3075" s="276"/>
      <c r="N3075" s="276"/>
      <c r="O3075" s="160"/>
    </row>
    <row r="3076">
      <c r="A3076" s="276"/>
      <c r="B3076" s="276"/>
      <c r="C3076" s="304"/>
      <c r="D3076" s="305"/>
      <c r="E3076" s="306"/>
      <c r="F3076" s="307"/>
      <c r="G3076" s="307"/>
      <c r="H3076" s="307"/>
      <c r="I3076" s="308"/>
      <c r="J3076" s="276"/>
      <c r="K3076" s="276"/>
      <c r="L3076" s="276"/>
      <c r="M3076" s="276"/>
      <c r="N3076" s="276"/>
      <c r="O3076" s="160"/>
    </row>
    <row r="3077">
      <c r="A3077" s="276"/>
      <c r="B3077" s="276"/>
      <c r="C3077" s="304"/>
      <c r="D3077" s="305"/>
      <c r="E3077" s="306"/>
      <c r="F3077" s="307"/>
      <c r="G3077" s="307"/>
      <c r="H3077" s="307"/>
      <c r="I3077" s="308"/>
      <c r="J3077" s="276"/>
      <c r="K3077" s="276"/>
      <c r="L3077" s="276"/>
      <c r="M3077" s="276"/>
      <c r="N3077" s="276"/>
      <c r="O3077" s="160"/>
    </row>
    <row r="3078">
      <c r="A3078" s="276"/>
      <c r="B3078" s="276"/>
      <c r="C3078" s="304"/>
      <c r="D3078" s="305"/>
      <c r="E3078" s="306"/>
      <c r="F3078" s="307"/>
      <c r="G3078" s="307"/>
      <c r="H3078" s="307"/>
      <c r="I3078" s="308"/>
      <c r="J3078" s="276"/>
      <c r="K3078" s="276"/>
      <c r="L3078" s="276"/>
      <c r="M3078" s="276"/>
      <c r="N3078" s="276"/>
      <c r="O3078" s="160"/>
    </row>
    <row r="3079">
      <c r="A3079" s="276"/>
      <c r="B3079" s="276"/>
      <c r="C3079" s="304"/>
      <c r="D3079" s="305"/>
      <c r="E3079" s="306"/>
      <c r="F3079" s="307"/>
      <c r="G3079" s="307"/>
      <c r="H3079" s="307"/>
      <c r="I3079" s="308"/>
      <c r="J3079" s="276"/>
      <c r="K3079" s="276"/>
      <c r="L3079" s="276"/>
      <c r="M3079" s="276"/>
      <c r="N3079" s="276"/>
      <c r="O3079" s="160"/>
    </row>
    <row r="3080">
      <c r="A3080" s="276"/>
      <c r="B3080" s="276"/>
      <c r="C3080" s="304"/>
      <c r="D3080" s="305"/>
      <c r="E3080" s="306"/>
      <c r="F3080" s="307"/>
      <c r="G3080" s="307"/>
      <c r="H3080" s="307"/>
      <c r="I3080" s="308"/>
      <c r="J3080" s="276"/>
      <c r="K3080" s="276"/>
      <c r="L3080" s="276"/>
      <c r="M3080" s="276"/>
      <c r="N3080" s="276"/>
      <c r="O3080" s="160"/>
    </row>
    <row r="3081">
      <c r="A3081" s="276"/>
      <c r="B3081" s="276"/>
      <c r="C3081" s="304"/>
      <c r="D3081" s="305"/>
      <c r="E3081" s="306"/>
      <c r="F3081" s="307"/>
      <c r="G3081" s="307"/>
      <c r="H3081" s="307"/>
      <c r="I3081" s="308"/>
      <c r="J3081" s="276"/>
      <c r="K3081" s="276"/>
      <c r="L3081" s="276"/>
      <c r="M3081" s="276"/>
      <c r="N3081" s="276"/>
      <c r="O3081" s="160"/>
    </row>
    <row r="3082">
      <c r="A3082" s="276"/>
      <c r="B3082" s="276"/>
      <c r="C3082" s="304"/>
      <c r="D3082" s="305"/>
      <c r="E3082" s="306"/>
      <c r="F3082" s="307"/>
      <c r="G3082" s="307"/>
      <c r="H3082" s="307"/>
      <c r="I3082" s="308"/>
      <c r="J3082" s="276"/>
      <c r="K3082" s="276"/>
      <c r="L3082" s="276"/>
      <c r="M3082" s="276"/>
      <c r="N3082" s="276"/>
      <c r="O3082" s="160"/>
    </row>
    <row r="3083">
      <c r="A3083" s="276"/>
      <c r="B3083" s="276"/>
      <c r="C3083" s="304"/>
      <c r="D3083" s="305"/>
      <c r="E3083" s="306"/>
      <c r="F3083" s="307"/>
      <c r="G3083" s="307"/>
      <c r="H3083" s="307"/>
      <c r="I3083" s="308"/>
      <c r="J3083" s="276"/>
      <c r="K3083" s="276"/>
      <c r="L3083" s="276"/>
      <c r="M3083" s="276"/>
      <c r="N3083" s="276"/>
      <c r="O3083" s="160"/>
    </row>
    <row r="3084">
      <c r="A3084" s="276"/>
      <c r="B3084" s="276"/>
      <c r="C3084" s="304"/>
      <c r="D3084" s="305"/>
      <c r="E3084" s="306"/>
      <c r="F3084" s="307"/>
      <c r="G3084" s="307"/>
      <c r="H3084" s="307"/>
      <c r="I3084" s="308"/>
      <c r="J3084" s="276"/>
      <c r="K3084" s="276"/>
      <c r="L3084" s="276"/>
      <c r="M3084" s="276"/>
      <c r="N3084" s="276"/>
      <c r="O3084" s="160"/>
    </row>
    <row r="3085">
      <c r="A3085" s="276"/>
      <c r="B3085" s="276"/>
      <c r="C3085" s="304"/>
      <c r="D3085" s="305"/>
      <c r="E3085" s="306"/>
      <c r="F3085" s="307"/>
      <c r="G3085" s="307"/>
      <c r="H3085" s="307"/>
      <c r="I3085" s="308"/>
      <c r="J3085" s="276"/>
      <c r="K3085" s="276"/>
      <c r="L3085" s="276"/>
      <c r="M3085" s="276"/>
      <c r="N3085" s="276"/>
      <c r="O3085" s="160"/>
    </row>
    <row r="3086">
      <c r="A3086" s="276"/>
      <c r="B3086" s="276"/>
      <c r="C3086" s="304"/>
      <c r="D3086" s="305"/>
      <c r="E3086" s="306"/>
      <c r="F3086" s="307"/>
      <c r="G3086" s="307"/>
      <c r="H3086" s="307"/>
      <c r="I3086" s="308"/>
      <c r="J3086" s="276"/>
      <c r="K3086" s="276"/>
      <c r="L3086" s="276"/>
      <c r="M3086" s="276"/>
      <c r="N3086" s="276"/>
      <c r="O3086" s="160"/>
    </row>
    <row r="3087">
      <c r="A3087" s="276"/>
      <c r="B3087" s="276"/>
      <c r="C3087" s="304"/>
      <c r="D3087" s="305"/>
      <c r="E3087" s="306"/>
      <c r="F3087" s="307"/>
      <c r="G3087" s="307"/>
      <c r="H3087" s="307"/>
      <c r="I3087" s="308"/>
      <c r="J3087" s="276"/>
      <c r="K3087" s="276"/>
      <c r="L3087" s="276"/>
      <c r="M3087" s="276"/>
      <c r="N3087" s="276"/>
      <c r="O3087" s="160"/>
    </row>
    <row r="3088">
      <c r="A3088" s="276"/>
      <c r="B3088" s="276"/>
      <c r="C3088" s="304"/>
      <c r="D3088" s="305"/>
      <c r="E3088" s="306"/>
      <c r="F3088" s="307"/>
      <c r="G3088" s="307"/>
      <c r="H3088" s="307"/>
      <c r="I3088" s="308"/>
      <c r="J3088" s="276"/>
      <c r="K3088" s="276"/>
      <c r="L3088" s="276"/>
      <c r="M3088" s="276"/>
      <c r="N3088" s="276"/>
      <c r="O3088" s="160"/>
    </row>
    <row r="3089">
      <c r="A3089" s="276"/>
      <c r="B3089" s="276"/>
      <c r="C3089" s="304"/>
      <c r="D3089" s="305"/>
      <c r="E3089" s="306"/>
      <c r="F3089" s="307"/>
      <c r="G3089" s="307"/>
      <c r="H3089" s="307"/>
      <c r="I3089" s="308"/>
      <c r="J3089" s="276"/>
      <c r="K3089" s="276"/>
      <c r="L3089" s="276"/>
      <c r="M3089" s="276"/>
      <c r="N3089" s="276"/>
      <c r="O3089" s="160"/>
    </row>
    <row r="3090">
      <c r="A3090" s="276"/>
      <c r="B3090" s="276"/>
      <c r="C3090" s="304"/>
      <c r="D3090" s="305"/>
      <c r="E3090" s="306"/>
      <c r="F3090" s="307"/>
      <c r="G3090" s="307"/>
      <c r="H3090" s="307"/>
      <c r="I3090" s="308"/>
      <c r="J3090" s="276"/>
      <c r="K3090" s="276"/>
      <c r="L3090" s="276"/>
      <c r="M3090" s="276"/>
      <c r="N3090" s="276"/>
      <c r="O3090" s="160"/>
    </row>
    <row r="3091">
      <c r="A3091" s="276"/>
      <c r="B3091" s="276"/>
      <c r="C3091" s="304"/>
      <c r="D3091" s="305"/>
      <c r="E3091" s="306"/>
      <c r="F3091" s="307"/>
      <c r="G3091" s="307"/>
      <c r="H3091" s="307"/>
      <c r="I3091" s="308"/>
      <c r="J3091" s="276"/>
      <c r="K3091" s="276"/>
      <c r="L3091" s="276"/>
      <c r="M3091" s="276"/>
      <c r="N3091" s="276"/>
      <c r="O3091" s="160"/>
    </row>
    <row r="3092">
      <c r="A3092" s="276"/>
      <c r="B3092" s="276"/>
      <c r="C3092" s="304"/>
      <c r="D3092" s="305"/>
      <c r="E3092" s="306"/>
      <c r="F3092" s="307"/>
      <c r="G3092" s="307"/>
      <c r="H3092" s="307"/>
      <c r="I3092" s="308"/>
      <c r="J3092" s="276"/>
      <c r="K3092" s="276"/>
      <c r="L3092" s="276"/>
      <c r="M3092" s="276"/>
      <c r="N3092" s="276"/>
      <c r="O3092" s="160"/>
    </row>
    <row r="3093">
      <c r="A3093" s="276"/>
      <c r="B3093" s="276"/>
      <c r="C3093" s="304"/>
      <c r="D3093" s="305"/>
      <c r="E3093" s="306"/>
      <c r="F3093" s="307"/>
      <c r="G3093" s="307"/>
      <c r="H3093" s="307"/>
      <c r="I3093" s="308"/>
      <c r="J3093" s="276"/>
      <c r="K3093" s="276"/>
      <c r="L3093" s="276"/>
      <c r="M3093" s="276"/>
      <c r="N3093" s="276"/>
      <c r="O3093" s="160"/>
    </row>
    <row r="3094">
      <c r="A3094" s="276"/>
      <c r="B3094" s="276"/>
      <c r="C3094" s="304"/>
      <c r="D3094" s="305"/>
      <c r="E3094" s="306"/>
      <c r="F3094" s="307"/>
      <c r="G3094" s="307"/>
      <c r="H3094" s="307"/>
      <c r="I3094" s="308"/>
      <c r="J3094" s="276"/>
      <c r="K3094" s="276"/>
      <c r="L3094" s="276"/>
      <c r="M3094" s="276"/>
      <c r="N3094" s="276"/>
      <c r="O3094" s="160"/>
    </row>
    <row r="3095">
      <c r="A3095" s="276"/>
      <c r="B3095" s="276"/>
      <c r="C3095" s="304"/>
      <c r="D3095" s="305"/>
      <c r="E3095" s="306"/>
      <c r="F3095" s="307"/>
      <c r="G3095" s="307"/>
      <c r="H3095" s="307"/>
      <c r="I3095" s="308"/>
      <c r="J3095" s="276"/>
      <c r="K3095" s="276"/>
      <c r="L3095" s="276"/>
      <c r="M3095" s="276"/>
      <c r="N3095" s="276"/>
      <c r="O3095" s="160"/>
    </row>
    <row r="3096">
      <c r="A3096" s="276"/>
      <c r="B3096" s="276"/>
      <c r="C3096" s="304"/>
      <c r="D3096" s="305"/>
      <c r="E3096" s="306"/>
      <c r="F3096" s="307"/>
      <c r="G3096" s="307"/>
      <c r="H3096" s="307"/>
      <c r="I3096" s="308"/>
      <c r="J3096" s="276"/>
      <c r="K3096" s="276"/>
      <c r="L3096" s="276"/>
      <c r="M3096" s="276"/>
      <c r="N3096" s="276"/>
      <c r="O3096" s="160"/>
    </row>
    <row r="3097">
      <c r="A3097" s="276"/>
      <c r="B3097" s="276"/>
      <c r="C3097" s="304"/>
      <c r="D3097" s="305"/>
      <c r="E3097" s="306"/>
      <c r="F3097" s="307"/>
      <c r="G3097" s="307"/>
      <c r="H3097" s="307"/>
      <c r="I3097" s="308"/>
      <c r="J3097" s="276"/>
      <c r="K3097" s="276"/>
      <c r="L3097" s="276"/>
      <c r="M3097" s="276"/>
      <c r="N3097" s="276"/>
      <c r="O3097" s="160"/>
    </row>
    <row r="3098">
      <c r="A3098" s="276"/>
      <c r="B3098" s="276"/>
      <c r="C3098" s="304"/>
      <c r="D3098" s="305"/>
      <c r="E3098" s="306"/>
      <c r="F3098" s="307"/>
      <c r="G3098" s="307"/>
      <c r="H3098" s="307"/>
      <c r="I3098" s="308"/>
      <c r="J3098" s="276"/>
      <c r="K3098" s="276"/>
      <c r="L3098" s="276"/>
      <c r="M3098" s="276"/>
      <c r="N3098" s="276"/>
      <c r="O3098" s="160"/>
    </row>
    <row r="3099">
      <c r="A3099" s="276"/>
      <c r="B3099" s="276"/>
      <c r="C3099" s="304"/>
      <c r="D3099" s="305"/>
      <c r="E3099" s="306"/>
      <c r="F3099" s="307"/>
      <c r="G3099" s="307"/>
      <c r="H3099" s="307"/>
      <c r="I3099" s="308"/>
      <c r="J3099" s="276"/>
      <c r="K3099" s="276"/>
      <c r="L3099" s="276"/>
      <c r="M3099" s="276"/>
      <c r="N3099" s="276"/>
      <c r="O3099" s="160"/>
    </row>
    <row r="3100">
      <c r="A3100" s="276"/>
      <c r="B3100" s="276"/>
      <c r="C3100" s="304"/>
      <c r="D3100" s="305"/>
      <c r="E3100" s="306"/>
      <c r="F3100" s="307"/>
      <c r="G3100" s="307"/>
      <c r="H3100" s="307"/>
      <c r="I3100" s="308"/>
      <c r="J3100" s="276"/>
      <c r="K3100" s="276"/>
      <c r="L3100" s="276"/>
      <c r="M3100" s="276"/>
      <c r="N3100" s="276"/>
      <c r="O3100" s="160"/>
    </row>
    <row r="3101">
      <c r="A3101" s="276"/>
      <c r="B3101" s="276"/>
      <c r="C3101" s="304"/>
      <c r="D3101" s="305"/>
      <c r="E3101" s="306"/>
      <c r="F3101" s="307"/>
      <c r="G3101" s="307"/>
      <c r="H3101" s="307"/>
      <c r="I3101" s="308"/>
      <c r="J3101" s="276"/>
      <c r="K3101" s="276"/>
      <c r="L3101" s="276"/>
      <c r="M3101" s="276"/>
      <c r="N3101" s="276"/>
      <c r="O3101" s="160"/>
    </row>
    <row r="3102">
      <c r="A3102" s="276"/>
      <c r="B3102" s="276"/>
      <c r="C3102" s="304"/>
      <c r="D3102" s="305"/>
      <c r="E3102" s="306"/>
      <c r="F3102" s="307"/>
      <c r="G3102" s="307"/>
      <c r="H3102" s="307"/>
      <c r="I3102" s="308"/>
      <c r="J3102" s="276"/>
      <c r="K3102" s="276"/>
      <c r="L3102" s="276"/>
      <c r="M3102" s="276"/>
      <c r="N3102" s="276"/>
      <c r="O3102" s="160"/>
    </row>
    <row r="3103">
      <c r="A3103" s="276"/>
      <c r="B3103" s="276"/>
      <c r="C3103" s="304"/>
      <c r="D3103" s="305"/>
      <c r="E3103" s="306"/>
      <c r="F3103" s="307"/>
      <c r="G3103" s="307"/>
      <c r="H3103" s="307"/>
      <c r="I3103" s="308"/>
      <c r="J3103" s="276"/>
      <c r="K3103" s="276"/>
      <c r="L3103" s="276"/>
      <c r="M3103" s="276"/>
      <c r="N3103" s="276"/>
      <c r="O3103" s="160"/>
    </row>
    <row r="3104">
      <c r="A3104" s="276"/>
      <c r="B3104" s="276"/>
      <c r="C3104" s="304"/>
      <c r="D3104" s="305"/>
      <c r="E3104" s="306"/>
      <c r="F3104" s="307"/>
      <c r="G3104" s="307"/>
      <c r="H3104" s="307"/>
      <c r="I3104" s="308"/>
      <c r="J3104" s="276"/>
      <c r="K3104" s="276"/>
      <c r="L3104" s="276"/>
      <c r="M3104" s="276"/>
      <c r="N3104" s="276"/>
      <c r="O3104" s="160"/>
    </row>
    <row r="3105">
      <c r="A3105" s="276"/>
      <c r="B3105" s="276"/>
      <c r="C3105" s="304"/>
      <c r="D3105" s="305"/>
      <c r="E3105" s="306"/>
      <c r="F3105" s="307"/>
      <c r="G3105" s="307"/>
      <c r="H3105" s="307"/>
      <c r="I3105" s="308"/>
      <c r="J3105" s="276"/>
      <c r="K3105" s="276"/>
      <c r="L3105" s="276"/>
      <c r="M3105" s="276"/>
      <c r="N3105" s="276"/>
      <c r="O3105" s="160"/>
    </row>
    <row r="3106">
      <c r="A3106" s="276"/>
      <c r="B3106" s="276"/>
      <c r="C3106" s="304"/>
      <c r="D3106" s="305"/>
      <c r="E3106" s="306"/>
      <c r="F3106" s="307"/>
      <c r="G3106" s="307"/>
      <c r="H3106" s="307"/>
      <c r="I3106" s="308"/>
      <c r="J3106" s="276"/>
      <c r="K3106" s="276"/>
      <c r="L3106" s="276"/>
      <c r="M3106" s="276"/>
      <c r="N3106" s="276"/>
      <c r="O3106" s="160"/>
    </row>
    <row r="3107">
      <c r="A3107" s="276"/>
      <c r="B3107" s="276"/>
      <c r="C3107" s="304"/>
      <c r="D3107" s="305"/>
      <c r="E3107" s="306"/>
      <c r="F3107" s="307"/>
      <c r="G3107" s="307"/>
      <c r="H3107" s="307"/>
      <c r="I3107" s="308"/>
      <c r="J3107" s="276"/>
      <c r="K3107" s="276"/>
      <c r="L3107" s="276"/>
      <c r="M3107" s="276"/>
      <c r="N3107" s="276"/>
      <c r="O3107" s="160"/>
    </row>
    <row r="3108">
      <c r="A3108" s="276"/>
      <c r="B3108" s="276"/>
      <c r="C3108" s="304"/>
      <c r="D3108" s="305"/>
      <c r="E3108" s="306"/>
      <c r="F3108" s="307"/>
      <c r="G3108" s="307"/>
      <c r="H3108" s="307"/>
      <c r="I3108" s="308"/>
      <c r="J3108" s="276"/>
      <c r="K3108" s="276"/>
      <c r="L3108" s="276"/>
      <c r="M3108" s="276"/>
      <c r="N3108" s="276"/>
      <c r="O3108" s="160"/>
    </row>
    <row r="3109">
      <c r="A3109" s="276"/>
      <c r="B3109" s="276"/>
      <c r="C3109" s="304"/>
      <c r="D3109" s="305"/>
      <c r="E3109" s="306"/>
      <c r="F3109" s="307"/>
      <c r="G3109" s="307"/>
      <c r="H3109" s="307"/>
      <c r="I3109" s="308"/>
      <c r="J3109" s="276"/>
      <c r="K3109" s="276"/>
      <c r="L3109" s="276"/>
      <c r="M3109" s="276"/>
      <c r="N3109" s="276"/>
      <c r="O3109" s="160"/>
    </row>
    <row r="3110">
      <c r="A3110" s="276"/>
      <c r="B3110" s="276"/>
      <c r="C3110" s="304"/>
      <c r="D3110" s="305"/>
      <c r="E3110" s="306"/>
      <c r="F3110" s="307"/>
      <c r="G3110" s="307"/>
      <c r="H3110" s="307"/>
      <c r="I3110" s="308"/>
      <c r="J3110" s="276"/>
      <c r="K3110" s="276"/>
      <c r="L3110" s="276"/>
      <c r="M3110" s="276"/>
      <c r="N3110" s="276"/>
      <c r="O3110" s="160"/>
    </row>
    <row r="3111">
      <c r="A3111" s="276"/>
      <c r="B3111" s="276"/>
      <c r="C3111" s="304"/>
      <c r="D3111" s="305"/>
      <c r="E3111" s="306"/>
      <c r="F3111" s="307"/>
      <c r="G3111" s="307"/>
      <c r="H3111" s="307"/>
      <c r="I3111" s="308"/>
      <c r="J3111" s="276"/>
      <c r="K3111" s="276"/>
      <c r="L3111" s="276"/>
      <c r="M3111" s="276"/>
      <c r="N3111" s="276"/>
      <c r="O3111" s="160"/>
    </row>
    <row r="3112">
      <c r="A3112" s="276"/>
      <c r="B3112" s="276"/>
      <c r="C3112" s="304"/>
      <c r="D3112" s="305"/>
      <c r="E3112" s="306"/>
      <c r="F3112" s="307"/>
      <c r="G3112" s="307"/>
      <c r="H3112" s="307"/>
      <c r="I3112" s="308"/>
      <c r="J3112" s="276"/>
      <c r="K3112" s="276"/>
      <c r="L3112" s="276"/>
      <c r="M3112" s="276"/>
      <c r="N3112" s="276"/>
      <c r="O3112" s="160"/>
    </row>
    <row r="3113">
      <c r="A3113" s="276"/>
      <c r="B3113" s="276"/>
      <c r="C3113" s="304"/>
      <c r="D3113" s="305"/>
      <c r="E3113" s="306"/>
      <c r="F3113" s="307"/>
      <c r="G3113" s="307"/>
      <c r="H3113" s="307"/>
      <c r="I3113" s="308"/>
      <c r="J3113" s="276"/>
      <c r="K3113" s="276"/>
      <c r="L3113" s="276"/>
      <c r="M3113" s="276"/>
      <c r="N3113" s="276"/>
      <c r="O3113" s="160"/>
    </row>
    <row r="3114">
      <c r="A3114" s="276"/>
      <c r="B3114" s="276"/>
      <c r="C3114" s="304"/>
      <c r="D3114" s="305"/>
      <c r="E3114" s="306"/>
      <c r="F3114" s="307"/>
      <c r="G3114" s="307"/>
      <c r="H3114" s="307"/>
      <c r="I3114" s="308"/>
      <c r="J3114" s="276"/>
      <c r="K3114" s="276"/>
      <c r="L3114" s="276"/>
      <c r="M3114" s="276"/>
      <c r="N3114" s="276"/>
      <c r="O3114" s="160"/>
    </row>
    <row r="3115">
      <c r="A3115" s="276"/>
      <c r="B3115" s="276"/>
      <c r="C3115" s="304"/>
      <c r="D3115" s="305"/>
      <c r="E3115" s="306"/>
      <c r="F3115" s="307"/>
      <c r="G3115" s="307"/>
      <c r="H3115" s="307"/>
      <c r="I3115" s="308"/>
      <c r="J3115" s="276"/>
      <c r="K3115" s="276"/>
      <c r="L3115" s="276"/>
      <c r="M3115" s="276"/>
      <c r="N3115" s="276"/>
      <c r="O3115" s="160"/>
    </row>
    <row r="3116">
      <c r="A3116" s="276"/>
      <c r="B3116" s="276"/>
      <c r="C3116" s="304"/>
      <c r="D3116" s="305"/>
      <c r="E3116" s="306"/>
      <c r="F3116" s="307"/>
      <c r="G3116" s="307"/>
      <c r="H3116" s="307"/>
      <c r="I3116" s="308"/>
      <c r="J3116" s="276"/>
      <c r="K3116" s="276"/>
      <c r="L3116" s="276"/>
      <c r="M3116" s="276"/>
      <c r="N3116" s="276"/>
      <c r="O3116" s="160"/>
    </row>
    <row r="3117">
      <c r="A3117" s="276"/>
      <c r="B3117" s="276"/>
      <c r="C3117" s="304"/>
      <c r="D3117" s="305"/>
      <c r="E3117" s="306"/>
      <c r="F3117" s="307"/>
      <c r="G3117" s="307"/>
      <c r="H3117" s="307"/>
      <c r="I3117" s="308"/>
      <c r="J3117" s="276"/>
      <c r="K3117" s="276"/>
      <c r="L3117" s="276"/>
      <c r="M3117" s="276"/>
      <c r="N3117" s="276"/>
      <c r="O3117" s="160"/>
    </row>
    <row r="3118">
      <c r="A3118" s="276"/>
      <c r="B3118" s="276"/>
      <c r="C3118" s="304"/>
      <c r="D3118" s="305"/>
      <c r="E3118" s="306"/>
      <c r="F3118" s="307"/>
      <c r="G3118" s="307"/>
      <c r="H3118" s="307"/>
      <c r="I3118" s="308"/>
      <c r="J3118" s="276"/>
      <c r="K3118" s="276"/>
      <c r="L3118" s="276"/>
      <c r="M3118" s="276"/>
      <c r="N3118" s="276"/>
      <c r="O3118" s="160"/>
    </row>
    <row r="3119">
      <c r="A3119" s="276"/>
      <c r="B3119" s="276"/>
      <c r="C3119" s="304"/>
      <c r="D3119" s="305"/>
      <c r="E3119" s="306"/>
      <c r="F3119" s="307"/>
      <c r="G3119" s="307"/>
      <c r="H3119" s="307"/>
      <c r="I3119" s="308"/>
      <c r="J3119" s="276"/>
      <c r="K3119" s="276"/>
      <c r="L3119" s="276"/>
      <c r="M3119" s="276"/>
      <c r="N3119" s="276"/>
      <c r="O3119" s="160"/>
    </row>
    <row r="3120">
      <c r="A3120" s="276"/>
      <c r="B3120" s="276"/>
      <c r="C3120" s="304"/>
      <c r="D3120" s="305"/>
      <c r="E3120" s="306"/>
      <c r="F3120" s="307"/>
      <c r="G3120" s="307"/>
      <c r="H3120" s="307"/>
      <c r="I3120" s="308"/>
      <c r="J3120" s="276"/>
      <c r="K3120" s="276"/>
      <c r="L3120" s="276"/>
      <c r="M3120" s="276"/>
      <c r="N3120" s="276"/>
      <c r="O3120" s="160"/>
    </row>
    <row r="3121">
      <c r="A3121" s="276"/>
      <c r="B3121" s="276"/>
      <c r="C3121" s="304"/>
      <c r="D3121" s="305"/>
      <c r="E3121" s="306"/>
      <c r="F3121" s="307"/>
      <c r="G3121" s="307"/>
      <c r="H3121" s="307"/>
      <c r="I3121" s="308"/>
      <c r="J3121" s="276"/>
      <c r="K3121" s="276"/>
      <c r="L3121" s="276"/>
      <c r="M3121" s="276"/>
      <c r="N3121" s="276"/>
      <c r="O3121" s="160"/>
    </row>
    <row r="3122">
      <c r="A3122" s="276"/>
      <c r="B3122" s="276"/>
      <c r="C3122" s="304"/>
      <c r="D3122" s="305"/>
      <c r="E3122" s="306"/>
      <c r="F3122" s="307"/>
      <c r="G3122" s="307"/>
      <c r="H3122" s="307"/>
      <c r="I3122" s="308"/>
      <c r="J3122" s="276"/>
      <c r="K3122" s="276"/>
      <c r="L3122" s="276"/>
      <c r="M3122" s="276"/>
      <c r="N3122" s="276"/>
      <c r="O3122" s="160"/>
    </row>
    <row r="3123">
      <c r="A3123" s="276"/>
      <c r="B3123" s="276"/>
      <c r="C3123" s="304"/>
      <c r="D3123" s="305"/>
      <c r="E3123" s="306"/>
      <c r="F3123" s="307"/>
      <c r="G3123" s="307"/>
      <c r="H3123" s="307"/>
      <c r="I3123" s="308"/>
      <c r="J3123" s="276"/>
      <c r="K3123" s="276"/>
      <c r="L3123" s="276"/>
      <c r="M3123" s="276"/>
      <c r="N3123" s="276"/>
      <c r="O3123" s="160"/>
    </row>
    <row r="3124">
      <c r="A3124" s="276"/>
      <c r="B3124" s="276"/>
      <c r="C3124" s="304"/>
      <c r="D3124" s="305"/>
      <c r="E3124" s="306"/>
      <c r="F3124" s="307"/>
      <c r="G3124" s="307"/>
      <c r="H3124" s="307"/>
      <c r="I3124" s="308"/>
      <c r="J3124" s="276"/>
      <c r="K3124" s="276"/>
      <c r="L3124" s="276"/>
      <c r="M3124" s="276"/>
      <c r="N3124" s="276"/>
      <c r="O3124" s="160"/>
    </row>
    <row r="3125">
      <c r="A3125" s="276"/>
      <c r="B3125" s="276"/>
      <c r="C3125" s="304"/>
      <c r="D3125" s="305"/>
      <c r="E3125" s="306"/>
      <c r="F3125" s="307"/>
      <c r="G3125" s="307"/>
      <c r="H3125" s="307"/>
      <c r="I3125" s="308"/>
      <c r="J3125" s="276"/>
      <c r="K3125" s="276"/>
      <c r="L3125" s="276"/>
      <c r="M3125" s="276"/>
      <c r="N3125" s="276"/>
      <c r="O3125" s="160"/>
    </row>
    <row r="3126">
      <c r="A3126" s="276"/>
      <c r="B3126" s="276"/>
      <c r="C3126" s="304"/>
      <c r="D3126" s="305"/>
      <c r="E3126" s="306"/>
      <c r="F3126" s="307"/>
      <c r="G3126" s="307"/>
      <c r="H3126" s="307"/>
      <c r="I3126" s="308"/>
      <c r="J3126" s="276"/>
      <c r="K3126" s="276"/>
      <c r="L3126" s="276"/>
      <c r="M3126" s="276"/>
      <c r="N3126" s="276"/>
      <c r="O3126" s="160"/>
    </row>
    <row r="3127">
      <c r="A3127" s="276"/>
      <c r="B3127" s="276"/>
      <c r="C3127" s="304"/>
      <c r="D3127" s="305"/>
      <c r="E3127" s="306"/>
      <c r="F3127" s="307"/>
      <c r="G3127" s="307"/>
      <c r="H3127" s="307"/>
      <c r="I3127" s="308"/>
      <c r="J3127" s="276"/>
      <c r="K3127" s="276"/>
      <c r="L3127" s="276"/>
      <c r="M3127" s="276"/>
      <c r="N3127" s="276"/>
      <c r="O3127" s="160"/>
    </row>
    <row r="3128">
      <c r="A3128" s="276"/>
      <c r="B3128" s="276"/>
      <c r="C3128" s="304"/>
      <c r="D3128" s="305"/>
      <c r="E3128" s="306"/>
      <c r="F3128" s="307"/>
      <c r="G3128" s="307"/>
      <c r="H3128" s="307"/>
      <c r="I3128" s="308"/>
      <c r="J3128" s="276"/>
      <c r="K3128" s="276"/>
      <c r="L3128" s="276"/>
      <c r="M3128" s="276"/>
      <c r="N3128" s="276"/>
      <c r="O3128" s="160"/>
    </row>
    <row r="3129">
      <c r="A3129" s="276"/>
      <c r="B3129" s="276"/>
      <c r="C3129" s="304"/>
      <c r="D3129" s="305"/>
      <c r="E3129" s="306"/>
      <c r="F3129" s="307"/>
      <c r="G3129" s="307"/>
      <c r="H3129" s="307"/>
      <c r="I3129" s="308"/>
      <c r="J3129" s="276"/>
      <c r="K3129" s="276"/>
      <c r="L3129" s="276"/>
      <c r="M3129" s="276"/>
      <c r="N3129" s="276"/>
      <c r="O3129" s="160"/>
    </row>
    <row r="3130">
      <c r="A3130" s="276"/>
      <c r="B3130" s="276"/>
      <c r="C3130" s="304"/>
      <c r="D3130" s="305"/>
      <c r="E3130" s="306"/>
      <c r="F3130" s="307"/>
      <c r="G3130" s="307"/>
      <c r="H3130" s="307"/>
      <c r="I3130" s="308"/>
      <c r="J3130" s="276"/>
      <c r="K3130" s="276"/>
      <c r="L3130" s="276"/>
      <c r="M3130" s="276"/>
      <c r="N3130" s="276"/>
      <c r="O3130" s="160"/>
    </row>
    <row r="3131">
      <c r="A3131" s="276"/>
      <c r="B3131" s="276"/>
      <c r="C3131" s="304"/>
      <c r="D3131" s="305"/>
      <c r="E3131" s="306"/>
      <c r="F3131" s="307"/>
      <c r="G3131" s="307"/>
      <c r="H3131" s="307"/>
      <c r="I3131" s="308"/>
      <c r="J3131" s="276"/>
      <c r="K3131" s="276"/>
      <c r="L3131" s="276"/>
      <c r="M3131" s="276"/>
      <c r="N3131" s="276"/>
      <c r="O3131" s="160"/>
    </row>
    <row r="3132">
      <c r="A3132" s="276"/>
      <c r="B3132" s="276"/>
      <c r="C3132" s="304"/>
      <c r="D3132" s="305"/>
      <c r="E3132" s="306"/>
      <c r="F3132" s="307"/>
      <c r="G3132" s="307"/>
      <c r="H3132" s="307"/>
      <c r="I3132" s="308"/>
      <c r="J3132" s="276"/>
      <c r="K3132" s="276"/>
      <c r="L3132" s="276"/>
      <c r="M3132" s="276"/>
      <c r="N3132" s="276"/>
      <c r="O3132" s="160"/>
    </row>
    <row r="3133">
      <c r="A3133" s="276"/>
      <c r="B3133" s="276"/>
      <c r="C3133" s="304"/>
      <c r="D3133" s="305"/>
      <c r="E3133" s="306"/>
      <c r="F3133" s="307"/>
      <c r="G3133" s="307"/>
      <c r="H3133" s="307"/>
      <c r="I3133" s="308"/>
      <c r="J3133" s="276"/>
      <c r="K3133" s="276"/>
      <c r="L3133" s="276"/>
      <c r="M3133" s="276"/>
      <c r="N3133" s="276"/>
      <c r="O3133" s="160"/>
    </row>
    <row r="3134">
      <c r="A3134" s="276"/>
      <c r="B3134" s="276"/>
      <c r="C3134" s="304"/>
      <c r="D3134" s="305"/>
      <c r="E3134" s="306"/>
      <c r="F3134" s="307"/>
      <c r="G3134" s="307"/>
      <c r="H3134" s="307"/>
      <c r="I3134" s="308"/>
      <c r="J3134" s="276"/>
      <c r="K3134" s="276"/>
      <c r="L3134" s="276"/>
      <c r="M3134" s="276"/>
      <c r="N3134" s="276"/>
      <c r="O3134" s="160"/>
    </row>
    <row r="3135">
      <c r="A3135" s="276"/>
      <c r="B3135" s="276"/>
      <c r="C3135" s="304"/>
      <c r="D3135" s="305"/>
      <c r="E3135" s="306"/>
      <c r="F3135" s="307"/>
      <c r="G3135" s="307"/>
      <c r="H3135" s="307"/>
      <c r="I3135" s="308"/>
      <c r="J3135" s="276"/>
      <c r="K3135" s="276"/>
      <c r="L3135" s="276"/>
      <c r="M3135" s="276"/>
      <c r="N3135" s="276"/>
      <c r="O3135" s="160"/>
    </row>
    <row r="3136">
      <c r="A3136" s="276"/>
      <c r="B3136" s="276"/>
      <c r="C3136" s="304"/>
      <c r="D3136" s="305"/>
      <c r="E3136" s="306"/>
      <c r="F3136" s="307"/>
      <c r="G3136" s="307"/>
      <c r="H3136" s="307"/>
      <c r="I3136" s="308"/>
      <c r="J3136" s="276"/>
      <c r="K3136" s="276"/>
      <c r="L3136" s="276"/>
      <c r="M3136" s="276"/>
      <c r="N3136" s="276"/>
      <c r="O3136" s="160"/>
    </row>
    <row r="3137">
      <c r="A3137" s="276"/>
      <c r="B3137" s="276"/>
      <c r="C3137" s="304"/>
      <c r="D3137" s="305"/>
      <c r="E3137" s="306"/>
      <c r="F3137" s="307"/>
      <c r="G3137" s="307"/>
      <c r="H3137" s="307"/>
      <c r="I3137" s="308"/>
      <c r="J3137" s="276"/>
      <c r="K3137" s="276"/>
      <c r="L3137" s="276"/>
      <c r="M3137" s="276"/>
      <c r="N3137" s="276"/>
      <c r="O3137" s="160"/>
    </row>
    <row r="3138">
      <c r="A3138" s="276"/>
      <c r="B3138" s="276"/>
      <c r="C3138" s="304"/>
      <c r="D3138" s="305"/>
      <c r="E3138" s="306"/>
      <c r="F3138" s="307"/>
      <c r="G3138" s="307"/>
      <c r="H3138" s="307"/>
      <c r="I3138" s="308"/>
      <c r="J3138" s="276"/>
      <c r="K3138" s="276"/>
      <c r="L3138" s="276"/>
      <c r="M3138" s="276"/>
      <c r="N3138" s="276"/>
      <c r="O3138" s="160"/>
    </row>
    <row r="3139">
      <c r="A3139" s="276"/>
      <c r="B3139" s="276"/>
      <c r="C3139" s="304"/>
      <c r="D3139" s="305"/>
      <c r="E3139" s="306"/>
      <c r="F3139" s="307"/>
      <c r="G3139" s="307"/>
      <c r="H3139" s="307"/>
      <c r="I3139" s="308"/>
      <c r="J3139" s="276"/>
      <c r="K3139" s="276"/>
      <c r="L3139" s="276"/>
      <c r="M3139" s="276"/>
      <c r="N3139" s="276"/>
      <c r="O3139" s="160"/>
    </row>
    <row r="3140">
      <c r="A3140" s="276"/>
      <c r="B3140" s="276"/>
      <c r="C3140" s="304"/>
      <c r="D3140" s="305"/>
      <c r="E3140" s="306"/>
      <c r="F3140" s="307"/>
      <c r="G3140" s="307"/>
      <c r="H3140" s="307"/>
      <c r="I3140" s="308"/>
      <c r="J3140" s="276"/>
      <c r="K3140" s="276"/>
      <c r="L3140" s="276"/>
      <c r="M3140" s="276"/>
      <c r="N3140" s="276"/>
      <c r="O3140" s="160"/>
    </row>
    <row r="3141">
      <c r="A3141" s="276"/>
      <c r="B3141" s="276"/>
      <c r="C3141" s="304"/>
      <c r="D3141" s="305"/>
      <c r="E3141" s="306"/>
      <c r="F3141" s="307"/>
      <c r="G3141" s="307"/>
      <c r="H3141" s="307"/>
      <c r="I3141" s="308"/>
      <c r="J3141" s="276"/>
      <c r="K3141" s="276"/>
      <c r="L3141" s="276"/>
      <c r="M3141" s="276"/>
      <c r="N3141" s="276"/>
      <c r="O3141" s="160"/>
    </row>
    <row r="3142">
      <c r="A3142" s="276"/>
      <c r="B3142" s="276"/>
      <c r="C3142" s="304"/>
      <c r="D3142" s="305"/>
      <c r="E3142" s="306"/>
      <c r="F3142" s="307"/>
      <c r="G3142" s="307"/>
      <c r="H3142" s="307"/>
      <c r="I3142" s="308"/>
      <c r="J3142" s="276"/>
      <c r="K3142" s="276"/>
      <c r="L3142" s="276"/>
      <c r="M3142" s="276"/>
      <c r="N3142" s="276"/>
      <c r="O3142" s="160"/>
    </row>
    <row r="3143">
      <c r="A3143" s="276"/>
      <c r="B3143" s="276"/>
      <c r="C3143" s="304"/>
      <c r="D3143" s="305"/>
      <c r="E3143" s="306"/>
      <c r="F3143" s="307"/>
      <c r="G3143" s="307"/>
      <c r="H3143" s="307"/>
      <c r="I3143" s="308"/>
      <c r="J3143" s="276"/>
      <c r="K3143" s="276"/>
      <c r="L3143" s="276"/>
      <c r="M3143" s="276"/>
      <c r="N3143" s="276"/>
      <c r="O3143" s="160"/>
    </row>
    <row r="3144">
      <c r="A3144" s="276"/>
      <c r="B3144" s="276"/>
      <c r="C3144" s="304"/>
      <c r="D3144" s="305"/>
      <c r="E3144" s="306"/>
      <c r="F3144" s="307"/>
      <c r="G3144" s="307"/>
      <c r="H3144" s="307"/>
      <c r="I3144" s="308"/>
      <c r="J3144" s="276"/>
      <c r="K3144" s="276"/>
      <c r="L3144" s="276"/>
      <c r="M3144" s="276"/>
      <c r="N3144" s="276"/>
      <c r="O3144" s="160"/>
    </row>
    <row r="3145">
      <c r="A3145" s="276"/>
      <c r="B3145" s="276"/>
      <c r="C3145" s="304"/>
      <c r="D3145" s="305"/>
      <c r="E3145" s="306"/>
      <c r="F3145" s="307"/>
      <c r="G3145" s="307"/>
      <c r="H3145" s="307"/>
      <c r="I3145" s="308"/>
      <c r="J3145" s="276"/>
      <c r="K3145" s="276"/>
      <c r="L3145" s="276"/>
      <c r="M3145" s="276"/>
      <c r="N3145" s="276"/>
      <c r="O3145" s="160"/>
    </row>
    <row r="3146">
      <c r="A3146" s="276"/>
      <c r="B3146" s="276"/>
      <c r="C3146" s="304"/>
      <c r="D3146" s="305"/>
      <c r="E3146" s="306"/>
      <c r="F3146" s="307"/>
      <c r="G3146" s="307"/>
      <c r="H3146" s="307"/>
      <c r="I3146" s="308"/>
      <c r="J3146" s="276"/>
      <c r="K3146" s="276"/>
      <c r="L3146" s="276"/>
      <c r="M3146" s="276"/>
      <c r="N3146" s="276"/>
      <c r="O3146" s="160"/>
    </row>
    <row r="3147">
      <c r="A3147" s="276"/>
      <c r="B3147" s="276"/>
      <c r="C3147" s="304"/>
      <c r="D3147" s="305"/>
      <c r="E3147" s="306"/>
      <c r="F3147" s="307"/>
      <c r="G3147" s="307"/>
      <c r="H3147" s="307"/>
      <c r="I3147" s="308"/>
      <c r="J3147" s="276"/>
      <c r="K3147" s="276"/>
      <c r="L3147" s="276"/>
      <c r="M3147" s="276"/>
      <c r="N3147" s="276"/>
      <c r="O3147" s="160"/>
    </row>
    <row r="3148">
      <c r="A3148" s="276"/>
      <c r="B3148" s="276"/>
      <c r="C3148" s="304"/>
      <c r="D3148" s="305"/>
      <c r="E3148" s="306"/>
      <c r="F3148" s="307"/>
      <c r="G3148" s="307"/>
      <c r="H3148" s="307"/>
      <c r="I3148" s="308"/>
      <c r="J3148" s="276"/>
      <c r="K3148" s="276"/>
      <c r="L3148" s="276"/>
      <c r="M3148" s="276"/>
      <c r="N3148" s="276"/>
      <c r="O3148" s="160"/>
    </row>
    <row r="3149">
      <c r="A3149" s="276"/>
      <c r="B3149" s="276"/>
      <c r="C3149" s="304"/>
      <c r="D3149" s="305"/>
      <c r="E3149" s="306"/>
      <c r="F3149" s="307"/>
      <c r="G3149" s="307"/>
      <c r="H3149" s="307"/>
      <c r="I3149" s="308"/>
      <c r="J3149" s="276"/>
      <c r="K3149" s="276"/>
      <c r="L3149" s="276"/>
      <c r="M3149" s="276"/>
      <c r="N3149" s="276"/>
      <c r="O3149" s="160"/>
    </row>
    <row r="3150">
      <c r="A3150" s="276"/>
      <c r="B3150" s="276"/>
      <c r="C3150" s="304"/>
      <c r="D3150" s="305"/>
      <c r="E3150" s="306"/>
      <c r="F3150" s="307"/>
      <c r="G3150" s="307"/>
      <c r="H3150" s="307"/>
      <c r="I3150" s="308"/>
      <c r="J3150" s="276"/>
      <c r="K3150" s="276"/>
      <c r="L3150" s="276"/>
      <c r="M3150" s="276"/>
      <c r="N3150" s="276"/>
      <c r="O3150" s="160"/>
    </row>
    <row r="3151">
      <c r="A3151" s="276"/>
      <c r="B3151" s="276"/>
      <c r="C3151" s="304"/>
      <c r="D3151" s="305"/>
      <c r="E3151" s="306"/>
      <c r="F3151" s="307"/>
      <c r="G3151" s="307"/>
      <c r="H3151" s="307"/>
      <c r="I3151" s="308"/>
      <c r="J3151" s="276"/>
      <c r="K3151" s="276"/>
      <c r="L3151" s="276"/>
      <c r="M3151" s="276"/>
      <c r="N3151" s="276"/>
      <c r="O3151" s="160"/>
    </row>
    <row r="3152">
      <c r="A3152" s="276"/>
      <c r="B3152" s="276"/>
      <c r="C3152" s="304"/>
      <c r="D3152" s="305"/>
      <c r="E3152" s="306"/>
      <c r="F3152" s="307"/>
      <c r="G3152" s="307"/>
      <c r="H3152" s="307"/>
      <c r="I3152" s="308"/>
      <c r="J3152" s="276"/>
      <c r="K3152" s="276"/>
      <c r="L3152" s="276"/>
      <c r="M3152" s="276"/>
      <c r="N3152" s="276"/>
      <c r="O3152" s="160"/>
    </row>
    <row r="3153">
      <c r="A3153" s="276"/>
      <c r="B3153" s="276"/>
      <c r="C3153" s="304"/>
      <c r="D3153" s="305"/>
      <c r="E3153" s="306"/>
      <c r="F3153" s="307"/>
      <c r="G3153" s="307"/>
      <c r="H3153" s="307"/>
      <c r="I3153" s="308"/>
      <c r="J3153" s="276"/>
      <c r="K3153" s="276"/>
      <c r="L3153" s="276"/>
      <c r="M3153" s="276"/>
      <c r="N3153" s="276"/>
      <c r="O3153" s="160"/>
    </row>
    <row r="3154">
      <c r="A3154" s="276"/>
      <c r="B3154" s="276"/>
      <c r="C3154" s="304"/>
      <c r="D3154" s="305"/>
      <c r="E3154" s="306"/>
      <c r="F3154" s="307"/>
      <c r="G3154" s="307"/>
      <c r="H3154" s="307"/>
      <c r="I3154" s="308"/>
      <c r="J3154" s="276"/>
      <c r="K3154" s="276"/>
      <c r="L3154" s="276"/>
      <c r="M3154" s="276"/>
      <c r="N3154" s="276"/>
      <c r="O3154" s="160"/>
    </row>
    <row r="3155">
      <c r="A3155" s="276"/>
      <c r="B3155" s="276"/>
      <c r="C3155" s="304"/>
      <c r="D3155" s="305"/>
      <c r="E3155" s="306"/>
      <c r="F3155" s="307"/>
      <c r="G3155" s="307"/>
      <c r="H3155" s="307"/>
      <c r="I3155" s="308"/>
      <c r="J3155" s="276"/>
      <c r="K3155" s="276"/>
      <c r="L3155" s="276"/>
      <c r="M3155" s="276"/>
      <c r="N3155" s="276"/>
      <c r="O3155" s="160"/>
    </row>
    <row r="3156">
      <c r="A3156" s="276"/>
      <c r="B3156" s="276"/>
      <c r="C3156" s="304"/>
      <c r="D3156" s="305"/>
      <c r="E3156" s="306"/>
      <c r="F3156" s="307"/>
      <c r="G3156" s="307"/>
      <c r="H3156" s="307"/>
      <c r="I3156" s="308"/>
      <c r="J3156" s="276"/>
      <c r="K3156" s="276"/>
      <c r="L3156" s="276"/>
      <c r="M3156" s="276"/>
      <c r="N3156" s="276"/>
      <c r="O3156" s="160"/>
    </row>
    <row r="3157">
      <c r="A3157" s="276"/>
      <c r="B3157" s="276"/>
      <c r="C3157" s="304"/>
      <c r="D3157" s="305"/>
      <c r="E3157" s="306"/>
      <c r="F3157" s="307"/>
      <c r="G3157" s="307"/>
      <c r="H3157" s="307"/>
      <c r="I3157" s="308"/>
      <c r="J3157" s="276"/>
      <c r="K3157" s="276"/>
      <c r="L3157" s="276"/>
      <c r="M3157" s="276"/>
      <c r="N3157" s="276"/>
      <c r="O3157" s="160"/>
    </row>
    <row r="3158">
      <c r="A3158" s="276"/>
      <c r="B3158" s="276"/>
      <c r="C3158" s="304"/>
      <c r="D3158" s="305"/>
      <c r="E3158" s="306"/>
      <c r="F3158" s="307"/>
      <c r="G3158" s="307"/>
      <c r="H3158" s="307"/>
      <c r="I3158" s="308"/>
      <c r="J3158" s="276"/>
      <c r="K3158" s="276"/>
      <c r="L3158" s="276"/>
      <c r="M3158" s="276"/>
      <c r="N3158" s="276"/>
      <c r="O3158" s="160"/>
    </row>
    <row r="3159">
      <c r="A3159" s="276"/>
      <c r="B3159" s="276"/>
      <c r="C3159" s="304"/>
      <c r="D3159" s="305"/>
      <c r="E3159" s="306"/>
      <c r="F3159" s="307"/>
      <c r="G3159" s="307"/>
      <c r="H3159" s="307"/>
      <c r="I3159" s="308"/>
      <c r="J3159" s="276"/>
      <c r="K3159" s="276"/>
      <c r="L3159" s="276"/>
      <c r="M3159" s="276"/>
      <c r="N3159" s="276"/>
      <c r="O3159" s="160"/>
    </row>
    <row r="3160">
      <c r="A3160" s="276"/>
      <c r="B3160" s="276"/>
      <c r="C3160" s="304"/>
      <c r="D3160" s="305"/>
      <c r="E3160" s="306"/>
      <c r="F3160" s="307"/>
      <c r="G3160" s="307"/>
      <c r="H3160" s="307"/>
      <c r="I3160" s="308"/>
      <c r="J3160" s="276"/>
      <c r="K3160" s="276"/>
      <c r="L3160" s="276"/>
      <c r="M3160" s="276"/>
      <c r="N3160" s="276"/>
      <c r="O3160" s="160"/>
    </row>
    <row r="3161">
      <c r="A3161" s="276"/>
      <c r="B3161" s="276"/>
      <c r="C3161" s="304"/>
      <c r="D3161" s="305"/>
      <c r="E3161" s="306"/>
      <c r="F3161" s="307"/>
      <c r="G3161" s="307"/>
      <c r="H3161" s="307"/>
      <c r="I3161" s="308"/>
      <c r="J3161" s="276"/>
      <c r="K3161" s="276"/>
      <c r="L3161" s="276"/>
      <c r="M3161" s="276"/>
      <c r="N3161" s="276"/>
      <c r="O3161" s="160"/>
    </row>
    <row r="3162">
      <c r="A3162" s="276"/>
      <c r="B3162" s="276"/>
      <c r="C3162" s="304"/>
      <c r="D3162" s="305"/>
      <c r="E3162" s="306"/>
      <c r="F3162" s="307"/>
      <c r="G3162" s="307"/>
      <c r="H3162" s="307"/>
      <c r="I3162" s="308"/>
      <c r="J3162" s="276"/>
      <c r="K3162" s="276"/>
      <c r="L3162" s="276"/>
      <c r="M3162" s="276"/>
      <c r="N3162" s="276"/>
      <c r="O3162" s="160"/>
    </row>
    <row r="3163">
      <c r="A3163" s="276"/>
      <c r="B3163" s="276"/>
      <c r="C3163" s="304"/>
      <c r="D3163" s="305"/>
      <c r="E3163" s="306"/>
      <c r="F3163" s="307"/>
      <c r="G3163" s="307"/>
      <c r="H3163" s="307"/>
      <c r="I3163" s="308"/>
      <c r="J3163" s="276"/>
      <c r="K3163" s="276"/>
      <c r="L3163" s="276"/>
      <c r="M3163" s="276"/>
      <c r="N3163" s="276"/>
      <c r="O3163" s="160"/>
    </row>
    <row r="3164">
      <c r="A3164" s="276"/>
      <c r="B3164" s="276"/>
      <c r="C3164" s="304"/>
      <c r="D3164" s="305"/>
      <c r="E3164" s="306"/>
      <c r="F3164" s="307"/>
      <c r="G3164" s="307"/>
      <c r="H3164" s="307"/>
      <c r="I3164" s="308"/>
      <c r="J3164" s="276"/>
      <c r="K3164" s="276"/>
      <c r="L3164" s="276"/>
      <c r="M3164" s="276"/>
      <c r="N3164" s="276"/>
      <c r="O3164" s="160"/>
    </row>
    <row r="3165">
      <c r="A3165" s="276"/>
      <c r="B3165" s="276"/>
      <c r="C3165" s="304"/>
      <c r="D3165" s="305"/>
      <c r="E3165" s="306"/>
      <c r="F3165" s="307"/>
      <c r="G3165" s="307"/>
      <c r="H3165" s="307"/>
      <c r="I3165" s="308"/>
      <c r="J3165" s="276"/>
      <c r="K3165" s="276"/>
      <c r="L3165" s="276"/>
      <c r="M3165" s="276"/>
      <c r="N3165" s="276"/>
      <c r="O3165" s="160"/>
    </row>
    <row r="3166">
      <c r="A3166" s="276"/>
      <c r="B3166" s="276"/>
      <c r="C3166" s="304"/>
      <c r="D3166" s="305"/>
      <c r="E3166" s="306"/>
      <c r="F3166" s="307"/>
      <c r="G3166" s="307"/>
      <c r="H3166" s="307"/>
      <c r="I3166" s="308"/>
      <c r="J3166" s="276"/>
      <c r="K3166" s="276"/>
      <c r="L3166" s="276"/>
      <c r="M3166" s="276"/>
      <c r="N3166" s="276"/>
      <c r="O3166" s="160"/>
    </row>
    <row r="3167">
      <c r="A3167" s="276"/>
      <c r="B3167" s="276"/>
      <c r="C3167" s="304"/>
      <c r="D3167" s="305"/>
      <c r="E3167" s="306"/>
      <c r="F3167" s="307"/>
      <c r="G3167" s="307"/>
      <c r="H3167" s="307"/>
      <c r="I3167" s="308"/>
      <c r="J3167" s="276"/>
      <c r="K3167" s="276"/>
      <c r="L3167" s="276"/>
      <c r="M3167" s="276"/>
      <c r="N3167" s="276"/>
      <c r="O3167" s="160"/>
    </row>
    <row r="3168">
      <c r="A3168" s="276"/>
      <c r="B3168" s="276"/>
      <c r="C3168" s="304"/>
      <c r="D3168" s="305"/>
      <c r="E3168" s="306"/>
      <c r="F3168" s="307"/>
      <c r="G3168" s="307"/>
      <c r="H3168" s="307"/>
      <c r="I3168" s="308"/>
      <c r="J3168" s="276"/>
      <c r="K3168" s="276"/>
      <c r="L3168" s="276"/>
      <c r="M3168" s="276"/>
      <c r="N3168" s="276"/>
      <c r="O3168" s="160"/>
    </row>
    <row r="3169">
      <c r="A3169" s="276"/>
      <c r="B3169" s="276"/>
      <c r="C3169" s="304"/>
      <c r="D3169" s="305"/>
      <c r="E3169" s="306"/>
      <c r="F3169" s="307"/>
      <c r="G3169" s="307"/>
      <c r="H3169" s="307"/>
      <c r="I3169" s="308"/>
      <c r="J3169" s="276"/>
      <c r="K3169" s="276"/>
      <c r="L3169" s="276"/>
      <c r="M3169" s="276"/>
      <c r="N3169" s="276"/>
      <c r="O3169" s="160"/>
    </row>
    <row r="3170">
      <c r="A3170" s="276"/>
      <c r="B3170" s="276"/>
      <c r="C3170" s="304"/>
      <c r="D3170" s="305"/>
      <c r="E3170" s="306"/>
      <c r="F3170" s="307"/>
      <c r="G3170" s="307"/>
      <c r="H3170" s="307"/>
      <c r="I3170" s="308"/>
      <c r="J3170" s="276"/>
      <c r="K3170" s="276"/>
      <c r="L3170" s="276"/>
      <c r="M3170" s="276"/>
      <c r="N3170" s="276"/>
      <c r="O3170" s="160"/>
    </row>
    <row r="3171">
      <c r="A3171" s="276"/>
      <c r="B3171" s="276"/>
      <c r="C3171" s="304"/>
      <c r="D3171" s="305"/>
      <c r="E3171" s="306"/>
      <c r="F3171" s="307"/>
      <c r="G3171" s="307"/>
      <c r="H3171" s="307"/>
      <c r="I3171" s="308"/>
      <c r="J3171" s="276"/>
      <c r="K3171" s="276"/>
      <c r="L3171" s="276"/>
      <c r="M3171" s="276"/>
      <c r="N3171" s="276"/>
      <c r="O3171" s="160"/>
    </row>
    <row r="3172">
      <c r="A3172" s="276"/>
      <c r="B3172" s="276"/>
      <c r="C3172" s="304"/>
      <c r="D3172" s="305"/>
      <c r="E3172" s="306"/>
      <c r="F3172" s="307"/>
      <c r="G3172" s="307"/>
      <c r="H3172" s="307"/>
      <c r="I3172" s="308"/>
      <c r="J3172" s="276"/>
      <c r="K3172" s="276"/>
      <c r="L3172" s="276"/>
      <c r="M3172" s="276"/>
      <c r="N3172" s="276"/>
      <c r="O3172" s="160"/>
    </row>
    <row r="3173">
      <c r="A3173" s="276"/>
      <c r="B3173" s="276"/>
      <c r="C3173" s="304"/>
      <c r="D3173" s="305"/>
      <c r="E3173" s="306"/>
      <c r="F3173" s="307"/>
      <c r="G3173" s="307"/>
      <c r="H3173" s="307"/>
      <c r="I3173" s="308"/>
      <c r="J3173" s="276"/>
      <c r="K3173" s="276"/>
      <c r="L3173" s="276"/>
      <c r="M3173" s="276"/>
      <c r="N3173" s="276"/>
      <c r="O3173" s="160"/>
    </row>
    <row r="3174">
      <c r="A3174" s="276"/>
      <c r="B3174" s="276"/>
      <c r="C3174" s="304"/>
      <c r="D3174" s="305"/>
      <c r="E3174" s="306"/>
      <c r="F3174" s="307"/>
      <c r="G3174" s="307"/>
      <c r="H3174" s="307"/>
      <c r="I3174" s="308"/>
      <c r="J3174" s="276"/>
      <c r="K3174" s="276"/>
      <c r="L3174" s="276"/>
      <c r="M3174" s="276"/>
      <c r="N3174" s="276"/>
      <c r="O3174" s="160"/>
    </row>
    <row r="3175">
      <c r="A3175" s="276"/>
      <c r="B3175" s="276"/>
      <c r="C3175" s="304"/>
      <c r="D3175" s="305"/>
      <c r="E3175" s="306"/>
      <c r="F3175" s="307"/>
      <c r="G3175" s="307"/>
      <c r="H3175" s="307"/>
      <c r="I3175" s="308"/>
      <c r="J3175" s="276"/>
      <c r="K3175" s="276"/>
      <c r="L3175" s="276"/>
      <c r="M3175" s="276"/>
      <c r="N3175" s="276"/>
      <c r="O3175" s="160"/>
    </row>
    <row r="3176">
      <c r="A3176" s="276"/>
      <c r="B3176" s="276"/>
      <c r="C3176" s="304"/>
      <c r="D3176" s="305"/>
      <c r="E3176" s="306"/>
      <c r="F3176" s="307"/>
      <c r="G3176" s="307"/>
      <c r="H3176" s="307"/>
      <c r="I3176" s="308"/>
      <c r="J3176" s="276"/>
      <c r="K3176" s="276"/>
      <c r="L3176" s="276"/>
      <c r="M3176" s="276"/>
      <c r="N3176" s="276"/>
      <c r="O3176" s="160"/>
    </row>
    <row r="3177">
      <c r="A3177" s="276"/>
      <c r="B3177" s="276"/>
      <c r="C3177" s="304"/>
      <c r="D3177" s="305"/>
      <c r="E3177" s="306"/>
      <c r="F3177" s="307"/>
      <c r="G3177" s="307"/>
      <c r="H3177" s="307"/>
      <c r="I3177" s="308"/>
      <c r="J3177" s="276"/>
      <c r="K3177" s="276"/>
      <c r="L3177" s="276"/>
      <c r="M3177" s="276"/>
      <c r="N3177" s="276"/>
      <c r="O3177" s="160"/>
    </row>
    <row r="3178">
      <c r="A3178" s="276"/>
      <c r="B3178" s="276"/>
      <c r="C3178" s="304"/>
      <c r="D3178" s="305"/>
      <c r="E3178" s="306"/>
      <c r="F3178" s="307"/>
      <c r="G3178" s="307"/>
      <c r="H3178" s="307"/>
      <c r="I3178" s="308"/>
      <c r="J3178" s="276"/>
      <c r="K3178" s="276"/>
      <c r="L3178" s="276"/>
      <c r="M3178" s="276"/>
      <c r="N3178" s="276"/>
      <c r="O3178" s="160"/>
    </row>
    <row r="3179">
      <c r="A3179" s="276"/>
      <c r="B3179" s="276"/>
      <c r="C3179" s="304"/>
      <c r="D3179" s="305"/>
      <c r="E3179" s="306"/>
      <c r="F3179" s="307"/>
      <c r="G3179" s="307"/>
      <c r="H3179" s="307"/>
      <c r="I3179" s="308"/>
      <c r="J3179" s="276"/>
      <c r="K3179" s="276"/>
      <c r="L3179" s="276"/>
      <c r="M3179" s="276"/>
      <c r="N3179" s="276"/>
      <c r="O3179" s="160"/>
    </row>
    <row r="3180">
      <c r="A3180" s="276"/>
      <c r="B3180" s="276"/>
      <c r="C3180" s="304"/>
      <c r="D3180" s="305"/>
      <c r="E3180" s="306"/>
      <c r="F3180" s="307"/>
      <c r="G3180" s="307"/>
      <c r="H3180" s="307"/>
      <c r="I3180" s="308"/>
      <c r="J3180" s="276"/>
      <c r="K3180" s="276"/>
      <c r="L3180" s="276"/>
      <c r="M3180" s="276"/>
      <c r="N3180" s="276"/>
      <c r="O3180" s="160"/>
    </row>
    <row r="3181">
      <c r="A3181" s="276"/>
      <c r="B3181" s="276"/>
      <c r="C3181" s="304"/>
      <c r="D3181" s="305"/>
      <c r="E3181" s="306"/>
      <c r="F3181" s="307"/>
      <c r="G3181" s="307"/>
      <c r="H3181" s="307"/>
      <c r="I3181" s="308"/>
      <c r="J3181" s="276"/>
      <c r="K3181" s="276"/>
      <c r="L3181" s="276"/>
      <c r="M3181" s="276"/>
      <c r="N3181" s="276"/>
      <c r="O3181" s="160"/>
    </row>
    <row r="3182">
      <c r="A3182" s="276"/>
      <c r="B3182" s="276"/>
      <c r="C3182" s="304"/>
      <c r="D3182" s="305"/>
      <c r="E3182" s="306"/>
      <c r="F3182" s="307"/>
      <c r="G3182" s="307"/>
      <c r="H3182" s="307"/>
      <c r="I3182" s="308"/>
      <c r="J3182" s="276"/>
      <c r="K3182" s="276"/>
      <c r="L3182" s="276"/>
      <c r="M3182" s="276"/>
      <c r="N3182" s="276"/>
      <c r="O3182" s="160"/>
    </row>
    <row r="3183">
      <c r="A3183" s="276"/>
      <c r="B3183" s="276"/>
      <c r="C3183" s="304"/>
      <c r="D3183" s="305"/>
      <c r="E3183" s="306"/>
      <c r="F3183" s="307"/>
      <c r="G3183" s="307"/>
      <c r="H3183" s="307"/>
      <c r="I3183" s="308"/>
      <c r="J3183" s="276"/>
      <c r="K3183" s="276"/>
      <c r="L3183" s="276"/>
      <c r="M3183" s="276"/>
      <c r="N3183" s="276"/>
      <c r="O3183" s="160"/>
    </row>
    <row r="3184">
      <c r="A3184" s="276"/>
      <c r="B3184" s="276"/>
      <c r="C3184" s="304"/>
      <c r="D3184" s="305"/>
      <c r="E3184" s="306"/>
      <c r="F3184" s="307"/>
      <c r="G3184" s="307"/>
      <c r="H3184" s="307"/>
      <c r="I3184" s="308"/>
      <c r="J3184" s="276"/>
      <c r="K3184" s="276"/>
      <c r="L3184" s="276"/>
      <c r="M3184" s="276"/>
      <c r="N3184" s="276"/>
      <c r="O3184" s="160"/>
    </row>
    <row r="3185">
      <c r="A3185" s="276"/>
      <c r="B3185" s="276"/>
      <c r="C3185" s="304"/>
      <c r="D3185" s="305"/>
      <c r="E3185" s="306"/>
      <c r="F3185" s="307"/>
      <c r="G3185" s="307"/>
      <c r="H3185" s="307"/>
      <c r="I3185" s="308"/>
      <c r="J3185" s="276"/>
      <c r="K3185" s="276"/>
      <c r="L3185" s="276"/>
      <c r="M3185" s="276"/>
      <c r="N3185" s="276"/>
      <c r="O3185" s="160"/>
    </row>
    <row r="3186">
      <c r="A3186" s="276"/>
      <c r="B3186" s="276"/>
      <c r="C3186" s="304"/>
      <c r="D3186" s="305"/>
      <c r="E3186" s="306"/>
      <c r="F3186" s="307"/>
      <c r="G3186" s="307"/>
      <c r="H3186" s="307"/>
      <c r="I3186" s="308"/>
      <c r="J3186" s="276"/>
      <c r="K3186" s="276"/>
      <c r="L3186" s="276"/>
      <c r="M3186" s="276"/>
      <c r="N3186" s="276"/>
      <c r="O3186" s="160"/>
    </row>
    <row r="3187">
      <c r="A3187" s="276"/>
      <c r="B3187" s="276"/>
      <c r="C3187" s="304"/>
      <c r="D3187" s="305"/>
      <c r="E3187" s="306"/>
      <c r="F3187" s="307"/>
      <c r="G3187" s="307"/>
      <c r="H3187" s="307"/>
      <c r="I3187" s="308"/>
      <c r="J3187" s="276"/>
      <c r="K3187" s="276"/>
      <c r="L3187" s="276"/>
      <c r="M3187" s="276"/>
      <c r="N3187" s="276"/>
      <c r="O3187" s="160"/>
    </row>
    <row r="3188">
      <c r="A3188" s="276"/>
      <c r="B3188" s="276"/>
      <c r="C3188" s="304"/>
      <c r="D3188" s="305"/>
      <c r="E3188" s="306"/>
      <c r="F3188" s="307"/>
      <c r="G3188" s="307"/>
      <c r="H3188" s="307"/>
      <c r="I3188" s="308"/>
      <c r="J3188" s="276"/>
      <c r="K3188" s="276"/>
      <c r="L3188" s="276"/>
      <c r="M3188" s="276"/>
      <c r="N3188" s="276"/>
      <c r="O3188" s="160"/>
    </row>
    <row r="3189">
      <c r="A3189" s="276"/>
      <c r="B3189" s="276"/>
      <c r="C3189" s="304"/>
      <c r="D3189" s="305"/>
      <c r="E3189" s="306"/>
      <c r="F3189" s="307"/>
      <c r="G3189" s="307"/>
      <c r="H3189" s="307"/>
      <c r="I3189" s="308"/>
      <c r="J3189" s="276"/>
      <c r="K3189" s="276"/>
      <c r="L3189" s="276"/>
      <c r="M3189" s="276"/>
      <c r="N3189" s="276"/>
      <c r="O3189" s="160"/>
    </row>
    <row r="3190">
      <c r="A3190" s="276"/>
      <c r="B3190" s="276"/>
      <c r="C3190" s="304"/>
      <c r="D3190" s="305"/>
      <c r="E3190" s="306"/>
      <c r="F3190" s="307"/>
      <c r="G3190" s="307"/>
      <c r="H3190" s="307"/>
      <c r="I3190" s="308"/>
      <c r="J3190" s="276"/>
      <c r="K3190" s="276"/>
      <c r="L3190" s="276"/>
      <c r="M3190" s="276"/>
      <c r="N3190" s="276"/>
      <c r="O3190" s="160"/>
    </row>
    <row r="3191">
      <c r="A3191" s="276"/>
      <c r="B3191" s="276"/>
      <c r="C3191" s="304"/>
      <c r="D3191" s="305"/>
      <c r="E3191" s="306"/>
      <c r="F3191" s="307"/>
      <c r="G3191" s="307"/>
      <c r="H3191" s="307"/>
      <c r="I3191" s="308"/>
      <c r="J3191" s="276"/>
      <c r="K3191" s="276"/>
      <c r="L3191" s="276"/>
      <c r="M3191" s="276"/>
      <c r="N3191" s="276"/>
      <c r="O3191" s="160"/>
    </row>
    <row r="3192">
      <c r="A3192" s="276"/>
      <c r="B3192" s="276"/>
      <c r="C3192" s="304"/>
      <c r="D3192" s="305"/>
      <c r="E3192" s="306"/>
      <c r="F3192" s="307"/>
      <c r="G3192" s="307"/>
      <c r="H3192" s="307"/>
      <c r="I3192" s="308"/>
      <c r="J3192" s="276"/>
      <c r="K3192" s="276"/>
      <c r="L3192" s="276"/>
      <c r="M3192" s="276"/>
      <c r="N3192" s="276"/>
      <c r="O3192" s="160"/>
    </row>
    <row r="3193">
      <c r="A3193" s="276"/>
      <c r="B3193" s="276"/>
      <c r="C3193" s="304"/>
      <c r="D3193" s="305"/>
      <c r="E3193" s="306"/>
      <c r="F3193" s="307"/>
      <c r="G3193" s="307"/>
      <c r="H3193" s="307"/>
      <c r="I3193" s="308"/>
      <c r="J3193" s="276"/>
      <c r="K3193" s="276"/>
      <c r="L3193" s="276"/>
      <c r="M3193" s="276"/>
      <c r="N3193" s="276"/>
      <c r="O3193" s="160"/>
    </row>
    <row r="3194">
      <c r="A3194" s="276"/>
      <c r="B3194" s="276"/>
      <c r="C3194" s="304"/>
      <c r="D3194" s="305"/>
      <c r="E3194" s="306"/>
      <c r="F3194" s="307"/>
      <c r="G3194" s="307"/>
      <c r="H3194" s="307"/>
      <c r="I3194" s="308"/>
      <c r="J3194" s="276"/>
      <c r="K3194" s="276"/>
      <c r="L3194" s="276"/>
      <c r="M3194" s="276"/>
      <c r="N3194" s="276"/>
      <c r="O3194" s="160"/>
    </row>
    <row r="3195">
      <c r="A3195" s="276"/>
      <c r="B3195" s="276"/>
      <c r="C3195" s="304"/>
      <c r="D3195" s="305"/>
      <c r="E3195" s="306"/>
      <c r="F3195" s="307"/>
      <c r="G3195" s="307"/>
      <c r="H3195" s="307"/>
      <c r="I3195" s="308"/>
      <c r="J3195" s="276"/>
      <c r="K3195" s="276"/>
      <c r="L3195" s="276"/>
      <c r="M3195" s="276"/>
      <c r="N3195" s="276"/>
      <c r="O3195" s="160"/>
    </row>
    <row r="3196">
      <c r="A3196" s="276"/>
      <c r="B3196" s="276"/>
      <c r="C3196" s="304"/>
      <c r="D3196" s="305"/>
      <c r="E3196" s="306"/>
      <c r="F3196" s="307"/>
      <c r="G3196" s="307"/>
      <c r="H3196" s="307"/>
      <c r="I3196" s="308"/>
      <c r="J3196" s="276"/>
      <c r="K3196" s="276"/>
      <c r="L3196" s="276"/>
      <c r="M3196" s="276"/>
      <c r="N3196" s="276"/>
      <c r="O3196" s="160"/>
    </row>
    <row r="3197">
      <c r="A3197" s="276"/>
      <c r="B3197" s="276"/>
      <c r="C3197" s="304"/>
      <c r="D3197" s="305"/>
      <c r="E3197" s="306"/>
      <c r="F3197" s="307"/>
      <c r="G3197" s="307"/>
      <c r="H3197" s="307"/>
      <c r="I3197" s="308"/>
      <c r="J3197" s="276"/>
      <c r="K3197" s="276"/>
      <c r="L3197" s="276"/>
      <c r="M3197" s="276"/>
      <c r="N3197" s="276"/>
      <c r="O3197" s="160"/>
    </row>
    <row r="3198">
      <c r="A3198" s="276"/>
      <c r="B3198" s="276"/>
      <c r="C3198" s="304"/>
      <c r="D3198" s="305"/>
      <c r="E3198" s="306"/>
      <c r="F3198" s="307"/>
      <c r="G3198" s="307"/>
      <c r="H3198" s="307"/>
      <c r="I3198" s="308"/>
      <c r="J3198" s="276"/>
      <c r="K3198" s="276"/>
      <c r="L3198" s="276"/>
      <c r="M3198" s="276"/>
      <c r="N3198" s="276"/>
      <c r="O3198" s="160"/>
    </row>
    <row r="3199">
      <c r="A3199" s="276"/>
      <c r="B3199" s="276"/>
      <c r="C3199" s="304"/>
      <c r="D3199" s="305"/>
      <c r="E3199" s="306"/>
      <c r="F3199" s="307"/>
      <c r="G3199" s="307"/>
      <c r="H3199" s="307"/>
      <c r="I3199" s="308"/>
      <c r="J3199" s="276"/>
      <c r="K3199" s="276"/>
      <c r="L3199" s="276"/>
      <c r="M3199" s="276"/>
      <c r="N3199" s="276"/>
      <c r="O3199" s="160"/>
    </row>
    <row r="3200">
      <c r="A3200" s="276"/>
      <c r="B3200" s="276"/>
      <c r="C3200" s="304"/>
      <c r="D3200" s="305"/>
      <c r="E3200" s="306"/>
      <c r="F3200" s="307"/>
      <c r="G3200" s="307"/>
      <c r="H3200" s="307"/>
      <c r="I3200" s="308"/>
      <c r="J3200" s="276"/>
      <c r="K3200" s="276"/>
      <c r="L3200" s="276"/>
      <c r="M3200" s="276"/>
      <c r="N3200" s="276"/>
      <c r="O3200" s="160"/>
    </row>
    <row r="3201">
      <c r="A3201" s="276"/>
      <c r="B3201" s="276"/>
      <c r="C3201" s="304"/>
      <c r="D3201" s="305"/>
      <c r="E3201" s="306"/>
      <c r="F3201" s="307"/>
      <c r="G3201" s="307"/>
      <c r="H3201" s="307"/>
      <c r="I3201" s="308"/>
      <c r="J3201" s="276"/>
      <c r="K3201" s="276"/>
      <c r="L3201" s="276"/>
      <c r="M3201" s="276"/>
      <c r="N3201" s="276"/>
      <c r="O3201" s="160"/>
    </row>
    <row r="3202">
      <c r="A3202" s="276"/>
      <c r="B3202" s="276"/>
      <c r="C3202" s="304"/>
      <c r="D3202" s="305"/>
      <c r="E3202" s="306"/>
      <c r="F3202" s="307"/>
      <c r="G3202" s="307"/>
      <c r="H3202" s="307"/>
      <c r="I3202" s="308"/>
      <c r="J3202" s="276"/>
      <c r="K3202" s="276"/>
      <c r="L3202" s="276"/>
      <c r="M3202" s="276"/>
      <c r="N3202" s="276"/>
      <c r="O3202" s="160"/>
    </row>
    <row r="3203">
      <c r="A3203" s="276"/>
      <c r="B3203" s="276"/>
      <c r="C3203" s="304"/>
      <c r="D3203" s="305"/>
      <c r="E3203" s="306"/>
      <c r="F3203" s="307"/>
      <c r="G3203" s="307"/>
      <c r="H3203" s="307"/>
      <c r="I3203" s="308"/>
      <c r="J3203" s="276"/>
      <c r="K3203" s="276"/>
      <c r="L3203" s="276"/>
      <c r="M3203" s="276"/>
      <c r="N3203" s="276"/>
      <c r="O3203" s="160"/>
    </row>
    <row r="3204">
      <c r="A3204" s="276"/>
      <c r="B3204" s="276"/>
      <c r="C3204" s="304"/>
      <c r="D3204" s="305"/>
      <c r="E3204" s="306"/>
      <c r="F3204" s="307"/>
      <c r="G3204" s="307"/>
      <c r="H3204" s="307"/>
      <c r="I3204" s="308"/>
      <c r="J3204" s="276"/>
      <c r="K3204" s="276"/>
      <c r="L3204" s="276"/>
      <c r="M3204" s="276"/>
      <c r="N3204" s="276"/>
      <c r="O3204" s="160"/>
    </row>
    <row r="3205">
      <c r="A3205" s="276"/>
      <c r="B3205" s="276"/>
      <c r="C3205" s="304"/>
      <c r="D3205" s="305"/>
      <c r="E3205" s="306"/>
      <c r="F3205" s="307"/>
      <c r="G3205" s="307"/>
      <c r="H3205" s="307"/>
      <c r="I3205" s="308"/>
      <c r="J3205" s="276"/>
      <c r="K3205" s="276"/>
      <c r="L3205" s="276"/>
      <c r="M3205" s="276"/>
      <c r="N3205" s="276"/>
      <c r="O3205" s="160"/>
    </row>
    <row r="3206">
      <c r="A3206" s="276"/>
      <c r="B3206" s="276"/>
      <c r="C3206" s="304"/>
      <c r="D3206" s="305"/>
      <c r="E3206" s="306"/>
      <c r="F3206" s="307"/>
      <c r="G3206" s="307"/>
      <c r="H3206" s="307"/>
      <c r="I3206" s="308"/>
      <c r="J3206" s="276"/>
      <c r="K3206" s="276"/>
      <c r="L3206" s="276"/>
      <c r="M3206" s="276"/>
      <c r="N3206" s="276"/>
      <c r="O3206" s="160"/>
    </row>
    <row r="3207">
      <c r="A3207" s="276"/>
      <c r="B3207" s="276"/>
      <c r="C3207" s="304"/>
      <c r="D3207" s="305"/>
      <c r="E3207" s="306"/>
      <c r="F3207" s="307"/>
      <c r="G3207" s="307"/>
      <c r="H3207" s="307"/>
      <c r="I3207" s="308"/>
      <c r="J3207" s="276"/>
      <c r="K3207" s="276"/>
      <c r="L3207" s="276"/>
      <c r="M3207" s="276"/>
      <c r="N3207" s="276"/>
      <c r="O3207" s="160"/>
    </row>
    <row r="3208">
      <c r="A3208" s="276"/>
      <c r="B3208" s="276"/>
      <c r="C3208" s="304"/>
      <c r="D3208" s="305"/>
      <c r="E3208" s="306"/>
      <c r="F3208" s="307"/>
      <c r="G3208" s="307"/>
      <c r="H3208" s="307"/>
      <c r="I3208" s="308"/>
      <c r="J3208" s="276"/>
      <c r="K3208" s="276"/>
      <c r="L3208" s="276"/>
      <c r="M3208" s="276"/>
      <c r="N3208" s="276"/>
      <c r="O3208" s="160"/>
    </row>
    <row r="3209">
      <c r="A3209" s="276"/>
      <c r="B3209" s="276"/>
      <c r="C3209" s="304"/>
      <c r="D3209" s="305"/>
      <c r="E3209" s="306"/>
      <c r="F3209" s="307"/>
      <c r="G3209" s="307"/>
      <c r="H3209" s="307"/>
      <c r="I3209" s="308"/>
      <c r="J3209" s="276"/>
      <c r="K3209" s="276"/>
      <c r="L3209" s="276"/>
      <c r="M3209" s="276"/>
      <c r="N3209" s="276"/>
      <c r="O3209" s="160"/>
    </row>
    <row r="3210">
      <c r="A3210" s="276"/>
      <c r="B3210" s="276"/>
      <c r="C3210" s="304"/>
      <c r="D3210" s="305"/>
      <c r="E3210" s="306"/>
      <c r="F3210" s="307"/>
      <c r="G3210" s="307"/>
      <c r="H3210" s="307"/>
      <c r="I3210" s="308"/>
      <c r="J3210" s="276"/>
      <c r="K3210" s="276"/>
      <c r="L3210" s="276"/>
      <c r="M3210" s="276"/>
      <c r="N3210" s="276"/>
      <c r="O3210" s="160"/>
    </row>
    <row r="3211">
      <c r="A3211" s="276"/>
      <c r="B3211" s="276"/>
      <c r="C3211" s="304"/>
      <c r="D3211" s="305"/>
      <c r="E3211" s="306"/>
      <c r="F3211" s="307"/>
      <c r="G3211" s="307"/>
      <c r="H3211" s="307"/>
      <c r="I3211" s="308"/>
      <c r="J3211" s="276"/>
      <c r="K3211" s="276"/>
      <c r="L3211" s="276"/>
      <c r="M3211" s="276"/>
      <c r="N3211" s="276"/>
      <c r="O3211" s="160"/>
    </row>
    <row r="3212">
      <c r="A3212" s="276"/>
      <c r="B3212" s="276"/>
      <c r="C3212" s="304"/>
      <c r="D3212" s="305"/>
      <c r="E3212" s="306"/>
      <c r="F3212" s="307"/>
      <c r="G3212" s="307"/>
      <c r="H3212" s="307"/>
      <c r="I3212" s="308"/>
      <c r="J3212" s="276"/>
      <c r="K3212" s="276"/>
      <c r="L3212" s="276"/>
      <c r="M3212" s="276"/>
      <c r="N3212" s="276"/>
      <c r="O3212" s="160"/>
    </row>
    <row r="3213">
      <c r="A3213" s="276"/>
      <c r="B3213" s="276"/>
      <c r="C3213" s="304"/>
      <c r="D3213" s="305"/>
      <c r="E3213" s="306"/>
      <c r="F3213" s="307"/>
      <c r="G3213" s="307"/>
      <c r="H3213" s="307"/>
      <c r="I3213" s="308"/>
      <c r="J3213" s="276"/>
      <c r="K3213" s="276"/>
      <c r="L3213" s="276"/>
      <c r="M3213" s="276"/>
      <c r="N3213" s="276"/>
      <c r="O3213" s="160"/>
    </row>
    <row r="3214">
      <c r="A3214" s="276"/>
      <c r="B3214" s="276"/>
      <c r="C3214" s="304"/>
      <c r="D3214" s="305"/>
      <c r="E3214" s="306"/>
      <c r="F3214" s="307"/>
      <c r="G3214" s="307"/>
      <c r="H3214" s="307"/>
      <c r="I3214" s="308"/>
      <c r="J3214" s="276"/>
      <c r="K3214" s="276"/>
      <c r="L3214" s="276"/>
      <c r="M3214" s="276"/>
      <c r="N3214" s="276"/>
      <c r="O3214" s="160"/>
    </row>
    <row r="3215">
      <c r="A3215" s="276"/>
      <c r="B3215" s="276"/>
      <c r="C3215" s="304"/>
      <c r="D3215" s="305"/>
      <c r="E3215" s="306"/>
      <c r="F3215" s="307"/>
      <c r="G3215" s="307"/>
      <c r="H3215" s="307"/>
      <c r="I3215" s="308"/>
      <c r="J3215" s="276"/>
      <c r="K3215" s="276"/>
      <c r="L3215" s="276"/>
      <c r="M3215" s="276"/>
      <c r="N3215" s="276"/>
      <c r="O3215" s="160"/>
    </row>
    <row r="3216">
      <c r="A3216" s="276"/>
      <c r="B3216" s="276"/>
      <c r="C3216" s="304"/>
      <c r="D3216" s="305"/>
      <c r="E3216" s="306"/>
      <c r="F3216" s="307"/>
      <c r="G3216" s="307"/>
      <c r="H3216" s="307"/>
      <c r="I3216" s="308"/>
      <c r="J3216" s="276"/>
      <c r="K3216" s="276"/>
      <c r="L3216" s="276"/>
      <c r="M3216" s="276"/>
      <c r="N3216" s="276"/>
      <c r="O3216" s="160"/>
    </row>
    <row r="3217">
      <c r="A3217" s="276"/>
      <c r="B3217" s="276"/>
      <c r="C3217" s="304"/>
      <c r="D3217" s="305"/>
      <c r="E3217" s="306"/>
      <c r="F3217" s="307"/>
      <c r="G3217" s="307"/>
      <c r="H3217" s="307"/>
      <c r="I3217" s="308"/>
      <c r="J3217" s="276"/>
      <c r="K3217" s="276"/>
      <c r="L3217" s="276"/>
      <c r="M3217" s="276"/>
      <c r="N3217" s="276"/>
      <c r="O3217" s="160"/>
    </row>
    <row r="3218">
      <c r="A3218" s="276"/>
      <c r="B3218" s="276"/>
      <c r="C3218" s="304"/>
      <c r="D3218" s="305"/>
      <c r="E3218" s="306"/>
      <c r="F3218" s="307"/>
      <c r="G3218" s="307"/>
      <c r="H3218" s="307"/>
      <c r="I3218" s="308"/>
      <c r="J3218" s="276"/>
      <c r="K3218" s="276"/>
      <c r="L3218" s="276"/>
      <c r="M3218" s="276"/>
      <c r="N3218" s="276"/>
      <c r="O3218" s="160"/>
    </row>
    <row r="3219">
      <c r="A3219" s="276"/>
      <c r="B3219" s="276"/>
      <c r="C3219" s="304"/>
      <c r="D3219" s="305"/>
      <c r="E3219" s="306"/>
      <c r="F3219" s="307"/>
      <c r="G3219" s="307"/>
      <c r="H3219" s="307"/>
      <c r="I3219" s="308"/>
      <c r="J3219" s="276"/>
      <c r="K3219" s="276"/>
      <c r="L3219" s="276"/>
      <c r="M3219" s="276"/>
      <c r="N3219" s="276"/>
      <c r="O3219" s="160"/>
    </row>
    <row r="3220">
      <c r="A3220" s="276"/>
      <c r="B3220" s="276"/>
      <c r="C3220" s="304"/>
      <c r="D3220" s="305"/>
      <c r="E3220" s="306"/>
      <c r="F3220" s="307"/>
      <c r="G3220" s="307"/>
      <c r="H3220" s="307"/>
      <c r="I3220" s="308"/>
      <c r="J3220" s="276"/>
      <c r="K3220" s="276"/>
      <c r="L3220" s="276"/>
      <c r="M3220" s="276"/>
      <c r="N3220" s="276"/>
      <c r="O3220" s="160"/>
    </row>
    <row r="3221">
      <c r="A3221" s="276"/>
      <c r="B3221" s="276"/>
      <c r="C3221" s="304"/>
      <c r="D3221" s="305"/>
      <c r="E3221" s="306"/>
      <c r="F3221" s="307"/>
      <c r="G3221" s="307"/>
      <c r="H3221" s="307"/>
      <c r="I3221" s="308"/>
      <c r="J3221" s="276"/>
      <c r="K3221" s="276"/>
      <c r="L3221" s="276"/>
      <c r="M3221" s="276"/>
      <c r="N3221" s="276"/>
      <c r="O3221" s="160"/>
    </row>
    <row r="3222">
      <c r="A3222" s="276"/>
      <c r="B3222" s="276"/>
      <c r="C3222" s="304"/>
      <c r="D3222" s="305"/>
      <c r="E3222" s="306"/>
      <c r="F3222" s="307"/>
      <c r="G3222" s="307"/>
      <c r="H3222" s="307"/>
      <c r="I3222" s="308"/>
      <c r="J3222" s="276"/>
      <c r="K3222" s="276"/>
      <c r="L3222" s="276"/>
      <c r="M3222" s="276"/>
      <c r="N3222" s="276"/>
      <c r="O3222" s="160"/>
    </row>
    <row r="3223">
      <c r="A3223" s="276"/>
      <c r="B3223" s="276"/>
      <c r="C3223" s="304"/>
      <c r="D3223" s="305"/>
      <c r="E3223" s="306"/>
      <c r="F3223" s="307"/>
      <c r="G3223" s="307"/>
      <c r="H3223" s="307"/>
      <c r="I3223" s="308"/>
      <c r="J3223" s="276"/>
      <c r="K3223" s="276"/>
      <c r="L3223" s="276"/>
      <c r="M3223" s="276"/>
      <c r="N3223" s="276"/>
      <c r="O3223" s="160"/>
    </row>
    <row r="3224">
      <c r="A3224" s="276"/>
      <c r="B3224" s="276"/>
      <c r="C3224" s="304"/>
      <c r="D3224" s="305"/>
      <c r="E3224" s="306"/>
      <c r="F3224" s="307"/>
      <c r="G3224" s="307"/>
      <c r="H3224" s="307"/>
      <c r="I3224" s="308"/>
      <c r="J3224" s="276"/>
      <c r="K3224" s="276"/>
      <c r="L3224" s="276"/>
      <c r="M3224" s="276"/>
      <c r="N3224" s="276"/>
      <c r="O3224" s="160"/>
    </row>
    <row r="3225">
      <c r="A3225" s="276"/>
      <c r="B3225" s="276"/>
      <c r="C3225" s="304"/>
      <c r="D3225" s="305"/>
      <c r="E3225" s="306"/>
      <c r="F3225" s="307"/>
      <c r="G3225" s="307"/>
      <c r="H3225" s="307"/>
      <c r="I3225" s="308"/>
      <c r="J3225" s="276"/>
      <c r="K3225" s="276"/>
      <c r="L3225" s="276"/>
      <c r="M3225" s="276"/>
      <c r="N3225" s="276"/>
      <c r="O3225" s="160"/>
    </row>
    <row r="3226">
      <c r="A3226" s="276"/>
      <c r="B3226" s="276"/>
      <c r="C3226" s="304"/>
      <c r="D3226" s="305"/>
      <c r="E3226" s="306"/>
      <c r="F3226" s="307"/>
      <c r="G3226" s="307"/>
      <c r="H3226" s="307"/>
      <c r="I3226" s="308"/>
      <c r="J3226" s="276"/>
      <c r="K3226" s="276"/>
      <c r="L3226" s="276"/>
      <c r="M3226" s="276"/>
      <c r="N3226" s="276"/>
      <c r="O3226" s="160"/>
    </row>
    <row r="3227">
      <c r="A3227" s="276"/>
      <c r="B3227" s="276"/>
      <c r="C3227" s="304"/>
      <c r="D3227" s="305"/>
      <c r="E3227" s="306"/>
      <c r="F3227" s="307"/>
      <c r="G3227" s="307"/>
      <c r="H3227" s="307"/>
      <c r="I3227" s="308"/>
      <c r="J3227" s="276"/>
      <c r="K3227" s="276"/>
      <c r="L3227" s="276"/>
      <c r="M3227" s="276"/>
      <c r="N3227" s="276"/>
      <c r="O3227" s="160"/>
    </row>
    <row r="3228">
      <c r="A3228" s="276"/>
      <c r="B3228" s="276"/>
      <c r="C3228" s="304"/>
      <c r="D3228" s="305"/>
      <c r="E3228" s="306"/>
      <c r="F3228" s="307"/>
      <c r="G3228" s="307"/>
      <c r="H3228" s="307"/>
      <c r="I3228" s="308"/>
      <c r="J3228" s="276"/>
      <c r="K3228" s="276"/>
      <c r="L3228" s="276"/>
      <c r="M3228" s="276"/>
      <c r="N3228" s="276"/>
      <c r="O3228" s="160"/>
    </row>
    <row r="3229">
      <c r="A3229" s="276"/>
      <c r="B3229" s="276"/>
      <c r="C3229" s="304"/>
      <c r="D3229" s="305"/>
      <c r="E3229" s="306"/>
      <c r="F3229" s="307"/>
      <c r="G3229" s="307"/>
      <c r="H3229" s="307"/>
      <c r="I3229" s="308"/>
      <c r="J3229" s="276"/>
      <c r="K3229" s="276"/>
      <c r="L3229" s="276"/>
      <c r="M3229" s="276"/>
      <c r="N3229" s="276"/>
      <c r="O3229" s="160"/>
    </row>
    <row r="3230">
      <c r="A3230" s="276"/>
      <c r="B3230" s="276"/>
      <c r="C3230" s="304"/>
      <c r="D3230" s="305"/>
      <c r="E3230" s="306"/>
      <c r="F3230" s="307"/>
      <c r="G3230" s="307"/>
      <c r="H3230" s="307"/>
      <c r="I3230" s="308"/>
      <c r="J3230" s="276"/>
      <c r="K3230" s="276"/>
      <c r="L3230" s="276"/>
      <c r="M3230" s="276"/>
      <c r="N3230" s="276"/>
      <c r="O3230" s="160"/>
    </row>
    <row r="3231">
      <c r="A3231" s="276"/>
      <c r="B3231" s="276"/>
      <c r="C3231" s="304"/>
      <c r="D3231" s="305"/>
      <c r="E3231" s="306"/>
      <c r="F3231" s="307"/>
      <c r="G3231" s="307"/>
      <c r="H3231" s="307"/>
      <c r="I3231" s="308"/>
      <c r="J3231" s="276"/>
      <c r="K3231" s="276"/>
      <c r="L3231" s="276"/>
      <c r="M3231" s="276"/>
      <c r="N3231" s="276"/>
      <c r="O3231" s="160"/>
    </row>
    <row r="3232">
      <c r="A3232" s="276"/>
      <c r="B3232" s="276"/>
      <c r="C3232" s="304"/>
      <c r="D3232" s="305"/>
      <c r="E3232" s="306"/>
      <c r="F3232" s="307"/>
      <c r="G3232" s="307"/>
      <c r="H3232" s="307"/>
      <c r="I3232" s="308"/>
      <c r="J3232" s="276"/>
      <c r="K3232" s="276"/>
      <c r="L3232" s="276"/>
      <c r="M3232" s="276"/>
      <c r="N3232" s="276"/>
      <c r="O3232" s="160"/>
    </row>
    <row r="3233">
      <c r="A3233" s="276"/>
      <c r="B3233" s="276"/>
      <c r="C3233" s="304"/>
      <c r="D3233" s="305"/>
      <c r="E3233" s="306"/>
      <c r="F3233" s="307"/>
      <c r="G3233" s="307"/>
      <c r="H3233" s="307"/>
      <c r="I3233" s="308"/>
      <c r="J3233" s="276"/>
      <c r="K3233" s="276"/>
      <c r="L3233" s="276"/>
      <c r="M3233" s="276"/>
      <c r="N3233" s="276"/>
      <c r="O3233" s="160"/>
    </row>
    <row r="3234">
      <c r="A3234" s="276"/>
      <c r="B3234" s="276"/>
      <c r="C3234" s="304"/>
      <c r="D3234" s="305"/>
      <c r="E3234" s="306"/>
      <c r="F3234" s="307"/>
      <c r="G3234" s="307"/>
      <c r="H3234" s="307"/>
      <c r="I3234" s="308"/>
      <c r="J3234" s="276"/>
      <c r="K3234" s="276"/>
      <c r="L3234" s="276"/>
      <c r="M3234" s="276"/>
      <c r="N3234" s="276"/>
      <c r="O3234" s="160"/>
    </row>
    <row r="3235">
      <c r="A3235" s="276"/>
      <c r="B3235" s="276"/>
      <c r="C3235" s="304"/>
      <c r="D3235" s="305"/>
      <c r="E3235" s="306"/>
      <c r="F3235" s="307"/>
      <c r="G3235" s="307"/>
      <c r="H3235" s="307"/>
      <c r="I3235" s="308"/>
      <c r="J3235" s="276"/>
      <c r="K3235" s="276"/>
      <c r="L3235" s="276"/>
      <c r="M3235" s="276"/>
      <c r="N3235" s="276"/>
      <c r="O3235" s="160"/>
    </row>
    <row r="3236">
      <c r="A3236" s="276"/>
      <c r="B3236" s="276"/>
      <c r="C3236" s="304"/>
      <c r="D3236" s="305"/>
      <c r="E3236" s="306"/>
      <c r="F3236" s="307"/>
      <c r="G3236" s="307"/>
      <c r="H3236" s="307"/>
      <c r="I3236" s="308"/>
      <c r="J3236" s="276"/>
      <c r="K3236" s="276"/>
      <c r="L3236" s="276"/>
      <c r="M3236" s="276"/>
      <c r="N3236" s="276"/>
      <c r="O3236" s="160"/>
    </row>
    <row r="3237">
      <c r="A3237" s="276"/>
      <c r="B3237" s="276"/>
      <c r="C3237" s="304"/>
      <c r="D3237" s="305"/>
      <c r="E3237" s="306"/>
      <c r="F3237" s="307"/>
      <c r="G3237" s="307"/>
      <c r="H3237" s="307"/>
      <c r="I3237" s="308"/>
      <c r="J3237" s="276"/>
      <c r="K3237" s="276"/>
      <c r="L3237" s="276"/>
      <c r="M3237" s="276"/>
      <c r="N3237" s="276"/>
      <c r="O3237" s="160"/>
    </row>
    <row r="3238">
      <c r="A3238" s="276"/>
      <c r="B3238" s="276"/>
      <c r="C3238" s="304"/>
      <c r="D3238" s="305"/>
      <c r="E3238" s="306"/>
      <c r="F3238" s="307"/>
      <c r="G3238" s="307"/>
      <c r="H3238" s="307"/>
      <c r="I3238" s="308"/>
      <c r="J3238" s="276"/>
      <c r="K3238" s="276"/>
      <c r="L3238" s="276"/>
      <c r="M3238" s="276"/>
      <c r="N3238" s="276"/>
      <c r="O3238" s="160"/>
    </row>
    <row r="3239">
      <c r="A3239" s="276"/>
      <c r="B3239" s="276"/>
      <c r="C3239" s="304"/>
      <c r="D3239" s="305"/>
      <c r="E3239" s="306"/>
      <c r="F3239" s="307"/>
      <c r="G3239" s="307"/>
      <c r="H3239" s="307"/>
      <c r="I3239" s="308"/>
      <c r="J3239" s="276"/>
      <c r="K3239" s="276"/>
      <c r="L3239" s="276"/>
      <c r="M3239" s="276"/>
      <c r="N3239" s="276"/>
      <c r="O3239" s="160"/>
    </row>
    <row r="3240">
      <c r="A3240" s="276"/>
      <c r="B3240" s="276"/>
      <c r="C3240" s="304"/>
      <c r="D3240" s="305"/>
      <c r="E3240" s="306"/>
      <c r="F3240" s="307"/>
      <c r="G3240" s="307"/>
      <c r="H3240" s="307"/>
      <c r="I3240" s="308"/>
      <c r="J3240" s="276"/>
      <c r="K3240" s="276"/>
      <c r="L3240" s="276"/>
      <c r="M3240" s="276"/>
      <c r="N3240" s="276"/>
      <c r="O3240" s="160"/>
    </row>
    <row r="3241">
      <c r="A3241" s="276"/>
      <c r="B3241" s="276"/>
      <c r="C3241" s="304"/>
      <c r="D3241" s="305"/>
      <c r="E3241" s="306"/>
      <c r="F3241" s="307"/>
      <c r="G3241" s="307"/>
      <c r="H3241" s="307"/>
      <c r="I3241" s="308"/>
      <c r="J3241" s="276"/>
      <c r="K3241" s="276"/>
      <c r="L3241" s="276"/>
      <c r="M3241" s="276"/>
      <c r="N3241" s="276"/>
      <c r="O3241" s="160"/>
    </row>
    <row r="3242">
      <c r="A3242" s="276"/>
      <c r="B3242" s="276"/>
      <c r="C3242" s="304"/>
      <c r="D3242" s="305"/>
      <c r="E3242" s="306"/>
      <c r="F3242" s="307"/>
      <c r="G3242" s="307"/>
      <c r="H3242" s="307"/>
      <c r="I3242" s="308"/>
      <c r="J3242" s="276"/>
      <c r="K3242" s="276"/>
      <c r="L3242" s="276"/>
      <c r="M3242" s="276"/>
      <c r="N3242" s="276"/>
      <c r="O3242" s="160"/>
    </row>
    <row r="3243">
      <c r="A3243" s="276"/>
      <c r="B3243" s="276"/>
      <c r="C3243" s="304"/>
      <c r="D3243" s="305"/>
      <c r="E3243" s="306"/>
      <c r="F3243" s="307"/>
      <c r="G3243" s="307"/>
      <c r="H3243" s="307"/>
      <c r="I3243" s="308"/>
      <c r="J3243" s="276"/>
      <c r="K3243" s="276"/>
      <c r="L3243" s="276"/>
      <c r="M3243" s="276"/>
      <c r="N3243" s="276"/>
      <c r="O3243" s="160"/>
    </row>
    <row r="3244">
      <c r="A3244" s="276"/>
      <c r="B3244" s="276"/>
      <c r="C3244" s="304"/>
      <c r="D3244" s="305"/>
      <c r="E3244" s="306"/>
      <c r="F3244" s="307"/>
      <c r="G3244" s="307"/>
      <c r="H3244" s="307"/>
      <c r="I3244" s="308"/>
      <c r="J3244" s="276"/>
      <c r="K3244" s="276"/>
      <c r="L3244" s="276"/>
      <c r="M3244" s="276"/>
      <c r="N3244" s="276"/>
      <c r="O3244" s="160"/>
    </row>
    <row r="3245">
      <c r="A3245" s="276"/>
      <c r="B3245" s="276"/>
      <c r="C3245" s="304"/>
      <c r="D3245" s="305"/>
      <c r="E3245" s="306"/>
      <c r="F3245" s="307"/>
      <c r="G3245" s="307"/>
      <c r="H3245" s="307"/>
      <c r="I3245" s="308"/>
      <c r="J3245" s="276"/>
      <c r="K3245" s="276"/>
      <c r="L3245" s="276"/>
      <c r="M3245" s="276"/>
      <c r="N3245" s="276"/>
      <c r="O3245" s="160"/>
    </row>
    <row r="3246">
      <c r="A3246" s="276"/>
      <c r="B3246" s="276"/>
      <c r="C3246" s="304"/>
      <c r="D3246" s="305"/>
      <c r="E3246" s="306"/>
      <c r="F3246" s="307"/>
      <c r="G3246" s="307"/>
      <c r="H3246" s="307"/>
      <c r="I3246" s="308"/>
      <c r="J3246" s="276"/>
      <c r="K3246" s="276"/>
      <c r="L3246" s="276"/>
      <c r="M3246" s="276"/>
      <c r="N3246" s="276"/>
      <c r="O3246" s="160"/>
    </row>
    <row r="3247">
      <c r="A3247" s="276"/>
      <c r="B3247" s="276"/>
      <c r="C3247" s="304"/>
      <c r="D3247" s="305"/>
      <c r="E3247" s="306"/>
      <c r="F3247" s="307"/>
      <c r="G3247" s="307"/>
      <c r="H3247" s="307"/>
      <c r="I3247" s="308"/>
      <c r="J3247" s="276"/>
      <c r="K3247" s="276"/>
      <c r="L3247" s="276"/>
      <c r="M3247" s="276"/>
      <c r="N3247" s="276"/>
      <c r="O3247" s="160"/>
    </row>
    <row r="3248">
      <c r="A3248" s="276"/>
      <c r="B3248" s="276"/>
      <c r="C3248" s="304"/>
      <c r="D3248" s="305"/>
      <c r="E3248" s="306"/>
      <c r="F3248" s="307"/>
      <c r="G3248" s="307"/>
      <c r="H3248" s="307"/>
      <c r="I3248" s="308"/>
      <c r="J3248" s="276"/>
      <c r="K3248" s="276"/>
      <c r="L3248" s="276"/>
      <c r="M3248" s="276"/>
      <c r="N3248" s="276"/>
      <c r="O3248" s="160"/>
    </row>
    <row r="3249">
      <c r="A3249" s="276"/>
      <c r="B3249" s="276"/>
      <c r="C3249" s="304"/>
      <c r="D3249" s="305"/>
      <c r="E3249" s="306"/>
      <c r="F3249" s="307"/>
      <c r="G3249" s="307"/>
      <c r="H3249" s="307"/>
      <c r="I3249" s="308"/>
      <c r="J3249" s="276"/>
      <c r="K3249" s="276"/>
      <c r="L3249" s="276"/>
      <c r="M3249" s="276"/>
      <c r="N3249" s="276"/>
      <c r="O3249" s="160"/>
    </row>
    <row r="3250">
      <c r="A3250" s="276"/>
      <c r="B3250" s="276"/>
      <c r="C3250" s="304"/>
      <c r="D3250" s="305"/>
      <c r="E3250" s="306"/>
      <c r="F3250" s="307"/>
      <c r="G3250" s="307"/>
      <c r="H3250" s="307"/>
      <c r="I3250" s="308"/>
      <c r="J3250" s="276"/>
      <c r="K3250" s="276"/>
      <c r="L3250" s="276"/>
      <c r="M3250" s="276"/>
      <c r="N3250" s="276"/>
      <c r="O3250" s="160"/>
    </row>
  </sheetData>
  <autoFilter ref="$A$1:$O$1563"/>
  <mergeCells count="216">
    <mergeCell ref="B594:B601"/>
    <mergeCell ref="C594:C601"/>
    <mergeCell ref="C652:C667"/>
    <mergeCell ref="B652:B667"/>
    <mergeCell ref="B668:B683"/>
    <mergeCell ref="C668:C683"/>
    <mergeCell ref="B684:B686"/>
    <mergeCell ref="C684:C686"/>
    <mergeCell ref="B688:B699"/>
    <mergeCell ref="C688:C699"/>
    <mergeCell ref="B953:B958"/>
    <mergeCell ref="C953:C958"/>
    <mergeCell ref="B959:B965"/>
    <mergeCell ref="C959:C965"/>
    <mergeCell ref="B966:B975"/>
    <mergeCell ref="C966:C975"/>
    <mergeCell ref="C976:C988"/>
    <mergeCell ref="B976:B988"/>
    <mergeCell ref="B1012:B1017"/>
    <mergeCell ref="C1012:C1017"/>
    <mergeCell ref="B1018:B1023"/>
    <mergeCell ref="C1018:C1023"/>
    <mergeCell ref="B1024:B1029"/>
    <mergeCell ref="C1024:C1029"/>
    <mergeCell ref="B1038:B1045"/>
    <mergeCell ref="B1046:B1052"/>
    <mergeCell ref="B1053:B1060"/>
    <mergeCell ref="B1030:B1031"/>
    <mergeCell ref="C1030:C1031"/>
    <mergeCell ref="B1032:B1035"/>
    <mergeCell ref="C1032:C1035"/>
    <mergeCell ref="B1036:B1037"/>
    <mergeCell ref="C1036:C1037"/>
    <mergeCell ref="C1038:C1045"/>
    <mergeCell ref="C1046:C1052"/>
    <mergeCell ref="C1053:C1060"/>
    <mergeCell ref="B1061:B1075"/>
    <mergeCell ref="C1061:C1075"/>
    <mergeCell ref="B1077:B1082"/>
    <mergeCell ref="C1077:C1082"/>
    <mergeCell ref="C1083:C1088"/>
    <mergeCell ref="C1089:C1091"/>
    <mergeCell ref="B1083:B1088"/>
    <mergeCell ref="B1089:B1091"/>
    <mergeCell ref="B1092:B1107"/>
    <mergeCell ref="C1092:C1107"/>
    <mergeCell ref="B1109:B1116"/>
    <mergeCell ref="C1109:C1116"/>
    <mergeCell ref="C1117:C1131"/>
    <mergeCell ref="B200:B205"/>
    <mergeCell ref="B206:B213"/>
    <mergeCell ref="B214:B216"/>
    <mergeCell ref="B217:B221"/>
    <mergeCell ref="B223:B226"/>
    <mergeCell ref="B227:B233"/>
    <mergeCell ref="B234:B244"/>
    <mergeCell ref="B245:B260"/>
    <mergeCell ref="B269:B274"/>
    <mergeCell ref="B282:B293"/>
    <mergeCell ref="C282:C293"/>
    <mergeCell ref="B294:B303"/>
    <mergeCell ref="C294:C302"/>
    <mergeCell ref="C304:C311"/>
    <mergeCell ref="B304:B311"/>
    <mergeCell ref="B312:B327"/>
    <mergeCell ref="C312:C327"/>
    <mergeCell ref="C328:C332"/>
    <mergeCell ref="B333:B338"/>
    <mergeCell ref="C333:C338"/>
    <mergeCell ref="C339:C344"/>
    <mergeCell ref="C345:C350"/>
    <mergeCell ref="B339:B344"/>
    <mergeCell ref="B345:B350"/>
    <mergeCell ref="B402:B410"/>
    <mergeCell ref="C402:C410"/>
    <mergeCell ref="B411:B415"/>
    <mergeCell ref="C411:C415"/>
    <mergeCell ref="B416:B428"/>
    <mergeCell ref="C416:C428"/>
    <mergeCell ref="C429:C443"/>
    <mergeCell ref="B444:B463"/>
    <mergeCell ref="C444:C463"/>
    <mergeCell ref="B464:B471"/>
    <mergeCell ref="C464:C471"/>
    <mergeCell ref="C472:C479"/>
    <mergeCell ref="B472:B479"/>
    <mergeCell ref="B480:B484"/>
    <mergeCell ref="B485:B496"/>
    <mergeCell ref="B497:B499"/>
    <mergeCell ref="B500:B509"/>
    <mergeCell ref="B510:B523"/>
    <mergeCell ref="B535:B543"/>
    <mergeCell ref="B1117:B1131"/>
    <mergeCell ref="B1132:B1137"/>
    <mergeCell ref="C1132:C1137"/>
    <mergeCell ref="B2:B5"/>
    <mergeCell ref="C2:C5"/>
    <mergeCell ref="F2:F5"/>
    <mergeCell ref="B6:B17"/>
    <mergeCell ref="F7:F9"/>
    <mergeCell ref="F10:F14"/>
    <mergeCell ref="C38:C53"/>
    <mergeCell ref="C6:C17"/>
    <mergeCell ref="C18:C37"/>
    <mergeCell ref="C54:C64"/>
    <mergeCell ref="C65:C73"/>
    <mergeCell ref="C74:C83"/>
    <mergeCell ref="C84:C93"/>
    <mergeCell ref="C94:C107"/>
    <mergeCell ref="B18:B52"/>
    <mergeCell ref="B54:B64"/>
    <mergeCell ref="B65:B68"/>
    <mergeCell ref="B70:B73"/>
    <mergeCell ref="B74:B83"/>
    <mergeCell ref="B84:B93"/>
    <mergeCell ref="B94:B107"/>
    <mergeCell ref="C108:C125"/>
    <mergeCell ref="C126:C140"/>
    <mergeCell ref="C142:C144"/>
    <mergeCell ref="C145:C147"/>
    <mergeCell ref="C148:C149"/>
    <mergeCell ref="C167:C174"/>
    <mergeCell ref="C180:C191"/>
    <mergeCell ref="B126:B141"/>
    <mergeCell ref="B142:B144"/>
    <mergeCell ref="B145:B147"/>
    <mergeCell ref="B148:B149"/>
    <mergeCell ref="B167:B174"/>
    <mergeCell ref="B180:B191"/>
    <mergeCell ref="B192:B199"/>
    <mergeCell ref="C234:C244"/>
    <mergeCell ref="C245:C260"/>
    <mergeCell ref="A261:A262"/>
    <mergeCell ref="C261:C262"/>
    <mergeCell ref="A264:A267"/>
    <mergeCell ref="B264:B267"/>
    <mergeCell ref="C264:C267"/>
    <mergeCell ref="C269:C274"/>
    <mergeCell ref="C192:C199"/>
    <mergeCell ref="C200:C205"/>
    <mergeCell ref="C206:C213"/>
    <mergeCell ref="C214:C216"/>
    <mergeCell ref="C217:C221"/>
    <mergeCell ref="C223:C226"/>
    <mergeCell ref="C227:C233"/>
    <mergeCell ref="C544:C546"/>
    <mergeCell ref="C547:C549"/>
    <mergeCell ref="C480:C484"/>
    <mergeCell ref="C485:C496"/>
    <mergeCell ref="C497:C499"/>
    <mergeCell ref="C500:C509"/>
    <mergeCell ref="C510:C523"/>
    <mergeCell ref="C524:C534"/>
    <mergeCell ref="C535:C543"/>
    <mergeCell ref="B544:B546"/>
    <mergeCell ref="B547:B549"/>
    <mergeCell ref="B550:B559"/>
    <mergeCell ref="C550:C559"/>
    <mergeCell ref="B560:B564"/>
    <mergeCell ref="C560:C564"/>
    <mergeCell ref="C566:C568"/>
    <mergeCell ref="B566:B568"/>
    <mergeCell ref="B570:B576"/>
    <mergeCell ref="C570:C576"/>
    <mergeCell ref="B577:B584"/>
    <mergeCell ref="C577:C584"/>
    <mergeCell ref="B585:B592"/>
    <mergeCell ref="C585:C592"/>
    <mergeCell ref="B715:B726"/>
    <mergeCell ref="B727:B736"/>
    <mergeCell ref="B737:B745"/>
    <mergeCell ref="B700:B702"/>
    <mergeCell ref="C700:C702"/>
    <mergeCell ref="B703:B711"/>
    <mergeCell ref="C703:C711"/>
    <mergeCell ref="B712:B714"/>
    <mergeCell ref="C712:C714"/>
    <mergeCell ref="C715:C726"/>
    <mergeCell ref="B773:B788"/>
    <mergeCell ref="B789:B799"/>
    <mergeCell ref="B800:B804"/>
    <mergeCell ref="C727:C736"/>
    <mergeCell ref="C737:C745"/>
    <mergeCell ref="B746:B762"/>
    <mergeCell ref="C746:C762"/>
    <mergeCell ref="B763:B772"/>
    <mergeCell ref="C763:C772"/>
    <mergeCell ref="C773:C788"/>
    <mergeCell ref="C789:C799"/>
    <mergeCell ref="C800:C804"/>
    <mergeCell ref="B805:B808"/>
    <mergeCell ref="C805:C808"/>
    <mergeCell ref="B809:B815"/>
    <mergeCell ref="C809:C815"/>
    <mergeCell ref="C816:C827"/>
    <mergeCell ref="B816:B827"/>
    <mergeCell ref="B828:B840"/>
    <mergeCell ref="C828:C840"/>
    <mergeCell ref="B841:B843"/>
    <mergeCell ref="C841:C843"/>
    <mergeCell ref="B844:B848"/>
    <mergeCell ref="C844:C848"/>
    <mergeCell ref="B849:B852"/>
    <mergeCell ref="C849:C852"/>
    <mergeCell ref="B896:B900"/>
    <mergeCell ref="C896:C900"/>
    <mergeCell ref="B901:B911"/>
    <mergeCell ref="C901:C911"/>
    <mergeCell ref="C912:C916"/>
    <mergeCell ref="B912:B916"/>
    <mergeCell ref="B917:B932"/>
    <mergeCell ref="C917:C932"/>
    <mergeCell ref="B933:B941"/>
    <mergeCell ref="C933:C941"/>
    <mergeCell ref="B942:B952"/>
    <mergeCell ref="C942:C952"/>
  </mergeCells>
  <hyperlinks>
    <hyperlink r:id="rId1" ref="M53"/>
    <hyperlink r:id="rId2" ref="M69"/>
    <hyperlink r:id="rId3" ref="M110"/>
    <hyperlink r:id="rId4" ref="M167"/>
    <hyperlink r:id="rId5" ref="M168"/>
    <hyperlink r:id="rId6" ref="M169"/>
    <hyperlink r:id="rId7" ref="M170"/>
    <hyperlink r:id="rId8" ref="M171"/>
    <hyperlink r:id="rId9" ref="M172"/>
    <hyperlink r:id="rId10" ref="M173"/>
    <hyperlink r:id="rId11" ref="M174"/>
    <hyperlink r:id="rId12" ref="M175"/>
    <hyperlink r:id="rId13" ref="M177"/>
    <hyperlink r:id="rId14" ref="M279"/>
    <hyperlink r:id="rId15" ref="M280"/>
    <hyperlink r:id="rId16" ref="M281"/>
    <hyperlink r:id="rId17" ref="M331"/>
    <hyperlink r:id="rId18" ref="M361"/>
    <hyperlink r:id="rId19" ref="M362"/>
    <hyperlink r:id="rId20" ref="M368"/>
    <hyperlink r:id="rId21" ref="M383"/>
    <hyperlink r:id="rId22" ref="M385"/>
    <hyperlink r:id="rId23" ref="M390"/>
    <hyperlink r:id="rId24" ref="M391"/>
    <hyperlink r:id="rId25" ref="M393"/>
    <hyperlink r:id="rId26" ref="M395"/>
    <hyperlink r:id="rId27" ref="M399"/>
    <hyperlink r:id="rId28" ref="M400"/>
    <hyperlink r:id="rId29" ref="M401"/>
    <hyperlink r:id="rId30" ref="M429"/>
    <hyperlink r:id="rId31" ref="M432"/>
    <hyperlink r:id="rId32" ref="M525"/>
    <hyperlink r:id="rId33" ref="M528"/>
    <hyperlink r:id="rId34" ref="M534"/>
    <hyperlink r:id="rId35" ref="M550"/>
    <hyperlink r:id="rId36" ref="M551"/>
    <hyperlink r:id="rId37" ref="M552"/>
    <hyperlink r:id="rId38" ref="M553"/>
    <hyperlink r:id="rId39" ref="M554"/>
    <hyperlink r:id="rId40" ref="M555"/>
    <hyperlink r:id="rId41" ref="M556"/>
    <hyperlink r:id="rId42" ref="M557"/>
    <hyperlink r:id="rId43" ref="M558"/>
    <hyperlink r:id="rId44" ref="M559"/>
    <hyperlink r:id="rId45" ref="M726"/>
    <hyperlink r:id="rId46" ref="M745"/>
    <hyperlink r:id="rId47" ref="M788"/>
    <hyperlink r:id="rId48" ref="M876"/>
    <hyperlink r:id="rId49" ref="M888"/>
    <hyperlink r:id="rId50" ref="M891"/>
    <hyperlink r:id="rId51" ref="M892"/>
    <hyperlink r:id="rId52" ref="M895"/>
    <hyperlink r:id="rId53" ref="M1125"/>
    <hyperlink r:id="rId54" ref="M1128"/>
    <hyperlink r:id="rId55" ref="M1129"/>
    <hyperlink r:id="rId56" ref="M1130"/>
    <hyperlink r:id="rId57" ref="M1131"/>
    <hyperlink r:id="rId58" ref="M1138"/>
    <hyperlink r:id="rId59" ref="M1139"/>
    <hyperlink r:id="rId60" ref="M1141"/>
    <hyperlink r:id="rId61" ref="M1142"/>
    <hyperlink r:id="rId62" ref="M1143"/>
    <hyperlink r:id="rId63" ref="M1144"/>
    <hyperlink r:id="rId64" ref="M1146"/>
    <hyperlink r:id="rId65" ref="M1148"/>
    <hyperlink r:id="rId66" ref="M1150"/>
    <hyperlink r:id="rId67" ref="M1152"/>
    <hyperlink r:id="rId68" ref="M1153"/>
    <hyperlink r:id="rId69" ref="M1154"/>
    <hyperlink r:id="rId70" ref="M1155"/>
    <hyperlink r:id="rId71" ref="M1156"/>
    <hyperlink r:id="rId72" ref="M1157"/>
    <hyperlink r:id="rId73" ref="M1159"/>
    <hyperlink r:id="rId74" ref="M1165"/>
    <hyperlink r:id="rId75" ref="M1169"/>
    <hyperlink r:id="rId76" ref="M1173"/>
    <hyperlink r:id="rId77" ref="M1174"/>
    <hyperlink r:id="rId78" ref="M1175"/>
    <hyperlink r:id="rId79" ref="M1179"/>
    <hyperlink r:id="rId80" ref="M1180"/>
    <hyperlink r:id="rId81" ref="M1181"/>
    <hyperlink r:id="rId82" ref="M1182"/>
    <hyperlink r:id="rId83" ref="M1183"/>
    <hyperlink r:id="rId84" ref="M1185"/>
    <hyperlink r:id="rId85" ref="M1186"/>
    <hyperlink r:id="rId86" ref="M1187"/>
    <hyperlink r:id="rId87" ref="M1188"/>
    <hyperlink r:id="rId88" ref="M1189"/>
    <hyperlink r:id="rId89" ref="M1190"/>
    <hyperlink r:id="rId90" ref="M1194"/>
    <hyperlink r:id="rId91" ref="M1195"/>
    <hyperlink r:id="rId92" ref="M1196"/>
    <hyperlink r:id="rId93" ref="M1198"/>
    <hyperlink r:id="rId94" ref="M1201"/>
    <hyperlink r:id="rId95" ref="M1202"/>
    <hyperlink r:id="rId96" ref="M1203"/>
    <hyperlink r:id="rId97" ref="M1204"/>
    <hyperlink r:id="rId98" ref="M1205"/>
    <hyperlink r:id="rId99" ref="M1279"/>
    <hyperlink r:id="rId100" ref="M1280"/>
    <hyperlink r:id="rId101" ref="M1281"/>
    <hyperlink r:id="rId102" ref="M1282"/>
    <hyperlink r:id="rId103" ref="M1283"/>
    <hyperlink r:id="rId104" ref="M1284"/>
    <hyperlink r:id="rId105" ref="M1285"/>
    <hyperlink r:id="rId106" ref="M1286"/>
    <hyperlink r:id="rId107" ref="M1288"/>
    <hyperlink r:id="rId108" ref="M1292"/>
    <hyperlink r:id="rId109" ref="M1293"/>
    <hyperlink r:id="rId110" ref="M1296"/>
    <hyperlink r:id="rId111" ref="M1300"/>
    <hyperlink r:id="rId112" ref="M1321"/>
    <hyperlink r:id="rId113" ref="M1355"/>
    <hyperlink r:id="rId114" ref="M1356"/>
    <hyperlink r:id="rId115" ref="M1363"/>
    <hyperlink r:id="rId116" ref="M1400"/>
    <hyperlink r:id="rId117" ref="M1403"/>
    <hyperlink r:id="rId118" ref="M1415"/>
    <hyperlink r:id="rId119" ref="M1425"/>
    <hyperlink r:id="rId120" ref="M1427"/>
    <hyperlink r:id="rId121" ref="M1428"/>
    <hyperlink r:id="rId122" ref="M1429"/>
    <hyperlink r:id="rId123" ref="M1430"/>
    <hyperlink r:id="rId124" ref="M1431"/>
    <hyperlink r:id="rId125" ref="M1432"/>
    <hyperlink r:id="rId126" ref="M1433"/>
    <hyperlink r:id="rId127" ref="M1434"/>
    <hyperlink r:id="rId128" ref="M1436"/>
    <hyperlink r:id="rId129" ref="M1438"/>
    <hyperlink r:id="rId130" ref="M1440"/>
    <hyperlink r:id="rId131" ref="M1441"/>
    <hyperlink r:id="rId132" ref="M1471"/>
    <hyperlink r:id="rId133" ref="M1472"/>
    <hyperlink r:id="rId134" ref="M1479"/>
    <hyperlink r:id="rId135" ref="K1518"/>
    <hyperlink r:id="rId136" ref="K1519"/>
    <hyperlink r:id="rId137" ref="K1529"/>
    <hyperlink r:id="rId138" ref="K1546"/>
    <hyperlink r:id="rId139" ref="K1547"/>
    <hyperlink r:id="rId140" ref="K1548"/>
    <hyperlink r:id="rId141" ref="K1549"/>
    <hyperlink r:id="rId142" ref="K1550"/>
    <hyperlink r:id="rId143" ref="K1551"/>
    <hyperlink r:id="rId144" ref="K1552"/>
    <hyperlink r:id="rId145" ref="K1553"/>
    <hyperlink r:id="rId146" ref="K1554"/>
    <hyperlink r:id="rId147" ref="K1555"/>
    <hyperlink r:id="rId148" ref="K1556"/>
    <hyperlink r:id="rId149" ref="K1557"/>
    <hyperlink r:id="rId150" ref="K1558"/>
    <hyperlink r:id="rId151" ref="K1559"/>
    <hyperlink r:id="rId152" ref="K1560"/>
    <hyperlink r:id="rId153" ref="K1561"/>
    <hyperlink r:id="rId154" ref="K1562"/>
    <hyperlink r:id="rId155" ref="K1563"/>
  </hyperlinks>
  <drawing r:id="rId15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3" max="3" width="18.43"/>
    <col customWidth="1" min="4" max="4" width="17.29"/>
    <col customWidth="1" min="7" max="7" width="43.57"/>
    <col customWidth="1" min="8" max="8" width="34.29"/>
    <col customWidth="1" min="9" max="9" width="43.57"/>
    <col customWidth="1" min="11" max="11" width="15.86"/>
    <col customWidth="1" min="12" max="12" width="18.43"/>
    <col customWidth="1" min="13" max="13" width="50.0"/>
  </cols>
  <sheetData>
    <row r="1">
      <c r="A1" s="309" t="s">
        <v>469</v>
      </c>
      <c r="B1" s="310" t="s">
        <v>470</v>
      </c>
      <c r="C1" s="310" t="s">
        <v>471</v>
      </c>
      <c r="D1" s="311" t="s">
        <v>472</v>
      </c>
      <c r="E1" s="311" t="s">
        <v>473</v>
      </c>
      <c r="F1" s="311" t="s">
        <v>474</v>
      </c>
      <c r="G1" s="312" t="s">
        <v>475</v>
      </c>
      <c r="H1" s="312" t="s">
        <v>476</v>
      </c>
      <c r="I1" s="312" t="s">
        <v>477</v>
      </c>
      <c r="J1" s="310" t="s">
        <v>6872</v>
      </c>
      <c r="K1" s="310" t="s">
        <v>479</v>
      </c>
      <c r="L1" s="310" t="s">
        <v>480</v>
      </c>
      <c r="M1" s="310" t="s">
        <v>481</v>
      </c>
      <c r="N1" s="269"/>
      <c r="O1" s="225"/>
      <c r="P1" s="66"/>
      <c r="Q1" s="66"/>
      <c r="R1" s="66"/>
      <c r="S1" s="66"/>
      <c r="T1" s="66"/>
      <c r="U1" s="66"/>
      <c r="V1" s="66"/>
      <c r="W1" s="66"/>
      <c r="X1" s="66"/>
      <c r="Y1" s="66"/>
      <c r="Z1" s="66"/>
      <c r="AA1" s="66"/>
      <c r="AB1" s="66"/>
      <c r="AC1" s="66"/>
      <c r="AD1" s="66"/>
      <c r="AE1" s="66"/>
      <c r="AF1" s="66"/>
      <c r="AG1" s="66"/>
      <c r="AH1" s="66"/>
      <c r="AI1" s="66"/>
    </row>
    <row r="2" hidden="1">
      <c r="A2" s="313" t="s">
        <v>484</v>
      </c>
      <c r="B2" s="314"/>
      <c r="C2" s="315" t="s">
        <v>485</v>
      </c>
      <c r="D2" s="253" t="s">
        <v>486</v>
      </c>
      <c r="E2" s="253" t="s">
        <v>487</v>
      </c>
      <c r="F2" s="253" t="s">
        <v>6873</v>
      </c>
      <c r="G2" s="316" t="s">
        <v>489</v>
      </c>
      <c r="H2" s="316" t="s">
        <v>6874</v>
      </c>
      <c r="I2" s="316" t="s">
        <v>6875</v>
      </c>
      <c r="J2" s="200" t="s">
        <v>492</v>
      </c>
      <c r="K2" s="253" t="s">
        <v>493</v>
      </c>
      <c r="L2" s="317"/>
      <c r="M2" s="317"/>
      <c r="N2" s="269"/>
      <c r="O2" s="225"/>
      <c r="P2" s="66"/>
      <c r="Q2" s="66"/>
      <c r="R2" s="66"/>
      <c r="S2" s="66"/>
      <c r="T2" s="66"/>
      <c r="U2" s="66"/>
      <c r="V2" s="66"/>
      <c r="W2" s="66"/>
      <c r="X2" s="66"/>
      <c r="Y2" s="66"/>
      <c r="Z2" s="66"/>
      <c r="AA2" s="66"/>
      <c r="AB2" s="66"/>
      <c r="AC2" s="66"/>
      <c r="AD2" s="66"/>
      <c r="AE2" s="66"/>
      <c r="AF2" s="66"/>
      <c r="AG2" s="66"/>
      <c r="AH2" s="66"/>
      <c r="AI2" s="66"/>
    </row>
    <row r="3" hidden="1">
      <c r="A3" s="313" t="s">
        <v>484</v>
      </c>
      <c r="B3" s="169"/>
      <c r="C3" s="169"/>
      <c r="D3" s="253" t="s">
        <v>494</v>
      </c>
      <c r="E3" s="253" t="s">
        <v>487</v>
      </c>
      <c r="F3" s="317"/>
      <c r="G3" s="316" t="s">
        <v>495</v>
      </c>
      <c r="H3" s="316" t="s">
        <v>496</v>
      </c>
      <c r="I3" s="316" t="s">
        <v>497</v>
      </c>
      <c r="J3" s="200" t="s">
        <v>492</v>
      </c>
      <c r="K3" s="253" t="s">
        <v>493</v>
      </c>
      <c r="L3" s="317"/>
      <c r="M3" s="317"/>
      <c r="N3" s="269"/>
      <c r="O3" s="225"/>
      <c r="P3" s="66"/>
      <c r="Q3" s="66"/>
      <c r="R3" s="66"/>
      <c r="S3" s="66"/>
      <c r="T3" s="66"/>
      <c r="U3" s="66"/>
      <c r="V3" s="66"/>
      <c r="W3" s="66"/>
      <c r="X3" s="66"/>
      <c r="Y3" s="66"/>
      <c r="Z3" s="66"/>
      <c r="AA3" s="66"/>
      <c r="AB3" s="66"/>
      <c r="AC3" s="66"/>
      <c r="AD3" s="66"/>
      <c r="AE3" s="66"/>
      <c r="AF3" s="66"/>
      <c r="AG3" s="66"/>
      <c r="AH3" s="66"/>
      <c r="AI3" s="66"/>
    </row>
    <row r="4" hidden="1">
      <c r="A4" s="313" t="s">
        <v>484</v>
      </c>
      <c r="B4" s="169"/>
      <c r="C4" s="169"/>
      <c r="D4" s="253" t="s">
        <v>498</v>
      </c>
      <c r="E4" s="253" t="s">
        <v>487</v>
      </c>
      <c r="F4" s="317"/>
      <c r="G4" s="316" t="s">
        <v>499</v>
      </c>
      <c r="H4" s="316" t="s">
        <v>500</v>
      </c>
      <c r="I4" s="316" t="s">
        <v>501</v>
      </c>
      <c r="J4" s="200" t="s">
        <v>492</v>
      </c>
      <c r="K4" s="253" t="s">
        <v>493</v>
      </c>
      <c r="L4" s="317"/>
      <c r="M4" s="317"/>
      <c r="N4" s="269"/>
      <c r="O4" s="225"/>
      <c r="P4" s="66"/>
      <c r="Q4" s="66"/>
      <c r="R4" s="66"/>
      <c r="S4" s="66"/>
      <c r="T4" s="66"/>
      <c r="U4" s="66"/>
      <c r="V4" s="66"/>
      <c r="W4" s="66"/>
      <c r="X4" s="66"/>
      <c r="Y4" s="66"/>
      <c r="Z4" s="66"/>
      <c r="AA4" s="66"/>
      <c r="AB4" s="66"/>
      <c r="AC4" s="66"/>
      <c r="AD4" s="66"/>
      <c r="AE4" s="66"/>
      <c r="AF4" s="66"/>
      <c r="AG4" s="66"/>
      <c r="AH4" s="66"/>
      <c r="AI4" s="66"/>
    </row>
    <row r="5" hidden="1">
      <c r="A5" s="313" t="s">
        <v>484</v>
      </c>
      <c r="B5" s="12"/>
      <c r="C5" s="12"/>
      <c r="D5" s="253" t="s">
        <v>502</v>
      </c>
      <c r="E5" s="253" t="s">
        <v>487</v>
      </c>
      <c r="F5" s="317"/>
      <c r="G5" s="316" t="s">
        <v>503</v>
      </c>
      <c r="H5" s="316" t="s">
        <v>504</v>
      </c>
      <c r="I5" s="316" t="s">
        <v>505</v>
      </c>
      <c r="J5" s="200" t="s">
        <v>492</v>
      </c>
      <c r="K5" s="253" t="s">
        <v>493</v>
      </c>
      <c r="L5" s="317"/>
      <c r="M5" s="317"/>
      <c r="N5" s="269"/>
      <c r="O5" s="225"/>
      <c r="P5" s="66"/>
      <c r="Q5" s="66"/>
      <c r="R5" s="66"/>
      <c r="S5" s="66"/>
      <c r="T5" s="66"/>
      <c r="U5" s="66"/>
      <c r="V5" s="66"/>
      <c r="W5" s="66"/>
      <c r="X5" s="66"/>
      <c r="Y5" s="66"/>
      <c r="Z5" s="66"/>
      <c r="AA5" s="66"/>
      <c r="AB5" s="66"/>
      <c r="AC5" s="66"/>
      <c r="AD5" s="66"/>
      <c r="AE5" s="66"/>
      <c r="AF5" s="66"/>
      <c r="AG5" s="66"/>
      <c r="AH5" s="66"/>
      <c r="AI5" s="66"/>
    </row>
    <row r="6" hidden="1">
      <c r="A6" s="313" t="s">
        <v>708</v>
      </c>
      <c r="B6" s="314"/>
      <c r="C6" s="315" t="s">
        <v>709</v>
      </c>
      <c r="D6" s="253" t="s">
        <v>508</v>
      </c>
      <c r="E6" s="253" t="s">
        <v>487</v>
      </c>
      <c r="F6" s="253" t="s">
        <v>6876</v>
      </c>
      <c r="G6" s="316" t="s">
        <v>6877</v>
      </c>
      <c r="H6" s="316" t="s">
        <v>6878</v>
      </c>
      <c r="I6" s="316" t="s">
        <v>714</v>
      </c>
      <c r="J6" s="200" t="s">
        <v>492</v>
      </c>
      <c r="K6" s="253" t="s">
        <v>493</v>
      </c>
      <c r="L6" s="317"/>
      <c r="M6" s="317"/>
      <c r="N6" s="269"/>
      <c r="O6" s="225"/>
      <c r="P6" s="66"/>
      <c r="Q6" s="66"/>
      <c r="R6" s="66"/>
      <c r="S6" s="66"/>
      <c r="T6" s="66"/>
      <c r="U6" s="66"/>
      <c r="V6" s="66"/>
      <c r="W6" s="66"/>
      <c r="X6" s="66"/>
      <c r="Y6" s="66"/>
      <c r="Z6" s="66"/>
      <c r="AA6" s="66"/>
      <c r="AB6" s="66"/>
      <c r="AC6" s="66"/>
      <c r="AD6" s="66"/>
      <c r="AE6" s="66"/>
      <c r="AF6" s="66"/>
      <c r="AG6" s="66"/>
      <c r="AH6" s="66"/>
      <c r="AI6" s="66"/>
    </row>
    <row r="7" hidden="1">
      <c r="A7" s="313" t="s">
        <v>708</v>
      </c>
      <c r="B7" s="169"/>
      <c r="C7" s="169"/>
      <c r="D7" s="253" t="s">
        <v>513</v>
      </c>
      <c r="E7" s="253" t="s">
        <v>487</v>
      </c>
      <c r="F7" s="253" t="s">
        <v>6879</v>
      </c>
      <c r="G7" s="316" t="s">
        <v>6880</v>
      </c>
      <c r="H7" s="316" t="s">
        <v>6881</v>
      </c>
      <c r="I7" s="316" t="s">
        <v>717</v>
      </c>
      <c r="J7" s="200" t="s">
        <v>492</v>
      </c>
      <c r="K7" s="253" t="s">
        <v>493</v>
      </c>
      <c r="L7" s="317"/>
      <c r="M7" s="317"/>
      <c r="N7" s="269"/>
      <c r="O7" s="225"/>
      <c r="P7" s="66"/>
      <c r="Q7" s="66"/>
      <c r="R7" s="66"/>
      <c r="S7" s="66"/>
      <c r="T7" s="66"/>
      <c r="U7" s="66"/>
      <c r="V7" s="66"/>
      <c r="W7" s="66"/>
      <c r="X7" s="66"/>
      <c r="Y7" s="66"/>
      <c r="Z7" s="66"/>
      <c r="AA7" s="66"/>
      <c r="AB7" s="66"/>
      <c r="AC7" s="66"/>
      <c r="AD7" s="66"/>
      <c r="AE7" s="66"/>
      <c r="AF7" s="66"/>
      <c r="AG7" s="66"/>
      <c r="AH7" s="66"/>
      <c r="AI7" s="66"/>
    </row>
    <row r="8" hidden="1">
      <c r="A8" s="313" t="s">
        <v>708</v>
      </c>
      <c r="B8" s="169"/>
      <c r="C8" s="169"/>
      <c r="D8" s="253" t="s">
        <v>520</v>
      </c>
      <c r="E8" s="253" t="s">
        <v>487</v>
      </c>
      <c r="F8" s="317"/>
      <c r="G8" s="316" t="s">
        <v>6882</v>
      </c>
      <c r="H8" s="316" t="s">
        <v>6883</v>
      </c>
      <c r="I8" s="316" t="s">
        <v>6884</v>
      </c>
      <c r="J8" s="200" t="s">
        <v>492</v>
      </c>
      <c r="K8" s="253" t="s">
        <v>493</v>
      </c>
      <c r="L8" s="317"/>
      <c r="M8" s="317"/>
      <c r="N8" s="269"/>
      <c r="O8" s="225"/>
      <c r="P8" s="66"/>
      <c r="Q8" s="66"/>
      <c r="R8" s="66"/>
      <c r="S8" s="66"/>
      <c r="T8" s="66"/>
      <c r="U8" s="66"/>
      <c r="V8" s="66"/>
      <c r="W8" s="66"/>
      <c r="X8" s="66"/>
      <c r="Y8" s="66"/>
      <c r="Z8" s="66"/>
      <c r="AA8" s="66"/>
      <c r="AB8" s="66"/>
      <c r="AC8" s="66"/>
      <c r="AD8" s="66"/>
      <c r="AE8" s="66"/>
      <c r="AF8" s="66"/>
      <c r="AG8" s="66"/>
      <c r="AH8" s="66"/>
      <c r="AI8" s="66"/>
    </row>
    <row r="9" hidden="1">
      <c r="A9" s="313" t="s">
        <v>708</v>
      </c>
      <c r="B9" s="169"/>
      <c r="C9" s="169"/>
      <c r="D9" s="253" t="s">
        <v>524</v>
      </c>
      <c r="E9" s="253" t="s">
        <v>487</v>
      </c>
      <c r="F9" s="317"/>
      <c r="G9" s="316" t="s">
        <v>726</v>
      </c>
      <c r="H9" s="316" t="s">
        <v>6885</v>
      </c>
      <c r="I9" s="316" t="s">
        <v>727</v>
      </c>
      <c r="J9" s="200" t="s">
        <v>492</v>
      </c>
      <c r="K9" s="253" t="s">
        <v>493</v>
      </c>
      <c r="L9" s="317"/>
      <c r="M9" s="317"/>
      <c r="N9" s="269"/>
      <c r="O9" s="225"/>
      <c r="P9" s="66"/>
      <c r="Q9" s="66"/>
      <c r="R9" s="66"/>
      <c r="S9" s="66"/>
      <c r="T9" s="66"/>
      <c r="U9" s="66"/>
      <c r="V9" s="66"/>
      <c r="W9" s="66"/>
      <c r="X9" s="66"/>
      <c r="Y9" s="66"/>
      <c r="Z9" s="66"/>
      <c r="AA9" s="66"/>
      <c r="AB9" s="66"/>
      <c r="AC9" s="66"/>
      <c r="AD9" s="66"/>
      <c r="AE9" s="66"/>
      <c r="AF9" s="66"/>
      <c r="AG9" s="66"/>
      <c r="AH9" s="66"/>
      <c r="AI9" s="66"/>
    </row>
    <row r="10" hidden="1">
      <c r="A10" s="313" t="s">
        <v>708</v>
      </c>
      <c r="B10" s="169"/>
      <c r="C10" s="169"/>
      <c r="D10" s="253" t="s">
        <v>528</v>
      </c>
      <c r="E10" s="253" t="s">
        <v>487</v>
      </c>
      <c r="F10" s="317"/>
      <c r="G10" s="316" t="s">
        <v>729</v>
      </c>
      <c r="H10" s="316" t="s">
        <v>6886</v>
      </c>
      <c r="I10" s="316" t="s">
        <v>731</v>
      </c>
      <c r="J10" s="200" t="s">
        <v>492</v>
      </c>
      <c r="K10" s="253" t="s">
        <v>493</v>
      </c>
      <c r="L10" s="317"/>
      <c r="M10" s="317"/>
      <c r="N10" s="269"/>
      <c r="O10" s="225"/>
      <c r="P10" s="66"/>
      <c r="Q10" s="66"/>
      <c r="R10" s="66"/>
      <c r="S10" s="66"/>
      <c r="T10" s="66"/>
      <c r="U10" s="66"/>
      <c r="V10" s="66"/>
      <c r="W10" s="66"/>
      <c r="X10" s="66"/>
      <c r="Y10" s="66"/>
      <c r="Z10" s="66"/>
      <c r="AA10" s="66"/>
      <c r="AB10" s="66"/>
      <c r="AC10" s="66"/>
      <c r="AD10" s="66"/>
      <c r="AE10" s="66"/>
      <c r="AF10" s="66"/>
      <c r="AG10" s="66"/>
      <c r="AH10" s="66"/>
      <c r="AI10" s="66"/>
    </row>
    <row r="11" hidden="1">
      <c r="A11" s="313" t="s">
        <v>708</v>
      </c>
      <c r="B11" s="169"/>
      <c r="C11" s="169"/>
      <c r="D11" s="253" t="s">
        <v>533</v>
      </c>
      <c r="E11" s="253" t="s">
        <v>487</v>
      </c>
      <c r="F11" s="317"/>
      <c r="G11" s="316" t="s">
        <v>733</v>
      </c>
      <c r="H11" s="316" t="s">
        <v>6887</v>
      </c>
      <c r="I11" s="316" t="s">
        <v>727</v>
      </c>
      <c r="J11" s="200" t="s">
        <v>492</v>
      </c>
      <c r="K11" s="253" t="s">
        <v>493</v>
      </c>
      <c r="L11" s="317"/>
      <c r="M11" s="317"/>
      <c r="N11" s="269"/>
      <c r="O11" s="225"/>
      <c r="P11" s="66"/>
      <c r="Q11" s="66"/>
      <c r="R11" s="66"/>
      <c r="S11" s="66"/>
      <c r="T11" s="66"/>
      <c r="U11" s="66"/>
      <c r="V11" s="66"/>
      <c r="W11" s="66"/>
      <c r="X11" s="66"/>
      <c r="Y11" s="66"/>
      <c r="Z11" s="66"/>
      <c r="AA11" s="66"/>
      <c r="AB11" s="66"/>
      <c r="AC11" s="66"/>
      <c r="AD11" s="66"/>
      <c r="AE11" s="66"/>
      <c r="AF11" s="66"/>
      <c r="AG11" s="66"/>
      <c r="AH11" s="66"/>
      <c r="AI11" s="66"/>
    </row>
    <row r="12" hidden="1">
      <c r="A12" s="313" t="s">
        <v>708</v>
      </c>
      <c r="B12" s="12"/>
      <c r="C12" s="12"/>
      <c r="D12" s="253" t="s">
        <v>537</v>
      </c>
      <c r="E12" s="253" t="s">
        <v>487</v>
      </c>
      <c r="F12" s="317"/>
      <c r="G12" s="316" t="s">
        <v>735</v>
      </c>
      <c r="H12" s="316" t="s">
        <v>736</v>
      </c>
      <c r="I12" s="316" t="s">
        <v>717</v>
      </c>
      <c r="J12" s="200" t="s">
        <v>492</v>
      </c>
      <c r="K12" s="253" t="s">
        <v>493</v>
      </c>
      <c r="L12" s="317"/>
      <c r="M12" s="317"/>
      <c r="N12" s="269"/>
      <c r="O12" s="225"/>
      <c r="P12" s="66"/>
      <c r="Q12" s="66"/>
      <c r="R12" s="66"/>
      <c r="S12" s="66"/>
      <c r="T12" s="66"/>
      <c r="U12" s="66"/>
      <c r="V12" s="66"/>
      <c r="W12" s="66"/>
      <c r="X12" s="66"/>
      <c r="Y12" s="66"/>
      <c r="Z12" s="66"/>
      <c r="AA12" s="66"/>
      <c r="AB12" s="66"/>
      <c r="AC12" s="66"/>
      <c r="AD12" s="66"/>
      <c r="AE12" s="66"/>
      <c r="AF12" s="66"/>
      <c r="AG12" s="66"/>
      <c r="AH12" s="66"/>
      <c r="AI12" s="66"/>
    </row>
    <row r="13" hidden="1">
      <c r="A13" s="313" t="s">
        <v>506</v>
      </c>
      <c r="B13" s="314"/>
      <c r="C13" s="315" t="s">
        <v>507</v>
      </c>
      <c r="D13" s="253" t="s">
        <v>540</v>
      </c>
      <c r="E13" s="253" t="s">
        <v>487</v>
      </c>
      <c r="F13" s="253" t="s">
        <v>509</v>
      </c>
      <c r="G13" s="316" t="s">
        <v>6888</v>
      </c>
      <c r="H13" s="316" t="s">
        <v>6889</v>
      </c>
      <c r="I13" s="316" t="s">
        <v>6890</v>
      </c>
      <c r="J13" s="200" t="s">
        <v>492</v>
      </c>
      <c r="K13" s="253" t="s">
        <v>493</v>
      </c>
      <c r="L13" s="317"/>
      <c r="M13" s="317"/>
      <c r="N13" s="269"/>
      <c r="O13" s="225"/>
      <c r="P13" s="66"/>
      <c r="Q13" s="66"/>
      <c r="R13" s="66"/>
      <c r="S13" s="66"/>
      <c r="T13" s="66"/>
      <c r="U13" s="66"/>
      <c r="V13" s="66"/>
      <c r="W13" s="66"/>
      <c r="X13" s="66"/>
      <c r="Y13" s="66"/>
      <c r="Z13" s="66"/>
      <c r="AA13" s="66"/>
      <c r="AB13" s="66"/>
      <c r="AC13" s="66"/>
      <c r="AD13" s="66"/>
      <c r="AE13" s="66"/>
      <c r="AF13" s="66"/>
      <c r="AG13" s="66"/>
      <c r="AH13" s="66"/>
      <c r="AI13" s="66"/>
    </row>
    <row r="14" hidden="1">
      <c r="A14" s="313" t="s">
        <v>506</v>
      </c>
      <c r="B14" s="169"/>
      <c r="C14" s="169"/>
      <c r="D14" s="253" t="s">
        <v>544</v>
      </c>
      <c r="E14" s="253" t="s">
        <v>487</v>
      </c>
      <c r="F14" s="317"/>
      <c r="G14" s="316" t="s">
        <v>6891</v>
      </c>
      <c r="H14" s="316" t="s">
        <v>6892</v>
      </c>
      <c r="I14" s="316" t="s">
        <v>6893</v>
      </c>
      <c r="J14" s="200" t="s">
        <v>492</v>
      </c>
      <c r="K14" s="253" t="s">
        <v>518</v>
      </c>
      <c r="L14" s="253" t="s">
        <v>519</v>
      </c>
      <c r="M14" s="317"/>
      <c r="N14" s="269"/>
      <c r="O14" s="225"/>
      <c r="P14" s="66"/>
      <c r="Q14" s="66"/>
      <c r="R14" s="66"/>
      <c r="S14" s="66"/>
      <c r="T14" s="66"/>
      <c r="U14" s="66"/>
      <c r="V14" s="66"/>
      <c r="W14" s="66"/>
      <c r="X14" s="66"/>
      <c r="Y14" s="66"/>
      <c r="Z14" s="66"/>
      <c r="AA14" s="66"/>
      <c r="AB14" s="66"/>
      <c r="AC14" s="66"/>
      <c r="AD14" s="66"/>
      <c r="AE14" s="66"/>
      <c r="AF14" s="66"/>
      <c r="AG14" s="66"/>
      <c r="AH14" s="66"/>
      <c r="AI14" s="66"/>
    </row>
    <row r="15" hidden="1">
      <c r="A15" s="313" t="s">
        <v>506</v>
      </c>
      <c r="B15" s="169"/>
      <c r="C15" s="169"/>
      <c r="D15" s="253" t="s">
        <v>548</v>
      </c>
      <c r="E15" s="253" t="s">
        <v>487</v>
      </c>
      <c r="F15" s="253" t="s">
        <v>514</v>
      </c>
      <c r="G15" s="316" t="s">
        <v>6894</v>
      </c>
      <c r="H15" s="316" t="s">
        <v>6895</v>
      </c>
      <c r="I15" s="316" t="s">
        <v>6896</v>
      </c>
      <c r="J15" s="200" t="s">
        <v>492</v>
      </c>
      <c r="K15" s="253" t="s">
        <v>518</v>
      </c>
      <c r="L15" s="253" t="s">
        <v>519</v>
      </c>
      <c r="M15" s="317"/>
      <c r="N15" s="269"/>
      <c r="O15" s="225"/>
      <c r="P15" s="66"/>
      <c r="Q15" s="66"/>
      <c r="R15" s="66"/>
      <c r="S15" s="66"/>
      <c r="T15" s="66"/>
      <c r="U15" s="66"/>
      <c r="V15" s="66"/>
      <c r="W15" s="66"/>
      <c r="X15" s="66"/>
      <c r="Y15" s="66"/>
      <c r="Z15" s="66"/>
      <c r="AA15" s="66"/>
      <c r="AB15" s="66"/>
      <c r="AC15" s="66"/>
      <c r="AD15" s="66"/>
      <c r="AE15" s="66"/>
      <c r="AF15" s="66"/>
      <c r="AG15" s="66"/>
      <c r="AH15" s="66"/>
      <c r="AI15" s="66"/>
    </row>
    <row r="16" hidden="1">
      <c r="A16" s="313" t="s">
        <v>506</v>
      </c>
      <c r="B16" s="169"/>
      <c r="C16" s="169"/>
      <c r="D16" s="253" t="s">
        <v>551</v>
      </c>
      <c r="E16" s="253" t="s">
        <v>487</v>
      </c>
      <c r="F16" s="317"/>
      <c r="G16" s="316" t="s">
        <v>6897</v>
      </c>
      <c r="H16" s="316" t="s">
        <v>6898</v>
      </c>
      <c r="I16" s="316" t="s">
        <v>6899</v>
      </c>
      <c r="J16" s="200" t="s">
        <v>492</v>
      </c>
      <c r="K16" s="253" t="s">
        <v>518</v>
      </c>
      <c r="L16" s="253" t="s">
        <v>519</v>
      </c>
      <c r="M16" s="317"/>
      <c r="N16" s="269"/>
      <c r="O16" s="225"/>
      <c r="P16" s="66"/>
      <c r="Q16" s="66"/>
      <c r="R16" s="66"/>
      <c r="S16" s="66"/>
      <c r="T16" s="66"/>
      <c r="U16" s="66"/>
      <c r="V16" s="66"/>
      <c r="W16" s="66"/>
      <c r="X16" s="66"/>
      <c r="Y16" s="66"/>
      <c r="Z16" s="66"/>
      <c r="AA16" s="66"/>
      <c r="AB16" s="66"/>
      <c r="AC16" s="66"/>
      <c r="AD16" s="66"/>
      <c r="AE16" s="66"/>
      <c r="AF16" s="66"/>
      <c r="AG16" s="66"/>
      <c r="AH16" s="66"/>
      <c r="AI16" s="66"/>
    </row>
    <row r="17" hidden="1">
      <c r="A17" s="313" t="s">
        <v>506</v>
      </c>
      <c r="B17" s="169"/>
      <c r="C17" s="169"/>
      <c r="D17" s="253" t="s">
        <v>555</v>
      </c>
      <c r="E17" s="253" t="s">
        <v>487</v>
      </c>
      <c r="F17" s="317"/>
      <c r="G17" s="316" t="s">
        <v>525</v>
      </c>
      <c r="H17" s="316" t="s">
        <v>526</v>
      </c>
      <c r="I17" s="316" t="s">
        <v>6900</v>
      </c>
      <c r="J17" s="200" t="s">
        <v>492</v>
      </c>
      <c r="K17" s="253" t="s">
        <v>518</v>
      </c>
      <c r="L17" s="253" t="s">
        <v>519</v>
      </c>
      <c r="M17" s="317"/>
      <c r="N17" s="269"/>
      <c r="O17" s="225"/>
      <c r="P17" s="66"/>
      <c r="Q17" s="66"/>
      <c r="R17" s="66"/>
      <c r="S17" s="66"/>
      <c r="T17" s="66"/>
      <c r="U17" s="66"/>
      <c r="V17" s="66"/>
      <c r="W17" s="66"/>
      <c r="X17" s="66"/>
      <c r="Y17" s="66"/>
      <c r="Z17" s="66"/>
      <c r="AA17" s="66"/>
      <c r="AB17" s="66"/>
      <c r="AC17" s="66"/>
      <c r="AD17" s="66"/>
      <c r="AE17" s="66"/>
      <c r="AF17" s="66"/>
      <c r="AG17" s="66"/>
      <c r="AH17" s="66"/>
      <c r="AI17" s="66"/>
    </row>
    <row r="18" hidden="1">
      <c r="A18" s="313" t="s">
        <v>506</v>
      </c>
      <c r="B18" s="169"/>
      <c r="C18" s="169"/>
      <c r="D18" s="253" t="s">
        <v>561</v>
      </c>
      <c r="E18" s="253" t="s">
        <v>487</v>
      </c>
      <c r="F18" s="317"/>
      <c r="G18" s="316" t="s">
        <v>6901</v>
      </c>
      <c r="H18" s="316" t="s">
        <v>6902</v>
      </c>
      <c r="I18" s="316" t="s">
        <v>6903</v>
      </c>
      <c r="J18" s="200" t="s">
        <v>492</v>
      </c>
      <c r="K18" s="253" t="s">
        <v>518</v>
      </c>
      <c r="L18" s="253" t="s">
        <v>519</v>
      </c>
      <c r="M18" s="317"/>
      <c r="N18" s="269"/>
      <c r="O18" s="225"/>
      <c r="P18" s="66"/>
      <c r="Q18" s="66"/>
      <c r="R18" s="66"/>
      <c r="S18" s="66"/>
      <c r="T18" s="66"/>
      <c r="U18" s="66"/>
      <c r="V18" s="66"/>
      <c r="W18" s="66"/>
      <c r="X18" s="66"/>
      <c r="Y18" s="66"/>
      <c r="Z18" s="66"/>
      <c r="AA18" s="66"/>
      <c r="AB18" s="66"/>
      <c r="AC18" s="66"/>
      <c r="AD18" s="66"/>
      <c r="AE18" s="66"/>
      <c r="AF18" s="66"/>
      <c r="AG18" s="66"/>
      <c r="AH18" s="66"/>
      <c r="AI18" s="66"/>
    </row>
    <row r="19" hidden="1">
      <c r="A19" s="313" t="s">
        <v>506</v>
      </c>
      <c r="B19" s="169"/>
      <c r="C19" s="169"/>
      <c r="D19" s="253" t="s">
        <v>566</v>
      </c>
      <c r="E19" s="253" t="s">
        <v>487</v>
      </c>
      <c r="F19" s="317"/>
      <c r="G19" s="316" t="s">
        <v>6904</v>
      </c>
      <c r="H19" s="316" t="s">
        <v>531</v>
      </c>
      <c r="I19" s="316" t="s">
        <v>6905</v>
      </c>
      <c r="J19" s="200" t="s">
        <v>492</v>
      </c>
      <c r="K19" s="253" t="s">
        <v>518</v>
      </c>
      <c r="L19" s="253" t="s">
        <v>519</v>
      </c>
      <c r="M19" s="317"/>
      <c r="N19" s="269"/>
      <c r="O19" s="225"/>
      <c r="P19" s="66"/>
      <c r="Q19" s="66"/>
      <c r="R19" s="66"/>
      <c r="S19" s="66"/>
      <c r="T19" s="66"/>
      <c r="U19" s="66"/>
      <c r="V19" s="66"/>
      <c r="W19" s="66"/>
      <c r="X19" s="66"/>
      <c r="Y19" s="66"/>
      <c r="Z19" s="66"/>
      <c r="AA19" s="66"/>
      <c r="AB19" s="66"/>
      <c r="AC19" s="66"/>
      <c r="AD19" s="66"/>
      <c r="AE19" s="66"/>
      <c r="AF19" s="66"/>
      <c r="AG19" s="66"/>
      <c r="AH19" s="66"/>
      <c r="AI19" s="66"/>
    </row>
    <row r="20" hidden="1">
      <c r="A20" s="313" t="s">
        <v>506</v>
      </c>
      <c r="B20" s="169"/>
      <c r="C20" s="169"/>
      <c r="D20" s="253" t="s">
        <v>570</v>
      </c>
      <c r="E20" s="253" t="s">
        <v>487</v>
      </c>
      <c r="F20" s="317"/>
      <c r="G20" s="316" t="s">
        <v>534</v>
      </c>
      <c r="H20" s="316" t="s">
        <v>531</v>
      </c>
      <c r="I20" s="316" t="s">
        <v>536</v>
      </c>
      <c r="J20" s="200" t="s">
        <v>492</v>
      </c>
      <c r="K20" s="253" t="s">
        <v>518</v>
      </c>
      <c r="L20" s="253" t="s">
        <v>519</v>
      </c>
      <c r="M20" s="317"/>
      <c r="N20" s="269"/>
      <c r="O20" s="225"/>
      <c r="P20" s="66"/>
      <c r="Q20" s="66"/>
      <c r="R20" s="66"/>
      <c r="S20" s="66"/>
      <c r="T20" s="66"/>
      <c r="U20" s="66"/>
      <c r="V20" s="66"/>
      <c r="W20" s="66"/>
      <c r="X20" s="66"/>
      <c r="Y20" s="66"/>
      <c r="Z20" s="66"/>
      <c r="AA20" s="66"/>
      <c r="AB20" s="66"/>
      <c r="AC20" s="66"/>
      <c r="AD20" s="66"/>
      <c r="AE20" s="66"/>
      <c r="AF20" s="66"/>
      <c r="AG20" s="66"/>
      <c r="AH20" s="66"/>
      <c r="AI20" s="66"/>
    </row>
    <row r="21" hidden="1">
      <c r="A21" s="313" t="s">
        <v>506</v>
      </c>
      <c r="B21" s="169"/>
      <c r="C21" s="169"/>
      <c r="D21" s="253" t="s">
        <v>575</v>
      </c>
      <c r="E21" s="253" t="s">
        <v>487</v>
      </c>
      <c r="F21" s="317"/>
      <c r="G21" s="316" t="s">
        <v>538</v>
      </c>
      <c r="H21" s="316" t="s">
        <v>531</v>
      </c>
      <c r="I21" s="316" t="s">
        <v>539</v>
      </c>
      <c r="J21" s="200" t="s">
        <v>492</v>
      </c>
      <c r="K21" s="253" t="s">
        <v>518</v>
      </c>
      <c r="L21" s="253" t="s">
        <v>519</v>
      </c>
      <c r="M21" s="317"/>
      <c r="N21" s="269"/>
      <c r="O21" s="225"/>
      <c r="P21" s="66"/>
      <c r="Q21" s="66"/>
      <c r="R21" s="66"/>
      <c r="S21" s="66"/>
      <c r="T21" s="66"/>
      <c r="U21" s="66"/>
      <c r="V21" s="66"/>
      <c r="W21" s="66"/>
      <c r="X21" s="66"/>
      <c r="Y21" s="66"/>
      <c r="Z21" s="66"/>
      <c r="AA21" s="66"/>
      <c r="AB21" s="66"/>
      <c r="AC21" s="66"/>
      <c r="AD21" s="66"/>
      <c r="AE21" s="66"/>
      <c r="AF21" s="66"/>
      <c r="AG21" s="66"/>
      <c r="AH21" s="66"/>
      <c r="AI21" s="66"/>
    </row>
    <row r="22" hidden="1">
      <c r="A22" s="313" t="s">
        <v>506</v>
      </c>
      <c r="B22" s="169"/>
      <c r="C22" s="169"/>
      <c r="D22" s="253" t="s">
        <v>579</v>
      </c>
      <c r="E22" s="253" t="s">
        <v>487</v>
      </c>
      <c r="F22" s="317"/>
      <c r="G22" s="316" t="s">
        <v>541</v>
      </c>
      <c r="H22" s="316" t="s">
        <v>531</v>
      </c>
      <c r="I22" s="316" t="s">
        <v>6906</v>
      </c>
      <c r="J22" s="200" t="s">
        <v>492</v>
      </c>
      <c r="K22" s="253" t="s">
        <v>518</v>
      </c>
      <c r="L22" s="253" t="s">
        <v>519</v>
      </c>
      <c r="M22" s="317"/>
      <c r="N22" s="269"/>
      <c r="O22" s="225"/>
      <c r="P22" s="66"/>
      <c r="Q22" s="66"/>
      <c r="R22" s="66"/>
      <c r="S22" s="66"/>
      <c r="T22" s="66"/>
      <c r="U22" s="66"/>
      <c r="V22" s="66"/>
      <c r="W22" s="66"/>
      <c r="X22" s="66"/>
      <c r="Y22" s="66"/>
      <c r="Z22" s="66"/>
      <c r="AA22" s="66"/>
      <c r="AB22" s="66"/>
      <c r="AC22" s="66"/>
      <c r="AD22" s="66"/>
      <c r="AE22" s="66"/>
      <c r="AF22" s="66"/>
      <c r="AG22" s="66"/>
      <c r="AH22" s="66"/>
      <c r="AI22" s="66"/>
    </row>
    <row r="23" hidden="1">
      <c r="A23" s="313" t="s">
        <v>506</v>
      </c>
      <c r="B23" s="169"/>
      <c r="C23" s="169"/>
      <c r="D23" s="253" t="s">
        <v>583</v>
      </c>
      <c r="E23" s="253" t="s">
        <v>487</v>
      </c>
      <c r="F23" s="317"/>
      <c r="G23" s="316" t="s">
        <v>545</v>
      </c>
      <c r="H23" s="316" t="s">
        <v>6907</v>
      </c>
      <c r="I23" s="316" t="s">
        <v>547</v>
      </c>
      <c r="J23" s="200" t="s">
        <v>492</v>
      </c>
      <c r="K23" s="253" t="s">
        <v>518</v>
      </c>
      <c r="L23" s="253" t="s">
        <v>519</v>
      </c>
      <c r="M23" s="317"/>
      <c r="N23" s="269"/>
      <c r="O23" s="225"/>
      <c r="P23" s="66"/>
      <c r="Q23" s="66"/>
      <c r="R23" s="66"/>
      <c r="S23" s="66"/>
      <c r="T23" s="66"/>
      <c r="U23" s="66"/>
      <c r="V23" s="66"/>
      <c r="W23" s="66"/>
      <c r="X23" s="66"/>
      <c r="Y23" s="66"/>
      <c r="Z23" s="66"/>
      <c r="AA23" s="66"/>
      <c r="AB23" s="66"/>
      <c r="AC23" s="66"/>
      <c r="AD23" s="66"/>
      <c r="AE23" s="66"/>
      <c r="AF23" s="66"/>
      <c r="AG23" s="66"/>
      <c r="AH23" s="66"/>
      <c r="AI23" s="66"/>
    </row>
    <row r="24" hidden="1">
      <c r="A24" s="313" t="s">
        <v>506</v>
      </c>
      <c r="B24" s="169"/>
      <c r="C24" s="169"/>
      <c r="D24" s="253" t="s">
        <v>586</v>
      </c>
      <c r="E24" s="253" t="s">
        <v>487</v>
      </c>
      <c r="F24" s="317"/>
      <c r="G24" s="316" t="s">
        <v>549</v>
      </c>
      <c r="H24" s="316" t="s">
        <v>6907</v>
      </c>
      <c r="I24" s="316" t="s">
        <v>6908</v>
      </c>
      <c r="J24" s="200" t="s">
        <v>492</v>
      </c>
      <c r="K24" s="253" t="s">
        <v>518</v>
      </c>
      <c r="L24" s="253" t="s">
        <v>519</v>
      </c>
      <c r="M24" s="317"/>
      <c r="N24" s="269"/>
      <c r="O24" s="225"/>
      <c r="P24" s="66"/>
      <c r="Q24" s="66"/>
      <c r="R24" s="66"/>
      <c r="S24" s="66"/>
      <c r="T24" s="66"/>
      <c r="U24" s="66"/>
      <c r="V24" s="66"/>
      <c r="W24" s="66"/>
      <c r="X24" s="66"/>
      <c r="Y24" s="66"/>
      <c r="Z24" s="66"/>
      <c r="AA24" s="66"/>
      <c r="AB24" s="66"/>
      <c r="AC24" s="66"/>
      <c r="AD24" s="66"/>
      <c r="AE24" s="66"/>
      <c r="AF24" s="66"/>
      <c r="AG24" s="66"/>
      <c r="AH24" s="66"/>
      <c r="AI24" s="66"/>
    </row>
    <row r="25" hidden="1">
      <c r="A25" s="313" t="s">
        <v>506</v>
      </c>
      <c r="B25" s="169"/>
      <c r="C25" s="169"/>
      <c r="D25" s="253" t="s">
        <v>590</v>
      </c>
      <c r="E25" s="253" t="s">
        <v>487</v>
      </c>
      <c r="F25" s="317"/>
      <c r="G25" s="316" t="s">
        <v>552</v>
      </c>
      <c r="H25" s="316" t="s">
        <v>6909</v>
      </c>
      <c r="I25" s="316" t="s">
        <v>6910</v>
      </c>
      <c r="J25" s="200" t="s">
        <v>492</v>
      </c>
      <c r="K25" s="253" t="s">
        <v>518</v>
      </c>
      <c r="L25" s="253" t="s">
        <v>519</v>
      </c>
      <c r="M25" s="317"/>
      <c r="N25" s="269"/>
      <c r="O25" s="225"/>
      <c r="P25" s="66"/>
      <c r="Q25" s="66"/>
      <c r="R25" s="66"/>
      <c r="S25" s="66"/>
      <c r="T25" s="66"/>
      <c r="U25" s="66"/>
      <c r="V25" s="66"/>
      <c r="W25" s="66"/>
      <c r="X25" s="66"/>
      <c r="Y25" s="66"/>
      <c r="Z25" s="66"/>
      <c r="AA25" s="66"/>
      <c r="AB25" s="66"/>
      <c r="AC25" s="66"/>
      <c r="AD25" s="66"/>
      <c r="AE25" s="66"/>
      <c r="AF25" s="66"/>
      <c r="AG25" s="66"/>
      <c r="AH25" s="66"/>
      <c r="AI25" s="66"/>
    </row>
    <row r="26" hidden="1">
      <c r="A26" s="313" t="s">
        <v>506</v>
      </c>
      <c r="B26" s="12"/>
      <c r="C26" s="12"/>
      <c r="D26" s="253" t="s">
        <v>594</v>
      </c>
      <c r="E26" s="253" t="s">
        <v>487</v>
      </c>
      <c r="F26" s="317"/>
      <c r="G26" s="316" t="s">
        <v>556</v>
      </c>
      <c r="H26" s="316" t="s">
        <v>6911</v>
      </c>
      <c r="I26" s="316" t="s">
        <v>6912</v>
      </c>
      <c r="J26" s="200" t="s">
        <v>492</v>
      </c>
      <c r="K26" s="253" t="s">
        <v>518</v>
      </c>
      <c r="L26" s="253" t="s">
        <v>519</v>
      </c>
      <c r="M26" s="317"/>
      <c r="N26" s="269"/>
      <c r="O26" s="225"/>
      <c r="P26" s="66"/>
      <c r="Q26" s="66"/>
      <c r="R26" s="66"/>
      <c r="S26" s="66"/>
      <c r="T26" s="66"/>
      <c r="U26" s="66"/>
      <c r="V26" s="66"/>
      <c r="W26" s="66"/>
      <c r="X26" s="66"/>
      <c r="Y26" s="66"/>
      <c r="Z26" s="66"/>
      <c r="AA26" s="66"/>
      <c r="AB26" s="66"/>
      <c r="AC26" s="66"/>
      <c r="AD26" s="66"/>
      <c r="AE26" s="66"/>
      <c r="AF26" s="66"/>
      <c r="AG26" s="66"/>
      <c r="AH26" s="66"/>
      <c r="AI26" s="66"/>
    </row>
    <row r="27" hidden="1">
      <c r="A27" s="313" t="s">
        <v>559</v>
      </c>
      <c r="B27" s="314"/>
      <c r="C27" s="315" t="s">
        <v>560</v>
      </c>
      <c r="D27" s="253" t="s">
        <v>598</v>
      </c>
      <c r="E27" s="253" t="s">
        <v>487</v>
      </c>
      <c r="F27" s="253" t="s">
        <v>562</v>
      </c>
      <c r="G27" s="316" t="s">
        <v>6913</v>
      </c>
      <c r="H27" s="316" t="s">
        <v>564</v>
      </c>
      <c r="I27" s="316" t="s">
        <v>565</v>
      </c>
      <c r="J27" s="200" t="s">
        <v>492</v>
      </c>
      <c r="K27" s="253" t="s">
        <v>518</v>
      </c>
      <c r="L27" s="253" t="s">
        <v>519</v>
      </c>
      <c r="M27" s="317"/>
      <c r="N27" s="269"/>
      <c r="O27" s="225"/>
      <c r="P27" s="66"/>
      <c r="Q27" s="66"/>
      <c r="R27" s="66"/>
      <c r="S27" s="66"/>
      <c r="T27" s="66"/>
      <c r="U27" s="66"/>
      <c r="V27" s="66"/>
      <c r="W27" s="66"/>
      <c r="X27" s="66"/>
      <c r="Y27" s="66"/>
      <c r="Z27" s="66"/>
      <c r="AA27" s="66"/>
      <c r="AB27" s="66"/>
      <c r="AC27" s="66"/>
      <c r="AD27" s="66"/>
      <c r="AE27" s="66"/>
      <c r="AF27" s="66"/>
      <c r="AG27" s="66"/>
      <c r="AH27" s="66"/>
      <c r="AI27" s="66"/>
    </row>
    <row r="28" hidden="1">
      <c r="A28" s="313" t="s">
        <v>559</v>
      </c>
      <c r="B28" s="169"/>
      <c r="C28" s="169"/>
      <c r="D28" s="253" t="s">
        <v>602</v>
      </c>
      <c r="E28" s="253" t="s">
        <v>487</v>
      </c>
      <c r="F28" s="317"/>
      <c r="G28" s="316" t="s">
        <v>6914</v>
      </c>
      <c r="H28" s="316" t="s">
        <v>564</v>
      </c>
      <c r="I28" s="316" t="s">
        <v>569</v>
      </c>
      <c r="J28" s="200" t="s">
        <v>492</v>
      </c>
      <c r="K28" s="253" t="s">
        <v>518</v>
      </c>
      <c r="L28" s="253" t="s">
        <v>519</v>
      </c>
      <c r="M28" s="317"/>
      <c r="N28" s="269"/>
      <c r="O28" s="225"/>
      <c r="P28" s="66"/>
      <c r="Q28" s="66"/>
      <c r="R28" s="66"/>
      <c r="S28" s="66"/>
      <c r="T28" s="66"/>
      <c r="U28" s="66"/>
      <c r="V28" s="66"/>
      <c r="W28" s="66"/>
      <c r="X28" s="66"/>
      <c r="Y28" s="66"/>
      <c r="Z28" s="66"/>
      <c r="AA28" s="66"/>
      <c r="AB28" s="66"/>
      <c r="AC28" s="66"/>
      <c r="AD28" s="66"/>
      <c r="AE28" s="66"/>
      <c r="AF28" s="66"/>
      <c r="AG28" s="66"/>
      <c r="AH28" s="66"/>
      <c r="AI28" s="66"/>
    </row>
    <row r="29" hidden="1">
      <c r="A29" s="313" t="s">
        <v>559</v>
      </c>
      <c r="B29" s="169"/>
      <c r="C29" s="169"/>
      <c r="D29" s="253" t="s">
        <v>606</v>
      </c>
      <c r="E29" s="253" t="s">
        <v>487</v>
      </c>
      <c r="F29" s="253" t="s">
        <v>6915</v>
      </c>
      <c r="G29" s="316" t="s">
        <v>6916</v>
      </c>
      <c r="H29" s="316" t="s">
        <v>6917</v>
      </c>
      <c r="I29" s="316" t="s">
        <v>6918</v>
      </c>
      <c r="J29" s="200" t="s">
        <v>492</v>
      </c>
      <c r="K29" s="253" t="s">
        <v>518</v>
      </c>
      <c r="L29" s="253" t="s">
        <v>519</v>
      </c>
      <c r="M29" s="317"/>
      <c r="N29" s="269"/>
      <c r="O29" s="225"/>
      <c r="P29" s="66"/>
      <c r="Q29" s="66"/>
      <c r="R29" s="66"/>
      <c r="S29" s="66"/>
      <c r="T29" s="66"/>
      <c r="U29" s="66"/>
      <c r="V29" s="66"/>
      <c r="W29" s="66"/>
      <c r="X29" s="66"/>
      <c r="Y29" s="66"/>
      <c r="Z29" s="66"/>
      <c r="AA29" s="66"/>
      <c r="AB29" s="66"/>
      <c r="AC29" s="66"/>
      <c r="AD29" s="66"/>
      <c r="AE29" s="66"/>
      <c r="AF29" s="66"/>
      <c r="AG29" s="66"/>
      <c r="AH29" s="66"/>
      <c r="AI29" s="66"/>
    </row>
    <row r="30" hidden="1">
      <c r="A30" s="313" t="s">
        <v>559</v>
      </c>
      <c r="B30" s="169"/>
      <c r="C30" s="169"/>
      <c r="D30" s="253" t="s">
        <v>610</v>
      </c>
      <c r="E30" s="253" t="s">
        <v>487</v>
      </c>
      <c r="F30" s="317"/>
      <c r="G30" s="316" t="s">
        <v>6919</v>
      </c>
      <c r="H30" s="318" t="s">
        <v>6920</v>
      </c>
      <c r="I30" s="316" t="s">
        <v>6921</v>
      </c>
      <c r="J30" s="200" t="s">
        <v>492</v>
      </c>
      <c r="K30" s="253" t="s">
        <v>518</v>
      </c>
      <c r="L30" s="253" t="s">
        <v>519</v>
      </c>
      <c r="M30" s="317"/>
      <c r="N30" s="269"/>
      <c r="O30" s="225"/>
      <c r="P30" s="66"/>
      <c r="Q30" s="66"/>
      <c r="R30" s="66"/>
      <c r="S30" s="66"/>
      <c r="T30" s="66"/>
      <c r="U30" s="66"/>
      <c r="V30" s="66"/>
      <c r="W30" s="66"/>
      <c r="X30" s="66"/>
      <c r="Y30" s="66"/>
      <c r="Z30" s="66"/>
      <c r="AA30" s="66"/>
      <c r="AB30" s="66"/>
      <c r="AC30" s="66"/>
      <c r="AD30" s="66"/>
      <c r="AE30" s="66"/>
      <c r="AF30" s="66"/>
      <c r="AG30" s="66"/>
      <c r="AH30" s="66"/>
      <c r="AI30" s="66"/>
    </row>
    <row r="31" hidden="1">
      <c r="A31" s="313" t="s">
        <v>559</v>
      </c>
      <c r="B31" s="169"/>
      <c r="C31" s="169"/>
      <c r="D31" s="253" t="s">
        <v>614</v>
      </c>
      <c r="E31" s="253" t="s">
        <v>487</v>
      </c>
      <c r="F31" s="317"/>
      <c r="G31" s="316" t="s">
        <v>6922</v>
      </c>
      <c r="H31" s="318" t="s">
        <v>6923</v>
      </c>
      <c r="I31" s="316" t="s">
        <v>6924</v>
      </c>
      <c r="J31" s="200" t="s">
        <v>492</v>
      </c>
      <c r="K31" s="253" t="s">
        <v>518</v>
      </c>
      <c r="L31" s="253" t="s">
        <v>519</v>
      </c>
      <c r="M31" s="317"/>
      <c r="N31" s="269"/>
      <c r="O31" s="225"/>
      <c r="P31" s="66"/>
      <c r="Q31" s="66"/>
      <c r="R31" s="66"/>
      <c r="S31" s="66"/>
      <c r="T31" s="66"/>
      <c r="U31" s="66"/>
      <c r="V31" s="66"/>
      <c r="W31" s="66"/>
      <c r="X31" s="66"/>
      <c r="Y31" s="66"/>
      <c r="Z31" s="66"/>
      <c r="AA31" s="66"/>
      <c r="AB31" s="66"/>
      <c r="AC31" s="66"/>
      <c r="AD31" s="66"/>
      <c r="AE31" s="66"/>
      <c r="AF31" s="66"/>
      <c r="AG31" s="66"/>
      <c r="AH31" s="66"/>
      <c r="AI31" s="66"/>
    </row>
    <row r="32" hidden="1">
      <c r="A32" s="313" t="s">
        <v>559</v>
      </c>
      <c r="B32" s="169"/>
      <c r="C32" s="169"/>
      <c r="D32" s="253" t="s">
        <v>618</v>
      </c>
      <c r="E32" s="253" t="s">
        <v>487</v>
      </c>
      <c r="F32" s="317"/>
      <c r="G32" s="316" t="s">
        <v>584</v>
      </c>
      <c r="H32" s="316" t="s">
        <v>6925</v>
      </c>
      <c r="I32" s="316" t="s">
        <v>6926</v>
      </c>
      <c r="J32" s="200" t="s">
        <v>492</v>
      </c>
      <c r="K32" s="253" t="s">
        <v>518</v>
      </c>
      <c r="L32" s="253" t="s">
        <v>519</v>
      </c>
      <c r="M32" s="317"/>
      <c r="N32" s="269"/>
      <c r="O32" s="225"/>
      <c r="P32" s="66"/>
      <c r="Q32" s="66"/>
      <c r="R32" s="66"/>
      <c r="S32" s="66"/>
      <c r="T32" s="66"/>
      <c r="U32" s="66"/>
      <c r="V32" s="66"/>
      <c r="W32" s="66"/>
      <c r="X32" s="66"/>
      <c r="Y32" s="66"/>
      <c r="Z32" s="66"/>
      <c r="AA32" s="66"/>
      <c r="AB32" s="66"/>
      <c r="AC32" s="66"/>
      <c r="AD32" s="66"/>
      <c r="AE32" s="66"/>
      <c r="AF32" s="66"/>
      <c r="AG32" s="66"/>
      <c r="AH32" s="66"/>
      <c r="AI32" s="66"/>
    </row>
    <row r="33" hidden="1">
      <c r="A33" s="313" t="s">
        <v>559</v>
      </c>
      <c r="B33" s="169"/>
      <c r="C33" s="169"/>
      <c r="D33" s="253" t="s">
        <v>622</v>
      </c>
      <c r="E33" s="253" t="s">
        <v>487</v>
      </c>
      <c r="F33" s="317"/>
      <c r="G33" s="316" t="s">
        <v>587</v>
      </c>
      <c r="H33" s="316" t="s">
        <v>6927</v>
      </c>
      <c r="I33" s="316" t="s">
        <v>6928</v>
      </c>
      <c r="J33" s="200" t="s">
        <v>492</v>
      </c>
      <c r="K33" s="253" t="s">
        <v>518</v>
      </c>
      <c r="L33" s="253" t="s">
        <v>519</v>
      </c>
      <c r="M33" s="317"/>
      <c r="N33" s="269"/>
      <c r="O33" s="225"/>
      <c r="P33" s="66"/>
      <c r="Q33" s="66"/>
      <c r="R33" s="66"/>
      <c r="S33" s="66"/>
      <c r="T33" s="66"/>
      <c r="U33" s="66"/>
      <c r="V33" s="66"/>
      <c r="W33" s="66"/>
      <c r="X33" s="66"/>
      <c r="Y33" s="66"/>
      <c r="Z33" s="66"/>
      <c r="AA33" s="66"/>
      <c r="AB33" s="66"/>
      <c r="AC33" s="66"/>
      <c r="AD33" s="66"/>
      <c r="AE33" s="66"/>
      <c r="AF33" s="66"/>
      <c r="AG33" s="66"/>
      <c r="AH33" s="66"/>
      <c r="AI33" s="66"/>
    </row>
    <row r="34" hidden="1">
      <c r="A34" s="313" t="s">
        <v>559</v>
      </c>
      <c r="B34" s="169"/>
      <c r="C34" s="169"/>
      <c r="D34" s="253" t="s">
        <v>626</v>
      </c>
      <c r="E34" s="253" t="s">
        <v>487</v>
      </c>
      <c r="F34" s="317"/>
      <c r="G34" s="316" t="s">
        <v>591</v>
      </c>
      <c r="H34" s="316" t="s">
        <v>6929</v>
      </c>
      <c r="I34" s="316" t="s">
        <v>6930</v>
      </c>
      <c r="J34" s="200" t="s">
        <v>492</v>
      </c>
      <c r="K34" s="253" t="s">
        <v>518</v>
      </c>
      <c r="L34" s="253" t="s">
        <v>519</v>
      </c>
      <c r="M34" s="317"/>
      <c r="N34" s="269"/>
      <c r="O34" s="225"/>
      <c r="P34" s="66"/>
      <c r="Q34" s="66"/>
      <c r="R34" s="66"/>
      <c r="S34" s="66"/>
      <c r="T34" s="66"/>
      <c r="U34" s="66"/>
      <c r="V34" s="66"/>
      <c r="W34" s="66"/>
      <c r="X34" s="66"/>
      <c r="Y34" s="66"/>
      <c r="Z34" s="66"/>
      <c r="AA34" s="66"/>
      <c r="AB34" s="66"/>
      <c r="AC34" s="66"/>
      <c r="AD34" s="66"/>
      <c r="AE34" s="66"/>
      <c r="AF34" s="66"/>
      <c r="AG34" s="66"/>
      <c r="AH34" s="66"/>
      <c r="AI34" s="66"/>
    </row>
    <row r="35" hidden="1">
      <c r="A35" s="313" t="s">
        <v>559</v>
      </c>
      <c r="B35" s="169"/>
      <c r="C35" s="169"/>
      <c r="D35" s="253" t="s">
        <v>630</v>
      </c>
      <c r="E35" s="253" t="s">
        <v>487</v>
      </c>
      <c r="F35" s="317"/>
      <c r="G35" s="316" t="s">
        <v>595</v>
      </c>
      <c r="H35" s="316" t="s">
        <v>6931</v>
      </c>
      <c r="I35" s="316" t="s">
        <v>6932</v>
      </c>
      <c r="J35" s="200" t="s">
        <v>492</v>
      </c>
      <c r="K35" s="253" t="s">
        <v>518</v>
      </c>
      <c r="L35" s="253" t="s">
        <v>519</v>
      </c>
      <c r="M35" s="317"/>
      <c r="N35" s="269"/>
      <c r="O35" s="225"/>
      <c r="P35" s="66"/>
      <c r="Q35" s="66"/>
      <c r="R35" s="66"/>
      <c r="S35" s="66"/>
      <c r="T35" s="66"/>
      <c r="U35" s="66"/>
      <c r="V35" s="66"/>
      <c r="W35" s="66"/>
      <c r="X35" s="66"/>
      <c r="Y35" s="66"/>
      <c r="Z35" s="66"/>
      <c r="AA35" s="66"/>
      <c r="AB35" s="66"/>
      <c r="AC35" s="66"/>
      <c r="AD35" s="66"/>
      <c r="AE35" s="66"/>
      <c r="AF35" s="66"/>
      <c r="AG35" s="66"/>
      <c r="AH35" s="66"/>
      <c r="AI35" s="66"/>
    </row>
    <row r="36" hidden="1">
      <c r="A36" s="313" t="s">
        <v>559</v>
      </c>
      <c r="B36" s="169"/>
      <c r="C36" s="169"/>
      <c r="D36" s="253" t="s">
        <v>634</v>
      </c>
      <c r="E36" s="253" t="s">
        <v>487</v>
      </c>
      <c r="F36" s="317"/>
      <c r="G36" s="316" t="s">
        <v>599</v>
      </c>
      <c r="H36" s="316" t="s">
        <v>6933</v>
      </c>
      <c r="I36" s="316" t="s">
        <v>6934</v>
      </c>
      <c r="J36" s="200" t="s">
        <v>492</v>
      </c>
      <c r="K36" s="253" t="s">
        <v>518</v>
      </c>
      <c r="L36" s="253" t="s">
        <v>519</v>
      </c>
      <c r="M36" s="317"/>
      <c r="N36" s="269"/>
      <c r="O36" s="225"/>
      <c r="P36" s="66"/>
      <c r="Q36" s="66"/>
      <c r="R36" s="66"/>
      <c r="S36" s="66"/>
      <c r="T36" s="66"/>
      <c r="U36" s="66"/>
      <c r="V36" s="66"/>
      <c r="W36" s="66"/>
      <c r="X36" s="66"/>
      <c r="Y36" s="66"/>
      <c r="Z36" s="66"/>
      <c r="AA36" s="66"/>
      <c r="AB36" s="66"/>
      <c r="AC36" s="66"/>
      <c r="AD36" s="66"/>
      <c r="AE36" s="66"/>
      <c r="AF36" s="66"/>
      <c r="AG36" s="66"/>
      <c r="AH36" s="66"/>
      <c r="AI36" s="66"/>
    </row>
    <row r="37" hidden="1">
      <c r="A37" s="313" t="s">
        <v>559</v>
      </c>
      <c r="B37" s="169"/>
      <c r="C37" s="169"/>
      <c r="D37" s="253" t="s">
        <v>638</v>
      </c>
      <c r="E37" s="253" t="s">
        <v>487</v>
      </c>
      <c r="F37" s="317"/>
      <c r="G37" s="316" t="s">
        <v>6935</v>
      </c>
      <c r="H37" s="316" t="s">
        <v>6936</v>
      </c>
      <c r="I37" s="316" t="s">
        <v>605</v>
      </c>
      <c r="J37" s="200" t="s">
        <v>492</v>
      </c>
      <c r="K37" s="253" t="s">
        <v>518</v>
      </c>
      <c r="L37" s="253" t="s">
        <v>519</v>
      </c>
      <c r="M37" s="317"/>
      <c r="N37" s="269"/>
      <c r="O37" s="225"/>
      <c r="P37" s="66"/>
      <c r="Q37" s="66"/>
      <c r="R37" s="66"/>
      <c r="S37" s="66"/>
      <c r="T37" s="66"/>
      <c r="U37" s="66"/>
      <c r="V37" s="66"/>
      <c r="W37" s="66"/>
      <c r="X37" s="66"/>
      <c r="Y37" s="66"/>
      <c r="Z37" s="66"/>
      <c r="AA37" s="66"/>
      <c r="AB37" s="66"/>
      <c r="AC37" s="66"/>
      <c r="AD37" s="66"/>
      <c r="AE37" s="66"/>
      <c r="AF37" s="66"/>
      <c r="AG37" s="66"/>
      <c r="AH37" s="66"/>
      <c r="AI37" s="66"/>
    </row>
    <row r="38" hidden="1">
      <c r="A38" s="313" t="s">
        <v>559</v>
      </c>
      <c r="B38" s="169"/>
      <c r="C38" s="169"/>
      <c r="D38" s="253" t="s">
        <v>644</v>
      </c>
      <c r="E38" s="253" t="s">
        <v>487</v>
      </c>
      <c r="F38" s="317"/>
      <c r="G38" s="316" t="s">
        <v>607</v>
      </c>
      <c r="H38" s="316" t="s">
        <v>6937</v>
      </c>
      <c r="I38" s="316" t="s">
        <v>609</v>
      </c>
      <c r="J38" s="200" t="s">
        <v>492</v>
      </c>
      <c r="K38" s="253" t="s">
        <v>518</v>
      </c>
      <c r="L38" s="253" t="s">
        <v>519</v>
      </c>
      <c r="M38" s="317"/>
      <c r="N38" s="269"/>
      <c r="O38" s="225"/>
      <c r="P38" s="66"/>
      <c r="Q38" s="66"/>
      <c r="R38" s="66"/>
      <c r="S38" s="66"/>
      <c r="T38" s="66"/>
      <c r="U38" s="66"/>
      <c r="V38" s="66"/>
      <c r="W38" s="66"/>
      <c r="X38" s="66"/>
      <c r="Y38" s="66"/>
      <c r="Z38" s="66"/>
      <c r="AA38" s="66"/>
      <c r="AB38" s="66"/>
      <c r="AC38" s="66"/>
      <c r="AD38" s="66"/>
      <c r="AE38" s="66"/>
      <c r="AF38" s="66"/>
      <c r="AG38" s="66"/>
      <c r="AH38" s="66"/>
      <c r="AI38" s="66"/>
    </row>
    <row r="39" hidden="1">
      <c r="A39" s="313" t="s">
        <v>559</v>
      </c>
      <c r="B39" s="169"/>
      <c r="C39" s="169"/>
      <c r="D39" s="253" t="s">
        <v>649</v>
      </c>
      <c r="E39" s="253" t="s">
        <v>487</v>
      </c>
      <c r="F39" s="317"/>
      <c r="G39" s="316" t="s">
        <v>6938</v>
      </c>
      <c r="H39" s="316" t="s">
        <v>6939</v>
      </c>
      <c r="I39" s="316" t="s">
        <v>613</v>
      </c>
      <c r="J39" s="200" t="s">
        <v>492</v>
      </c>
      <c r="K39" s="253" t="s">
        <v>518</v>
      </c>
      <c r="L39" s="253" t="s">
        <v>519</v>
      </c>
      <c r="M39" s="317"/>
      <c r="N39" s="269"/>
      <c r="O39" s="225"/>
      <c r="P39" s="66"/>
      <c r="Q39" s="66"/>
      <c r="R39" s="66"/>
      <c r="S39" s="66"/>
      <c r="T39" s="66"/>
      <c r="U39" s="66"/>
      <c r="V39" s="66"/>
      <c r="W39" s="66"/>
      <c r="X39" s="66"/>
      <c r="Y39" s="66"/>
      <c r="Z39" s="66"/>
      <c r="AA39" s="66"/>
      <c r="AB39" s="66"/>
      <c r="AC39" s="66"/>
      <c r="AD39" s="66"/>
      <c r="AE39" s="66"/>
      <c r="AF39" s="66"/>
      <c r="AG39" s="66"/>
      <c r="AH39" s="66"/>
      <c r="AI39" s="66"/>
    </row>
    <row r="40" hidden="1">
      <c r="A40" s="313" t="s">
        <v>559</v>
      </c>
      <c r="B40" s="169"/>
      <c r="C40" s="169"/>
      <c r="D40" s="253" t="s">
        <v>653</v>
      </c>
      <c r="E40" s="253" t="s">
        <v>487</v>
      </c>
      <c r="F40" s="317"/>
      <c r="G40" s="316" t="s">
        <v>615</v>
      </c>
      <c r="H40" s="316" t="s">
        <v>6940</v>
      </c>
      <c r="I40" s="316" t="s">
        <v>6941</v>
      </c>
      <c r="J40" s="200" t="s">
        <v>492</v>
      </c>
      <c r="K40" s="253" t="s">
        <v>518</v>
      </c>
      <c r="L40" s="253" t="s">
        <v>519</v>
      </c>
      <c r="M40" s="317"/>
      <c r="N40" s="269"/>
      <c r="O40" s="225"/>
      <c r="P40" s="66"/>
      <c r="Q40" s="66"/>
      <c r="R40" s="66"/>
      <c r="S40" s="66"/>
      <c r="T40" s="66"/>
      <c r="U40" s="66"/>
      <c r="V40" s="66"/>
      <c r="W40" s="66"/>
      <c r="X40" s="66"/>
      <c r="Y40" s="66"/>
      <c r="Z40" s="66"/>
      <c r="AA40" s="66"/>
      <c r="AB40" s="66"/>
      <c r="AC40" s="66"/>
      <c r="AD40" s="66"/>
      <c r="AE40" s="66"/>
      <c r="AF40" s="66"/>
      <c r="AG40" s="66"/>
      <c r="AH40" s="66"/>
      <c r="AI40" s="66"/>
    </row>
    <row r="41" hidden="1">
      <c r="A41" s="313" t="s">
        <v>559</v>
      </c>
      <c r="B41" s="169"/>
      <c r="C41" s="169"/>
      <c r="D41" s="253" t="s">
        <v>657</v>
      </c>
      <c r="E41" s="253" t="s">
        <v>487</v>
      </c>
      <c r="F41" s="317"/>
      <c r="G41" s="316" t="s">
        <v>619</v>
      </c>
      <c r="H41" s="316" t="s">
        <v>6942</v>
      </c>
      <c r="I41" s="316" t="s">
        <v>6943</v>
      </c>
      <c r="J41" s="200" t="s">
        <v>492</v>
      </c>
      <c r="K41" s="253" t="s">
        <v>518</v>
      </c>
      <c r="L41" s="253" t="s">
        <v>519</v>
      </c>
      <c r="M41" s="317"/>
      <c r="N41" s="269"/>
      <c r="O41" s="225"/>
      <c r="P41" s="66"/>
      <c r="Q41" s="66"/>
      <c r="R41" s="66"/>
      <c r="S41" s="66"/>
      <c r="T41" s="66"/>
      <c r="U41" s="66"/>
      <c r="V41" s="66"/>
      <c r="W41" s="66"/>
      <c r="X41" s="66"/>
      <c r="Y41" s="66"/>
      <c r="Z41" s="66"/>
      <c r="AA41" s="66"/>
      <c r="AB41" s="66"/>
      <c r="AC41" s="66"/>
      <c r="AD41" s="66"/>
      <c r="AE41" s="66"/>
      <c r="AF41" s="66"/>
      <c r="AG41" s="66"/>
      <c r="AH41" s="66"/>
      <c r="AI41" s="66"/>
    </row>
    <row r="42" hidden="1">
      <c r="A42" s="313" t="s">
        <v>559</v>
      </c>
      <c r="B42" s="169"/>
      <c r="C42" s="169"/>
      <c r="D42" s="253" t="s">
        <v>661</v>
      </c>
      <c r="E42" s="253" t="s">
        <v>487</v>
      </c>
      <c r="F42" s="317"/>
      <c r="G42" s="316" t="s">
        <v>6944</v>
      </c>
      <c r="H42" s="316" t="s">
        <v>6945</v>
      </c>
      <c r="I42" s="316" t="s">
        <v>625</v>
      </c>
      <c r="J42" s="200" t="s">
        <v>492</v>
      </c>
      <c r="K42" s="253" t="s">
        <v>518</v>
      </c>
      <c r="L42" s="253" t="s">
        <v>519</v>
      </c>
      <c r="M42" s="317"/>
      <c r="N42" s="269"/>
      <c r="O42" s="225"/>
      <c r="P42" s="66"/>
      <c r="Q42" s="66"/>
      <c r="R42" s="66"/>
      <c r="S42" s="66"/>
      <c r="T42" s="66"/>
      <c r="U42" s="66"/>
      <c r="V42" s="66"/>
      <c r="W42" s="66"/>
      <c r="X42" s="66"/>
      <c r="Y42" s="66"/>
      <c r="Z42" s="66"/>
      <c r="AA42" s="66"/>
      <c r="AB42" s="66"/>
      <c r="AC42" s="66"/>
      <c r="AD42" s="66"/>
      <c r="AE42" s="66"/>
      <c r="AF42" s="66"/>
      <c r="AG42" s="66"/>
      <c r="AH42" s="66"/>
      <c r="AI42" s="66"/>
    </row>
    <row r="43" hidden="1">
      <c r="A43" s="313" t="s">
        <v>559</v>
      </c>
      <c r="B43" s="169"/>
      <c r="C43" s="169"/>
      <c r="D43" s="253" t="s">
        <v>665</v>
      </c>
      <c r="E43" s="253" t="s">
        <v>487</v>
      </c>
      <c r="F43" s="317"/>
      <c r="G43" s="316" t="s">
        <v>6946</v>
      </c>
      <c r="H43" s="316" t="s">
        <v>6947</v>
      </c>
      <c r="I43" s="316" t="s">
        <v>6948</v>
      </c>
      <c r="J43" s="200" t="s">
        <v>492</v>
      </c>
      <c r="K43" s="253" t="s">
        <v>518</v>
      </c>
      <c r="L43" s="253" t="s">
        <v>519</v>
      </c>
      <c r="M43" s="317"/>
      <c r="N43" s="269"/>
      <c r="O43" s="225"/>
      <c r="P43" s="66"/>
      <c r="Q43" s="66"/>
      <c r="R43" s="66"/>
      <c r="S43" s="66"/>
      <c r="T43" s="66"/>
      <c r="U43" s="66"/>
      <c r="V43" s="66"/>
      <c r="W43" s="66"/>
      <c r="X43" s="66"/>
      <c r="Y43" s="66"/>
      <c r="Z43" s="66"/>
      <c r="AA43" s="66"/>
      <c r="AB43" s="66"/>
      <c r="AC43" s="66"/>
      <c r="AD43" s="66"/>
      <c r="AE43" s="66"/>
      <c r="AF43" s="66"/>
      <c r="AG43" s="66"/>
      <c r="AH43" s="66"/>
      <c r="AI43" s="66"/>
    </row>
    <row r="44" hidden="1">
      <c r="A44" s="313" t="s">
        <v>559</v>
      </c>
      <c r="B44" s="169"/>
      <c r="C44" s="169"/>
      <c r="D44" s="253" t="s">
        <v>669</v>
      </c>
      <c r="E44" s="253" t="s">
        <v>487</v>
      </c>
      <c r="F44" s="317"/>
      <c r="G44" s="316" t="s">
        <v>627</v>
      </c>
      <c r="H44" s="316" t="s">
        <v>6949</v>
      </c>
      <c r="I44" s="316" t="s">
        <v>629</v>
      </c>
      <c r="J44" s="200" t="s">
        <v>492</v>
      </c>
      <c r="K44" s="253" t="s">
        <v>518</v>
      </c>
      <c r="L44" s="253" t="s">
        <v>519</v>
      </c>
      <c r="M44" s="317"/>
      <c r="N44" s="269"/>
      <c r="O44" s="225"/>
      <c r="P44" s="66"/>
      <c r="Q44" s="66"/>
      <c r="R44" s="66"/>
      <c r="S44" s="66"/>
      <c r="T44" s="66"/>
      <c r="U44" s="66"/>
      <c r="V44" s="66"/>
      <c r="W44" s="66"/>
      <c r="X44" s="66"/>
      <c r="Y44" s="66"/>
      <c r="Z44" s="66"/>
      <c r="AA44" s="66"/>
      <c r="AB44" s="66"/>
      <c r="AC44" s="66"/>
      <c r="AD44" s="66"/>
      <c r="AE44" s="66"/>
      <c r="AF44" s="66"/>
      <c r="AG44" s="66"/>
      <c r="AH44" s="66"/>
      <c r="AI44" s="66"/>
    </row>
    <row r="45" hidden="1">
      <c r="A45" s="313" t="s">
        <v>559</v>
      </c>
      <c r="B45" s="169"/>
      <c r="C45" s="169"/>
      <c r="D45" s="253" t="s">
        <v>672</v>
      </c>
      <c r="E45" s="253" t="s">
        <v>487</v>
      </c>
      <c r="F45" s="317"/>
      <c r="G45" s="316" t="s">
        <v>6950</v>
      </c>
      <c r="H45" s="316" t="s">
        <v>6951</v>
      </c>
      <c r="I45" s="316" t="s">
        <v>6952</v>
      </c>
      <c r="J45" s="200" t="s">
        <v>492</v>
      </c>
      <c r="K45" s="253" t="s">
        <v>493</v>
      </c>
      <c r="L45" s="317"/>
      <c r="M45" s="317"/>
      <c r="N45" s="269"/>
      <c r="O45" s="225"/>
      <c r="P45" s="66"/>
      <c r="Q45" s="66"/>
      <c r="R45" s="66"/>
      <c r="S45" s="66"/>
      <c r="T45" s="66"/>
      <c r="U45" s="66"/>
      <c r="V45" s="66"/>
      <c r="W45" s="66"/>
      <c r="X45" s="66"/>
      <c r="Y45" s="66"/>
      <c r="Z45" s="66"/>
      <c r="AA45" s="66"/>
      <c r="AB45" s="66"/>
      <c r="AC45" s="66"/>
      <c r="AD45" s="66"/>
      <c r="AE45" s="66"/>
      <c r="AF45" s="66"/>
      <c r="AG45" s="66"/>
      <c r="AH45" s="66"/>
      <c r="AI45" s="66"/>
    </row>
    <row r="46" hidden="1">
      <c r="A46" s="313" t="s">
        <v>6953</v>
      </c>
      <c r="B46" s="169"/>
      <c r="C46" s="169"/>
      <c r="D46" s="253" t="s">
        <v>676</v>
      </c>
      <c r="E46" s="253" t="s">
        <v>487</v>
      </c>
      <c r="F46" s="317"/>
      <c r="G46" s="316" t="s">
        <v>631</v>
      </c>
      <c r="H46" s="316" t="s">
        <v>6954</v>
      </c>
      <c r="I46" s="316" t="s">
        <v>633</v>
      </c>
      <c r="J46" s="200" t="s">
        <v>492</v>
      </c>
      <c r="K46" s="253" t="s">
        <v>493</v>
      </c>
      <c r="L46" s="317"/>
      <c r="M46" s="317"/>
      <c r="N46" s="269"/>
      <c r="O46" s="225"/>
      <c r="P46" s="66"/>
      <c r="Q46" s="66"/>
      <c r="R46" s="66"/>
      <c r="S46" s="66"/>
      <c r="T46" s="66"/>
      <c r="U46" s="66"/>
      <c r="V46" s="66"/>
      <c r="W46" s="66"/>
      <c r="X46" s="66"/>
      <c r="Y46" s="66"/>
      <c r="Z46" s="66"/>
      <c r="AA46" s="66"/>
      <c r="AB46" s="66"/>
      <c r="AC46" s="66"/>
      <c r="AD46" s="66"/>
      <c r="AE46" s="66"/>
      <c r="AF46" s="66"/>
      <c r="AG46" s="66"/>
      <c r="AH46" s="66"/>
      <c r="AI46" s="66"/>
    </row>
    <row r="47" hidden="1">
      <c r="A47" s="313" t="s">
        <v>6953</v>
      </c>
      <c r="B47" s="169"/>
      <c r="C47" s="169"/>
      <c r="D47" s="253" t="s">
        <v>680</v>
      </c>
      <c r="E47" s="253" t="s">
        <v>487</v>
      </c>
      <c r="F47" s="317"/>
      <c r="G47" s="316" t="s">
        <v>6955</v>
      </c>
      <c r="H47" s="316" t="s">
        <v>636</v>
      </c>
      <c r="I47" s="316" t="s">
        <v>637</v>
      </c>
      <c r="J47" s="200" t="s">
        <v>492</v>
      </c>
      <c r="K47" s="253" t="s">
        <v>493</v>
      </c>
      <c r="L47" s="317"/>
      <c r="M47" s="317"/>
      <c r="N47" s="269"/>
      <c r="O47" s="225"/>
      <c r="P47" s="66"/>
      <c r="Q47" s="66"/>
      <c r="R47" s="66"/>
      <c r="S47" s="66"/>
      <c r="T47" s="66"/>
      <c r="U47" s="66"/>
      <c r="V47" s="66"/>
      <c r="W47" s="66"/>
      <c r="X47" s="66"/>
      <c r="Y47" s="66"/>
      <c r="Z47" s="66"/>
      <c r="AA47" s="66"/>
      <c r="AB47" s="66"/>
      <c r="AC47" s="66"/>
      <c r="AD47" s="66"/>
      <c r="AE47" s="66"/>
      <c r="AF47" s="66"/>
      <c r="AG47" s="66"/>
      <c r="AH47" s="66"/>
      <c r="AI47" s="66"/>
    </row>
    <row r="48" hidden="1">
      <c r="A48" s="313" t="s">
        <v>6953</v>
      </c>
      <c r="B48" s="12"/>
      <c r="C48" s="12"/>
      <c r="D48" s="253" t="s">
        <v>684</v>
      </c>
      <c r="E48" s="253" t="s">
        <v>487</v>
      </c>
      <c r="F48" s="317"/>
      <c r="G48" s="316" t="s">
        <v>639</v>
      </c>
      <c r="H48" s="316" t="s">
        <v>6956</v>
      </c>
      <c r="I48" s="316" t="s">
        <v>641</v>
      </c>
      <c r="J48" s="200" t="s">
        <v>492</v>
      </c>
      <c r="K48" s="253" t="s">
        <v>493</v>
      </c>
      <c r="L48" s="317"/>
      <c r="M48" s="317"/>
      <c r="N48" s="269"/>
      <c r="O48" s="225"/>
      <c r="P48" s="66"/>
      <c r="Q48" s="66"/>
      <c r="R48" s="66"/>
      <c r="S48" s="66"/>
      <c r="T48" s="66"/>
      <c r="U48" s="66"/>
      <c r="V48" s="66"/>
      <c r="W48" s="66"/>
      <c r="X48" s="66"/>
      <c r="Y48" s="66"/>
      <c r="Z48" s="66"/>
      <c r="AA48" s="66"/>
      <c r="AB48" s="66"/>
      <c r="AC48" s="66"/>
      <c r="AD48" s="66"/>
      <c r="AE48" s="66"/>
      <c r="AF48" s="66"/>
      <c r="AG48" s="66"/>
      <c r="AH48" s="66"/>
      <c r="AI48" s="66"/>
    </row>
    <row r="49" hidden="1">
      <c r="A49" s="313" t="s">
        <v>642</v>
      </c>
      <c r="B49" s="314"/>
      <c r="C49" s="315" t="s">
        <v>6957</v>
      </c>
      <c r="D49" s="253" t="s">
        <v>687</v>
      </c>
      <c r="E49" s="253" t="s">
        <v>487</v>
      </c>
      <c r="F49" s="317"/>
      <c r="G49" s="316" t="s">
        <v>6958</v>
      </c>
      <c r="H49" s="316" t="s">
        <v>6959</v>
      </c>
      <c r="I49" s="316" t="s">
        <v>6960</v>
      </c>
      <c r="J49" s="200" t="s">
        <v>492</v>
      </c>
      <c r="K49" s="253" t="s">
        <v>493</v>
      </c>
      <c r="L49" s="317"/>
      <c r="M49" s="317"/>
      <c r="N49" s="269"/>
      <c r="O49" s="225"/>
      <c r="P49" s="66"/>
      <c r="Q49" s="66"/>
      <c r="R49" s="66"/>
      <c r="S49" s="66"/>
      <c r="T49" s="66"/>
      <c r="U49" s="66"/>
      <c r="V49" s="66"/>
      <c r="W49" s="66"/>
      <c r="X49" s="66"/>
      <c r="Y49" s="66"/>
      <c r="Z49" s="66"/>
      <c r="AA49" s="66"/>
      <c r="AB49" s="66"/>
      <c r="AC49" s="66"/>
      <c r="AD49" s="66"/>
      <c r="AE49" s="66"/>
      <c r="AF49" s="66"/>
      <c r="AG49" s="66"/>
      <c r="AH49" s="66"/>
      <c r="AI49" s="66"/>
    </row>
    <row r="50" hidden="1">
      <c r="A50" s="313" t="s">
        <v>642</v>
      </c>
      <c r="B50" s="169"/>
      <c r="C50" s="169"/>
      <c r="D50" s="253" t="s">
        <v>691</v>
      </c>
      <c r="E50" s="253" t="s">
        <v>487</v>
      </c>
      <c r="F50" s="317"/>
      <c r="G50" s="316" t="s">
        <v>658</v>
      </c>
      <c r="H50" s="316" t="s">
        <v>6961</v>
      </c>
      <c r="I50" s="316" t="s">
        <v>6962</v>
      </c>
      <c r="J50" s="200" t="s">
        <v>492</v>
      </c>
      <c r="K50" s="253" t="s">
        <v>493</v>
      </c>
      <c r="L50" s="317"/>
      <c r="M50" s="317"/>
      <c r="N50" s="269"/>
      <c r="O50" s="225"/>
      <c r="P50" s="66"/>
      <c r="Q50" s="66"/>
      <c r="R50" s="66"/>
      <c r="S50" s="66"/>
      <c r="T50" s="66"/>
      <c r="U50" s="66"/>
      <c r="V50" s="66"/>
      <c r="W50" s="66"/>
      <c r="X50" s="66"/>
      <c r="Y50" s="66"/>
      <c r="Z50" s="66"/>
      <c r="AA50" s="66"/>
      <c r="AB50" s="66"/>
      <c r="AC50" s="66"/>
      <c r="AD50" s="66"/>
      <c r="AE50" s="66"/>
      <c r="AF50" s="66"/>
      <c r="AG50" s="66"/>
      <c r="AH50" s="66"/>
      <c r="AI50" s="66"/>
    </row>
    <row r="51" hidden="1">
      <c r="A51" s="313" t="s">
        <v>642</v>
      </c>
      <c r="B51" s="169"/>
      <c r="C51" s="169"/>
      <c r="D51" s="253" t="s">
        <v>695</v>
      </c>
      <c r="E51" s="253" t="s">
        <v>487</v>
      </c>
      <c r="F51" s="317"/>
      <c r="G51" s="316" t="s">
        <v>662</v>
      </c>
      <c r="H51" s="316" t="s">
        <v>6963</v>
      </c>
      <c r="I51" s="316" t="s">
        <v>664</v>
      </c>
      <c r="J51" s="200" t="s">
        <v>492</v>
      </c>
      <c r="K51" s="253" t="s">
        <v>493</v>
      </c>
      <c r="L51" s="317"/>
      <c r="M51" s="317"/>
      <c r="N51" s="269"/>
      <c r="O51" s="225"/>
      <c r="P51" s="66"/>
      <c r="Q51" s="66"/>
      <c r="R51" s="66"/>
      <c r="S51" s="66"/>
      <c r="T51" s="66"/>
      <c r="U51" s="66"/>
      <c r="V51" s="66"/>
      <c r="W51" s="66"/>
      <c r="X51" s="66"/>
      <c r="Y51" s="66"/>
      <c r="Z51" s="66"/>
      <c r="AA51" s="66"/>
      <c r="AB51" s="66"/>
      <c r="AC51" s="66"/>
      <c r="AD51" s="66"/>
      <c r="AE51" s="66"/>
      <c r="AF51" s="66"/>
      <c r="AG51" s="66"/>
      <c r="AH51" s="66"/>
      <c r="AI51" s="66"/>
    </row>
    <row r="52" hidden="1">
      <c r="A52" s="313" t="s">
        <v>642</v>
      </c>
      <c r="B52" s="169"/>
      <c r="C52" s="169"/>
      <c r="D52" s="253" t="s">
        <v>699</v>
      </c>
      <c r="E52" s="253" t="s">
        <v>487</v>
      </c>
      <c r="F52" s="317"/>
      <c r="G52" s="316" t="s">
        <v>673</v>
      </c>
      <c r="H52" s="316" t="s">
        <v>674</v>
      </c>
      <c r="I52" s="316" t="s">
        <v>6964</v>
      </c>
      <c r="J52" s="200" t="s">
        <v>492</v>
      </c>
      <c r="K52" s="253" t="s">
        <v>493</v>
      </c>
      <c r="L52" s="317"/>
      <c r="M52" s="317"/>
      <c r="N52" s="269"/>
      <c r="O52" s="225"/>
      <c r="P52" s="66"/>
      <c r="Q52" s="66"/>
      <c r="R52" s="66"/>
      <c r="S52" s="66"/>
      <c r="T52" s="66"/>
      <c r="U52" s="66"/>
      <c r="V52" s="66"/>
      <c r="W52" s="66"/>
      <c r="X52" s="66"/>
      <c r="Y52" s="66"/>
      <c r="Z52" s="66"/>
      <c r="AA52" s="66"/>
      <c r="AB52" s="66"/>
      <c r="AC52" s="66"/>
      <c r="AD52" s="66"/>
      <c r="AE52" s="66"/>
      <c r="AF52" s="66"/>
      <c r="AG52" s="66"/>
      <c r="AH52" s="66"/>
      <c r="AI52" s="66"/>
    </row>
    <row r="53" hidden="1">
      <c r="A53" s="313" t="s">
        <v>642</v>
      </c>
      <c r="B53" s="169"/>
      <c r="C53" s="169"/>
      <c r="D53" s="253" t="s">
        <v>702</v>
      </c>
      <c r="E53" s="253" t="s">
        <v>487</v>
      </c>
      <c r="F53" s="317"/>
      <c r="G53" s="316" t="s">
        <v>677</v>
      </c>
      <c r="H53" s="316" t="s">
        <v>6965</v>
      </c>
      <c r="I53" s="316" t="s">
        <v>6966</v>
      </c>
      <c r="J53" s="200" t="s">
        <v>492</v>
      </c>
      <c r="K53" s="253" t="s">
        <v>493</v>
      </c>
      <c r="L53" s="317"/>
      <c r="M53" s="317"/>
      <c r="N53" s="269"/>
      <c r="O53" s="225"/>
      <c r="P53" s="66"/>
      <c r="Q53" s="66"/>
      <c r="R53" s="66"/>
      <c r="S53" s="66"/>
      <c r="T53" s="66"/>
      <c r="U53" s="66"/>
      <c r="V53" s="66"/>
      <c r="W53" s="66"/>
      <c r="X53" s="66"/>
      <c r="Y53" s="66"/>
      <c r="Z53" s="66"/>
      <c r="AA53" s="66"/>
      <c r="AB53" s="66"/>
      <c r="AC53" s="66"/>
      <c r="AD53" s="66"/>
      <c r="AE53" s="66"/>
      <c r="AF53" s="66"/>
      <c r="AG53" s="66"/>
      <c r="AH53" s="66"/>
      <c r="AI53" s="66"/>
    </row>
    <row r="54" hidden="1">
      <c r="A54" s="313" t="s">
        <v>642</v>
      </c>
      <c r="B54" s="169"/>
      <c r="C54" s="169"/>
      <c r="D54" s="253" t="s">
        <v>710</v>
      </c>
      <c r="E54" s="253" t="s">
        <v>487</v>
      </c>
      <c r="F54" s="317"/>
      <c r="G54" s="316" t="s">
        <v>681</v>
      </c>
      <c r="H54" s="316" t="s">
        <v>6967</v>
      </c>
      <c r="I54" s="316" t="s">
        <v>683</v>
      </c>
      <c r="J54" s="200" t="s">
        <v>492</v>
      </c>
      <c r="K54" s="253" t="s">
        <v>518</v>
      </c>
      <c r="L54" s="253" t="s">
        <v>519</v>
      </c>
      <c r="M54" s="317"/>
      <c r="N54" s="269"/>
      <c r="O54" s="225"/>
      <c r="P54" s="66"/>
      <c r="Q54" s="66"/>
      <c r="R54" s="66"/>
      <c r="S54" s="66"/>
      <c r="T54" s="66"/>
      <c r="U54" s="66"/>
      <c r="V54" s="66"/>
      <c r="W54" s="66"/>
      <c r="X54" s="66"/>
      <c r="Y54" s="66"/>
      <c r="Z54" s="66"/>
      <c r="AA54" s="66"/>
      <c r="AB54" s="66"/>
      <c r="AC54" s="66"/>
      <c r="AD54" s="66"/>
      <c r="AE54" s="66"/>
      <c r="AF54" s="66"/>
      <c r="AG54" s="66"/>
      <c r="AH54" s="66"/>
      <c r="AI54" s="66"/>
    </row>
    <row r="55" hidden="1">
      <c r="A55" s="313" t="s">
        <v>642</v>
      </c>
      <c r="B55" s="169"/>
      <c r="C55" s="169"/>
      <c r="D55" s="253" t="s">
        <v>715</v>
      </c>
      <c r="E55" s="253" t="s">
        <v>487</v>
      </c>
      <c r="F55" s="317"/>
      <c r="G55" s="316" t="s">
        <v>685</v>
      </c>
      <c r="H55" s="316" t="s">
        <v>6968</v>
      </c>
      <c r="I55" s="316" t="s">
        <v>683</v>
      </c>
      <c r="J55" s="200" t="s">
        <v>492</v>
      </c>
      <c r="K55" s="253" t="s">
        <v>518</v>
      </c>
      <c r="L55" s="253" t="s">
        <v>519</v>
      </c>
      <c r="M55" s="253" t="s">
        <v>519</v>
      </c>
      <c r="N55" s="269"/>
      <c r="O55" s="225"/>
      <c r="P55" s="66"/>
      <c r="Q55" s="66"/>
      <c r="R55" s="66"/>
      <c r="S55" s="66"/>
      <c r="T55" s="66"/>
      <c r="U55" s="66"/>
      <c r="V55" s="66"/>
      <c r="W55" s="66"/>
      <c r="X55" s="66"/>
      <c r="Y55" s="66"/>
      <c r="Z55" s="66"/>
      <c r="AA55" s="66"/>
      <c r="AB55" s="66"/>
      <c r="AC55" s="66"/>
      <c r="AD55" s="66"/>
      <c r="AE55" s="66"/>
      <c r="AF55" s="66"/>
      <c r="AG55" s="66"/>
      <c r="AH55" s="66"/>
      <c r="AI55" s="66"/>
    </row>
    <row r="56" hidden="1">
      <c r="A56" s="313" t="s">
        <v>642</v>
      </c>
      <c r="B56" s="169"/>
      <c r="C56" s="169"/>
      <c r="D56" s="253" t="s">
        <v>718</v>
      </c>
      <c r="E56" s="253" t="s">
        <v>487</v>
      </c>
      <c r="F56" s="317"/>
      <c r="G56" s="316" t="s">
        <v>688</v>
      </c>
      <c r="H56" s="316" t="s">
        <v>6969</v>
      </c>
      <c r="I56" s="316" t="s">
        <v>6970</v>
      </c>
      <c r="J56" s="200" t="s">
        <v>492</v>
      </c>
      <c r="K56" s="253" t="s">
        <v>493</v>
      </c>
      <c r="L56" s="317"/>
      <c r="M56" s="317"/>
      <c r="N56" s="269"/>
      <c r="O56" s="225"/>
      <c r="P56" s="66"/>
      <c r="Q56" s="66"/>
      <c r="R56" s="66"/>
      <c r="S56" s="66"/>
      <c r="T56" s="66"/>
      <c r="U56" s="66"/>
      <c r="V56" s="66"/>
      <c r="W56" s="66"/>
      <c r="X56" s="66"/>
      <c r="Y56" s="66"/>
      <c r="Z56" s="66"/>
      <c r="AA56" s="66"/>
      <c r="AB56" s="66"/>
      <c r="AC56" s="66"/>
      <c r="AD56" s="66"/>
      <c r="AE56" s="66"/>
      <c r="AF56" s="66"/>
      <c r="AG56" s="66"/>
      <c r="AH56" s="66"/>
      <c r="AI56" s="66"/>
    </row>
    <row r="57" hidden="1">
      <c r="A57" s="313" t="s">
        <v>642</v>
      </c>
      <c r="B57" s="169"/>
      <c r="C57" s="169"/>
      <c r="D57" s="253" t="s">
        <v>721</v>
      </c>
      <c r="E57" s="253" t="s">
        <v>487</v>
      </c>
      <c r="F57" s="317"/>
      <c r="G57" s="316" t="s">
        <v>6971</v>
      </c>
      <c r="H57" s="316" t="s">
        <v>6972</v>
      </c>
      <c r="I57" s="316" t="s">
        <v>648</v>
      </c>
      <c r="J57" s="200" t="s">
        <v>492</v>
      </c>
      <c r="K57" s="253" t="s">
        <v>493</v>
      </c>
      <c r="L57" s="317"/>
      <c r="M57" s="317"/>
      <c r="N57" s="269"/>
      <c r="O57" s="225"/>
      <c r="P57" s="66"/>
      <c r="Q57" s="66"/>
      <c r="R57" s="66"/>
      <c r="S57" s="66"/>
      <c r="T57" s="66"/>
      <c r="U57" s="66"/>
      <c r="V57" s="66"/>
      <c r="W57" s="66"/>
      <c r="X57" s="66"/>
      <c r="Y57" s="66"/>
      <c r="Z57" s="66"/>
      <c r="AA57" s="66"/>
      <c r="AB57" s="66"/>
      <c r="AC57" s="66"/>
      <c r="AD57" s="66"/>
      <c r="AE57" s="66"/>
      <c r="AF57" s="66"/>
      <c r="AG57" s="66"/>
      <c r="AH57" s="66"/>
      <c r="AI57" s="66"/>
    </row>
    <row r="58" hidden="1">
      <c r="A58" s="313" t="s">
        <v>642</v>
      </c>
      <c r="B58" s="12"/>
      <c r="C58" s="12"/>
      <c r="D58" s="253" t="s">
        <v>725</v>
      </c>
      <c r="E58" s="253" t="s">
        <v>487</v>
      </c>
      <c r="F58" s="317"/>
      <c r="G58" s="316" t="s">
        <v>696</v>
      </c>
      <c r="H58" s="316" t="s">
        <v>6973</v>
      </c>
      <c r="I58" s="316" t="s">
        <v>6974</v>
      </c>
      <c r="J58" s="200" t="s">
        <v>492</v>
      </c>
      <c r="K58" s="253" t="s">
        <v>493</v>
      </c>
      <c r="L58" s="317"/>
      <c r="M58" s="317"/>
      <c r="N58" s="269"/>
      <c r="O58" s="225"/>
      <c r="P58" s="66"/>
      <c r="Q58" s="66"/>
      <c r="R58" s="66"/>
      <c r="S58" s="66"/>
      <c r="T58" s="66"/>
      <c r="U58" s="66"/>
      <c r="V58" s="66"/>
      <c r="W58" s="66"/>
      <c r="X58" s="66"/>
      <c r="Y58" s="66"/>
      <c r="Z58" s="66"/>
      <c r="AA58" s="66"/>
      <c r="AB58" s="66"/>
      <c r="AC58" s="66"/>
      <c r="AD58" s="66"/>
      <c r="AE58" s="66"/>
      <c r="AF58" s="66"/>
      <c r="AG58" s="66"/>
      <c r="AH58" s="66"/>
      <c r="AI58" s="66"/>
    </row>
    <row r="59" hidden="1">
      <c r="A59" s="313" t="s">
        <v>6975</v>
      </c>
      <c r="B59" s="317"/>
      <c r="C59" s="253" t="s">
        <v>6976</v>
      </c>
      <c r="D59" s="253" t="s">
        <v>728</v>
      </c>
      <c r="E59" s="253" t="s">
        <v>870</v>
      </c>
      <c r="F59" s="317"/>
      <c r="G59" s="316" t="s">
        <v>6977</v>
      </c>
      <c r="H59" s="316" t="s">
        <v>6978</v>
      </c>
      <c r="I59" s="316" t="s">
        <v>6979</v>
      </c>
      <c r="J59" s="200" t="s">
        <v>492</v>
      </c>
      <c r="K59" s="253" t="s">
        <v>493</v>
      </c>
      <c r="L59" s="317"/>
      <c r="M59" s="317"/>
      <c r="N59" s="269"/>
      <c r="O59" s="225"/>
      <c r="P59" s="66"/>
      <c r="Q59" s="66"/>
      <c r="R59" s="66"/>
      <c r="S59" s="66"/>
      <c r="T59" s="66"/>
      <c r="U59" s="66"/>
      <c r="V59" s="66"/>
      <c r="W59" s="66"/>
      <c r="X59" s="66"/>
      <c r="Y59" s="66"/>
      <c r="Z59" s="66"/>
      <c r="AA59" s="66"/>
      <c r="AB59" s="66"/>
      <c r="AC59" s="66"/>
      <c r="AD59" s="66"/>
      <c r="AE59" s="66"/>
      <c r="AF59" s="66"/>
      <c r="AG59" s="66"/>
      <c r="AH59" s="66"/>
      <c r="AI59" s="66"/>
    </row>
    <row r="60" hidden="1">
      <c r="A60" s="313" t="s">
        <v>6975</v>
      </c>
      <c r="B60" s="314"/>
      <c r="C60" s="315" t="s">
        <v>6957</v>
      </c>
      <c r="D60" s="253" t="s">
        <v>732</v>
      </c>
      <c r="E60" s="253" t="s">
        <v>487</v>
      </c>
      <c r="F60" s="317"/>
      <c r="G60" s="316" t="s">
        <v>700</v>
      </c>
      <c r="H60" s="316" t="s">
        <v>636</v>
      </c>
      <c r="I60" s="316" t="s">
        <v>701</v>
      </c>
      <c r="J60" s="200" t="s">
        <v>492</v>
      </c>
      <c r="K60" s="253" t="s">
        <v>518</v>
      </c>
      <c r="L60" s="253" t="s">
        <v>519</v>
      </c>
      <c r="M60" s="317"/>
      <c r="N60" s="269"/>
      <c r="O60" s="225"/>
      <c r="P60" s="66"/>
      <c r="Q60" s="66"/>
      <c r="R60" s="66"/>
      <c r="S60" s="66"/>
      <c r="T60" s="66"/>
      <c r="U60" s="66"/>
      <c r="V60" s="66"/>
      <c r="W60" s="66"/>
      <c r="X60" s="66"/>
      <c r="Y60" s="66"/>
      <c r="Z60" s="66"/>
      <c r="AA60" s="66"/>
      <c r="AB60" s="66"/>
      <c r="AC60" s="66"/>
      <c r="AD60" s="66"/>
      <c r="AE60" s="66"/>
      <c r="AF60" s="66"/>
      <c r="AG60" s="66"/>
      <c r="AH60" s="66"/>
      <c r="AI60" s="66"/>
    </row>
    <row r="61" hidden="1">
      <c r="A61" s="313" t="s">
        <v>6975</v>
      </c>
      <c r="B61" s="169"/>
      <c r="C61" s="169"/>
      <c r="D61" s="253" t="s">
        <v>734</v>
      </c>
      <c r="E61" s="253" t="s">
        <v>487</v>
      </c>
      <c r="F61" s="317"/>
      <c r="G61" s="316" t="s">
        <v>6980</v>
      </c>
      <c r="H61" s="316" t="s">
        <v>6981</v>
      </c>
      <c r="I61" s="316" t="s">
        <v>705</v>
      </c>
      <c r="J61" s="200" t="s">
        <v>492</v>
      </c>
      <c r="K61" s="319" t="s">
        <v>493</v>
      </c>
      <c r="L61" s="317"/>
      <c r="M61" s="317"/>
      <c r="N61" s="269"/>
      <c r="O61" s="225"/>
      <c r="P61" s="66"/>
      <c r="Q61" s="66"/>
      <c r="R61" s="66"/>
      <c r="S61" s="66"/>
      <c r="T61" s="66"/>
      <c r="U61" s="66"/>
      <c r="V61" s="66"/>
      <c r="W61" s="66"/>
      <c r="X61" s="66"/>
      <c r="Y61" s="66"/>
      <c r="Z61" s="66"/>
      <c r="AA61" s="66"/>
      <c r="AB61" s="66"/>
      <c r="AC61" s="66"/>
      <c r="AD61" s="66"/>
      <c r="AE61" s="66"/>
      <c r="AF61" s="66"/>
      <c r="AG61" s="66"/>
      <c r="AH61" s="66"/>
      <c r="AI61" s="66"/>
    </row>
    <row r="62" hidden="1">
      <c r="A62" s="313" t="s">
        <v>6975</v>
      </c>
      <c r="B62" s="169"/>
      <c r="C62" s="169"/>
      <c r="D62" s="253" t="s">
        <v>737</v>
      </c>
      <c r="E62" s="253" t="s">
        <v>487</v>
      </c>
      <c r="F62" s="317"/>
      <c r="G62" s="316" t="s">
        <v>738</v>
      </c>
      <c r="H62" s="316" t="s">
        <v>6982</v>
      </c>
      <c r="I62" s="316" t="s">
        <v>6983</v>
      </c>
      <c r="J62" s="200" t="s">
        <v>492</v>
      </c>
      <c r="K62" s="253" t="s">
        <v>493</v>
      </c>
      <c r="L62" s="317"/>
      <c r="M62" s="317"/>
      <c r="N62" s="269"/>
      <c r="O62" s="225"/>
      <c r="P62" s="66"/>
      <c r="Q62" s="66"/>
      <c r="R62" s="66"/>
      <c r="S62" s="66"/>
      <c r="T62" s="66"/>
      <c r="U62" s="66"/>
      <c r="V62" s="66"/>
      <c r="W62" s="66"/>
      <c r="X62" s="66"/>
      <c r="Y62" s="66"/>
      <c r="Z62" s="66"/>
      <c r="AA62" s="66"/>
      <c r="AB62" s="66"/>
      <c r="AC62" s="66"/>
      <c r="AD62" s="66"/>
      <c r="AE62" s="66"/>
      <c r="AF62" s="66"/>
      <c r="AG62" s="66"/>
      <c r="AH62" s="66"/>
      <c r="AI62" s="66"/>
    </row>
    <row r="63" hidden="1">
      <c r="A63" s="313" t="s">
        <v>6975</v>
      </c>
      <c r="B63" s="169"/>
      <c r="C63" s="169"/>
      <c r="D63" s="253" t="s">
        <v>741</v>
      </c>
      <c r="E63" s="253" t="s">
        <v>487</v>
      </c>
      <c r="F63" s="317"/>
      <c r="G63" s="316" t="s">
        <v>6984</v>
      </c>
      <c r="H63" s="316" t="s">
        <v>6985</v>
      </c>
      <c r="I63" s="316" t="s">
        <v>6986</v>
      </c>
      <c r="J63" s="200" t="s">
        <v>492</v>
      </c>
      <c r="K63" s="253" t="s">
        <v>493</v>
      </c>
      <c r="L63" s="317"/>
      <c r="M63" s="317"/>
      <c r="N63" s="269"/>
      <c r="O63" s="225"/>
      <c r="P63" s="66"/>
      <c r="Q63" s="66"/>
      <c r="R63" s="66"/>
      <c r="S63" s="66"/>
      <c r="T63" s="66"/>
      <c r="U63" s="66"/>
      <c r="V63" s="66"/>
      <c r="W63" s="66"/>
      <c r="X63" s="66"/>
      <c r="Y63" s="66"/>
      <c r="Z63" s="66"/>
      <c r="AA63" s="66"/>
      <c r="AB63" s="66"/>
      <c r="AC63" s="66"/>
      <c r="AD63" s="66"/>
      <c r="AE63" s="66"/>
      <c r="AF63" s="66"/>
      <c r="AG63" s="66"/>
      <c r="AH63" s="66"/>
      <c r="AI63" s="66"/>
    </row>
    <row r="64" hidden="1">
      <c r="A64" s="313" t="s">
        <v>6975</v>
      </c>
      <c r="B64" s="169"/>
      <c r="C64" s="169"/>
      <c r="D64" s="253" t="s">
        <v>745</v>
      </c>
      <c r="E64" s="253" t="s">
        <v>487</v>
      </c>
      <c r="F64" s="317"/>
      <c r="G64" s="316" t="s">
        <v>6987</v>
      </c>
      <c r="H64" s="316" t="s">
        <v>6988</v>
      </c>
      <c r="I64" s="316" t="s">
        <v>6989</v>
      </c>
      <c r="J64" s="200" t="s">
        <v>492</v>
      </c>
      <c r="K64" s="253" t="s">
        <v>493</v>
      </c>
      <c r="L64" s="317"/>
      <c r="M64" s="317"/>
      <c r="N64" s="269"/>
      <c r="O64" s="225"/>
      <c r="P64" s="66"/>
      <c r="Q64" s="66"/>
      <c r="R64" s="66"/>
      <c r="S64" s="66"/>
      <c r="T64" s="66"/>
      <c r="U64" s="66"/>
      <c r="V64" s="66"/>
      <c r="W64" s="66"/>
      <c r="X64" s="66"/>
      <c r="Y64" s="66"/>
      <c r="Z64" s="66"/>
      <c r="AA64" s="66"/>
      <c r="AB64" s="66"/>
      <c r="AC64" s="66"/>
      <c r="AD64" s="66"/>
      <c r="AE64" s="66"/>
      <c r="AF64" s="66"/>
      <c r="AG64" s="66"/>
      <c r="AH64" s="66"/>
      <c r="AI64" s="66"/>
    </row>
    <row r="65" hidden="1">
      <c r="A65" s="313" t="s">
        <v>6975</v>
      </c>
      <c r="B65" s="169"/>
      <c r="C65" s="169"/>
      <c r="D65" s="253" t="s">
        <v>751</v>
      </c>
      <c r="E65" s="253" t="s">
        <v>487</v>
      </c>
      <c r="F65" s="253" t="s">
        <v>6990</v>
      </c>
      <c r="G65" s="316" t="s">
        <v>6991</v>
      </c>
      <c r="H65" s="316" t="s">
        <v>6992</v>
      </c>
      <c r="I65" s="316" t="s">
        <v>6993</v>
      </c>
      <c r="J65" s="200" t="s">
        <v>492</v>
      </c>
      <c r="K65" s="253" t="s">
        <v>518</v>
      </c>
      <c r="L65" s="253" t="s">
        <v>519</v>
      </c>
      <c r="M65" s="317"/>
      <c r="N65" s="269"/>
      <c r="O65" s="225"/>
      <c r="P65" s="66"/>
      <c r="Q65" s="66"/>
      <c r="R65" s="66"/>
      <c r="S65" s="66"/>
      <c r="T65" s="66"/>
      <c r="U65" s="66"/>
      <c r="V65" s="66"/>
      <c r="W65" s="66"/>
      <c r="X65" s="66"/>
      <c r="Y65" s="66"/>
      <c r="Z65" s="66"/>
      <c r="AA65" s="66"/>
      <c r="AB65" s="66"/>
      <c r="AC65" s="66"/>
      <c r="AD65" s="66"/>
      <c r="AE65" s="66"/>
      <c r="AF65" s="66"/>
      <c r="AG65" s="66"/>
      <c r="AH65" s="66"/>
      <c r="AI65" s="66"/>
    </row>
    <row r="66" hidden="1">
      <c r="A66" s="313" t="s">
        <v>6975</v>
      </c>
      <c r="B66" s="169"/>
      <c r="C66" s="169"/>
      <c r="D66" s="253" t="s">
        <v>755</v>
      </c>
      <c r="E66" s="253" t="s">
        <v>487</v>
      </c>
      <c r="F66" s="317"/>
      <c r="G66" s="316" t="s">
        <v>6994</v>
      </c>
      <c r="H66" s="316" t="s">
        <v>6995</v>
      </c>
      <c r="I66" s="316" t="s">
        <v>6996</v>
      </c>
      <c r="J66" s="200" t="s">
        <v>492</v>
      </c>
      <c r="K66" s="253" t="s">
        <v>493</v>
      </c>
      <c r="L66" s="317"/>
      <c r="M66" s="317"/>
      <c r="N66" s="269"/>
      <c r="O66" s="225"/>
      <c r="P66" s="66"/>
      <c r="Q66" s="66"/>
      <c r="R66" s="66"/>
      <c r="S66" s="66"/>
      <c r="T66" s="66"/>
      <c r="U66" s="66"/>
      <c r="V66" s="66"/>
      <c r="W66" s="66"/>
      <c r="X66" s="66"/>
      <c r="Y66" s="66"/>
      <c r="Z66" s="66"/>
      <c r="AA66" s="66"/>
      <c r="AB66" s="66"/>
      <c r="AC66" s="66"/>
      <c r="AD66" s="66"/>
      <c r="AE66" s="66"/>
      <c r="AF66" s="66"/>
      <c r="AG66" s="66"/>
      <c r="AH66" s="66"/>
      <c r="AI66" s="66"/>
    </row>
    <row r="67" hidden="1">
      <c r="A67" s="313" t="s">
        <v>6975</v>
      </c>
      <c r="B67" s="169"/>
      <c r="C67" s="169"/>
      <c r="D67" s="253" t="s">
        <v>759</v>
      </c>
      <c r="E67" s="253" t="s">
        <v>487</v>
      </c>
      <c r="F67" s="317"/>
      <c r="G67" s="316" t="s">
        <v>6997</v>
      </c>
      <c r="H67" s="316" t="s">
        <v>6998</v>
      </c>
      <c r="I67" s="316" t="s">
        <v>6999</v>
      </c>
      <c r="J67" s="200" t="s">
        <v>492</v>
      </c>
      <c r="K67" s="253" t="s">
        <v>493</v>
      </c>
      <c r="L67" s="317"/>
      <c r="M67" s="317"/>
      <c r="N67" s="269"/>
      <c r="O67" s="225"/>
      <c r="P67" s="66"/>
      <c r="Q67" s="66"/>
      <c r="R67" s="66"/>
      <c r="S67" s="66"/>
      <c r="T67" s="66"/>
      <c r="U67" s="66"/>
      <c r="V67" s="66"/>
      <c r="W67" s="66"/>
      <c r="X67" s="66"/>
      <c r="Y67" s="66"/>
      <c r="Z67" s="66"/>
      <c r="AA67" s="66"/>
      <c r="AB67" s="66"/>
      <c r="AC67" s="66"/>
      <c r="AD67" s="66"/>
      <c r="AE67" s="66"/>
      <c r="AF67" s="66"/>
      <c r="AG67" s="66"/>
      <c r="AH67" s="66"/>
      <c r="AI67" s="66"/>
    </row>
    <row r="68" hidden="1">
      <c r="A68" s="313" t="s">
        <v>6975</v>
      </c>
      <c r="B68" s="12"/>
      <c r="C68" s="12"/>
      <c r="D68" s="253" t="s">
        <v>763</v>
      </c>
      <c r="E68" s="253" t="s">
        <v>487</v>
      </c>
      <c r="F68" s="317"/>
      <c r="G68" s="316" t="s">
        <v>7000</v>
      </c>
      <c r="H68" s="316" t="s">
        <v>7001</v>
      </c>
      <c r="I68" s="316" t="s">
        <v>7002</v>
      </c>
      <c r="J68" s="200" t="s">
        <v>492</v>
      </c>
      <c r="K68" s="253" t="s">
        <v>493</v>
      </c>
      <c r="L68" s="317"/>
      <c r="M68" s="317"/>
      <c r="N68" s="269"/>
      <c r="O68" s="225"/>
      <c r="P68" s="66"/>
      <c r="Q68" s="66"/>
      <c r="R68" s="66"/>
      <c r="S68" s="66"/>
      <c r="T68" s="66"/>
      <c r="U68" s="66"/>
      <c r="V68" s="66"/>
      <c r="W68" s="66"/>
      <c r="X68" s="66"/>
      <c r="Y68" s="66"/>
      <c r="Z68" s="66"/>
      <c r="AA68" s="66"/>
      <c r="AB68" s="66"/>
      <c r="AC68" s="66"/>
      <c r="AD68" s="66"/>
      <c r="AE68" s="66"/>
      <c r="AF68" s="66"/>
      <c r="AG68" s="66"/>
      <c r="AH68" s="66"/>
      <c r="AI68" s="66"/>
    </row>
    <row r="69" hidden="1">
      <c r="A69" s="313" t="s">
        <v>7003</v>
      </c>
      <c r="B69" s="317"/>
      <c r="C69" s="315" t="s">
        <v>750</v>
      </c>
      <c r="D69" s="253" t="s">
        <v>767</v>
      </c>
      <c r="E69" s="253" t="s">
        <v>870</v>
      </c>
      <c r="F69" s="317"/>
      <c r="G69" s="316" t="s">
        <v>756</v>
      </c>
      <c r="H69" s="316" t="s">
        <v>7004</v>
      </c>
      <c r="I69" s="316" t="s">
        <v>758</v>
      </c>
      <c r="J69" s="200" t="s">
        <v>492</v>
      </c>
      <c r="K69" s="253" t="s">
        <v>518</v>
      </c>
      <c r="L69" s="253" t="s">
        <v>519</v>
      </c>
      <c r="M69" s="317"/>
      <c r="N69" s="269"/>
      <c r="O69" s="225"/>
      <c r="P69" s="66"/>
      <c r="Q69" s="66"/>
      <c r="R69" s="66"/>
      <c r="S69" s="66"/>
      <c r="T69" s="66"/>
      <c r="U69" s="66"/>
      <c r="V69" s="66"/>
      <c r="W69" s="66"/>
      <c r="X69" s="66"/>
      <c r="Y69" s="66"/>
      <c r="Z69" s="66"/>
      <c r="AA69" s="66"/>
      <c r="AB69" s="66"/>
      <c r="AC69" s="66"/>
      <c r="AD69" s="66"/>
      <c r="AE69" s="66"/>
      <c r="AF69" s="66"/>
      <c r="AG69" s="66"/>
      <c r="AH69" s="66"/>
      <c r="AI69" s="66"/>
    </row>
    <row r="70" hidden="1">
      <c r="A70" s="313" t="s">
        <v>7003</v>
      </c>
      <c r="B70" s="317"/>
      <c r="C70" s="169"/>
      <c r="D70" s="253" t="s">
        <v>771</v>
      </c>
      <c r="E70" s="253" t="s">
        <v>870</v>
      </c>
      <c r="F70" s="317"/>
      <c r="G70" s="316" t="s">
        <v>7005</v>
      </c>
      <c r="H70" s="316" t="s">
        <v>7006</v>
      </c>
      <c r="I70" s="316" t="s">
        <v>762</v>
      </c>
      <c r="J70" s="200" t="s">
        <v>492</v>
      </c>
      <c r="K70" s="253" t="s">
        <v>518</v>
      </c>
      <c r="L70" s="253" t="s">
        <v>519</v>
      </c>
      <c r="M70" s="317"/>
      <c r="N70" s="269"/>
      <c r="O70" s="225"/>
      <c r="P70" s="66"/>
      <c r="Q70" s="66"/>
      <c r="R70" s="66"/>
      <c r="S70" s="66"/>
      <c r="T70" s="66"/>
      <c r="U70" s="66"/>
      <c r="V70" s="66"/>
      <c r="W70" s="66"/>
      <c r="X70" s="66"/>
      <c r="Y70" s="66"/>
      <c r="Z70" s="66"/>
      <c r="AA70" s="66"/>
      <c r="AB70" s="66"/>
      <c r="AC70" s="66"/>
      <c r="AD70" s="66"/>
      <c r="AE70" s="66"/>
      <c r="AF70" s="66"/>
      <c r="AG70" s="66"/>
      <c r="AH70" s="66"/>
      <c r="AI70" s="66"/>
    </row>
    <row r="71" hidden="1">
      <c r="A71" s="313" t="s">
        <v>7003</v>
      </c>
      <c r="B71" s="317"/>
      <c r="C71" s="169"/>
      <c r="D71" s="253" t="s">
        <v>775</v>
      </c>
      <c r="E71" s="253" t="s">
        <v>870</v>
      </c>
      <c r="F71" s="317"/>
      <c r="G71" s="316" t="s">
        <v>764</v>
      </c>
      <c r="H71" s="316" t="s">
        <v>7007</v>
      </c>
      <c r="I71" s="316" t="s">
        <v>766</v>
      </c>
      <c r="J71" s="200" t="s">
        <v>492</v>
      </c>
      <c r="K71" s="253" t="s">
        <v>518</v>
      </c>
      <c r="L71" s="253" t="s">
        <v>519</v>
      </c>
      <c r="M71" s="317"/>
      <c r="N71" s="269"/>
      <c r="O71" s="225"/>
      <c r="P71" s="66"/>
      <c r="Q71" s="66"/>
      <c r="R71" s="66"/>
      <c r="S71" s="66"/>
      <c r="T71" s="66"/>
      <c r="U71" s="66"/>
      <c r="V71" s="66"/>
      <c r="W71" s="66"/>
      <c r="X71" s="66"/>
      <c r="Y71" s="66"/>
      <c r="Z71" s="66"/>
      <c r="AA71" s="66"/>
      <c r="AB71" s="66"/>
      <c r="AC71" s="66"/>
      <c r="AD71" s="66"/>
      <c r="AE71" s="66"/>
      <c r="AF71" s="66"/>
      <c r="AG71" s="66"/>
      <c r="AH71" s="66"/>
      <c r="AI71" s="66"/>
    </row>
    <row r="72" hidden="1">
      <c r="A72" s="313" t="s">
        <v>7003</v>
      </c>
      <c r="B72" s="253" t="s">
        <v>7008</v>
      </c>
      <c r="C72" s="169"/>
      <c r="D72" s="253" t="s">
        <v>779</v>
      </c>
      <c r="E72" s="253" t="s">
        <v>870</v>
      </c>
      <c r="F72" s="317"/>
      <c r="G72" s="316" t="s">
        <v>768</v>
      </c>
      <c r="H72" s="316" t="s">
        <v>7009</v>
      </c>
      <c r="I72" s="316" t="s">
        <v>758</v>
      </c>
      <c r="J72" s="320" t="s">
        <v>706</v>
      </c>
      <c r="K72" s="253" t="s">
        <v>493</v>
      </c>
      <c r="L72" s="317"/>
      <c r="M72" s="321" t="s">
        <v>770</v>
      </c>
      <c r="N72" s="269"/>
      <c r="O72" s="225"/>
      <c r="P72" s="66"/>
      <c r="Q72" s="66"/>
      <c r="R72" s="66"/>
      <c r="S72" s="66"/>
      <c r="T72" s="66"/>
      <c r="U72" s="66"/>
      <c r="V72" s="66"/>
      <c r="W72" s="66"/>
      <c r="X72" s="66"/>
      <c r="Y72" s="66"/>
      <c r="Z72" s="66"/>
      <c r="AA72" s="66"/>
      <c r="AB72" s="66"/>
      <c r="AC72" s="66"/>
      <c r="AD72" s="66"/>
      <c r="AE72" s="66"/>
      <c r="AF72" s="66"/>
      <c r="AG72" s="66"/>
      <c r="AH72" s="66"/>
      <c r="AI72" s="66"/>
    </row>
    <row r="73" hidden="1">
      <c r="A73" s="313" t="s">
        <v>7003</v>
      </c>
      <c r="B73" s="317"/>
      <c r="C73" s="169"/>
      <c r="D73" s="253" t="s">
        <v>782</v>
      </c>
      <c r="E73" s="253" t="s">
        <v>870</v>
      </c>
      <c r="F73" s="317"/>
      <c r="G73" s="316" t="s">
        <v>772</v>
      </c>
      <c r="H73" s="316" t="s">
        <v>7010</v>
      </c>
      <c r="I73" s="316" t="s">
        <v>7011</v>
      </c>
      <c r="J73" s="200" t="s">
        <v>492</v>
      </c>
      <c r="K73" s="253" t="s">
        <v>518</v>
      </c>
      <c r="L73" s="253" t="s">
        <v>519</v>
      </c>
      <c r="M73" s="317"/>
      <c r="N73" s="269"/>
      <c r="O73" s="225"/>
      <c r="P73" s="66"/>
      <c r="Q73" s="66"/>
      <c r="R73" s="66"/>
      <c r="S73" s="66"/>
      <c r="T73" s="66"/>
      <c r="U73" s="66"/>
      <c r="V73" s="66"/>
      <c r="W73" s="66"/>
      <c r="X73" s="66"/>
      <c r="Y73" s="66"/>
      <c r="Z73" s="66"/>
      <c r="AA73" s="66"/>
      <c r="AB73" s="66"/>
      <c r="AC73" s="66"/>
      <c r="AD73" s="66"/>
      <c r="AE73" s="66"/>
      <c r="AF73" s="66"/>
      <c r="AG73" s="66"/>
      <c r="AH73" s="66"/>
      <c r="AI73" s="66"/>
    </row>
    <row r="74" hidden="1">
      <c r="A74" s="313" t="s">
        <v>7003</v>
      </c>
      <c r="B74" s="317"/>
      <c r="C74" s="169"/>
      <c r="D74" s="253" t="s">
        <v>787</v>
      </c>
      <c r="E74" s="253" t="s">
        <v>870</v>
      </c>
      <c r="F74" s="317"/>
      <c r="G74" s="316" t="s">
        <v>776</v>
      </c>
      <c r="H74" s="316" t="s">
        <v>7012</v>
      </c>
      <c r="I74" s="316" t="s">
        <v>778</v>
      </c>
      <c r="J74" s="200" t="s">
        <v>492</v>
      </c>
      <c r="K74" s="253" t="s">
        <v>518</v>
      </c>
      <c r="L74" s="253" t="s">
        <v>519</v>
      </c>
      <c r="M74" s="322"/>
      <c r="N74" s="269"/>
      <c r="O74" s="225"/>
      <c r="P74" s="66"/>
      <c r="Q74" s="66"/>
      <c r="R74" s="66"/>
      <c r="S74" s="66"/>
      <c r="T74" s="66"/>
      <c r="U74" s="66"/>
      <c r="V74" s="66"/>
      <c r="W74" s="66"/>
      <c r="X74" s="66"/>
      <c r="Y74" s="66"/>
      <c r="Z74" s="66"/>
      <c r="AA74" s="66"/>
      <c r="AB74" s="66"/>
      <c r="AC74" s="66"/>
      <c r="AD74" s="66"/>
      <c r="AE74" s="66"/>
      <c r="AF74" s="66"/>
      <c r="AG74" s="66"/>
      <c r="AH74" s="66"/>
      <c r="AI74" s="66"/>
    </row>
    <row r="75" hidden="1">
      <c r="A75" s="313" t="s">
        <v>7003</v>
      </c>
      <c r="B75" s="317"/>
      <c r="C75" s="169"/>
      <c r="D75" s="253" t="s">
        <v>791</v>
      </c>
      <c r="E75" s="253" t="s">
        <v>870</v>
      </c>
      <c r="F75" s="317"/>
      <c r="G75" s="316" t="s">
        <v>780</v>
      </c>
      <c r="H75" s="316" t="s">
        <v>7013</v>
      </c>
      <c r="I75" s="316" t="s">
        <v>762</v>
      </c>
      <c r="J75" s="200" t="s">
        <v>492</v>
      </c>
      <c r="K75" s="253" t="s">
        <v>518</v>
      </c>
      <c r="L75" s="253" t="s">
        <v>519</v>
      </c>
      <c r="M75" s="317"/>
      <c r="N75" s="269"/>
      <c r="O75" s="225"/>
      <c r="P75" s="66"/>
      <c r="Q75" s="66"/>
      <c r="R75" s="66"/>
      <c r="S75" s="66"/>
      <c r="T75" s="66"/>
      <c r="U75" s="66"/>
      <c r="V75" s="66"/>
      <c r="W75" s="66"/>
      <c r="X75" s="66"/>
      <c r="Y75" s="66"/>
      <c r="Z75" s="66"/>
      <c r="AA75" s="66"/>
      <c r="AB75" s="66"/>
      <c r="AC75" s="66"/>
      <c r="AD75" s="66"/>
      <c r="AE75" s="66"/>
      <c r="AF75" s="66"/>
      <c r="AG75" s="66"/>
      <c r="AH75" s="66"/>
      <c r="AI75" s="66"/>
    </row>
    <row r="76" hidden="1">
      <c r="A76" s="313" t="s">
        <v>7003</v>
      </c>
      <c r="B76" s="317"/>
      <c r="C76" s="12"/>
      <c r="D76" s="253" t="s">
        <v>795</v>
      </c>
      <c r="E76" s="253" t="s">
        <v>870</v>
      </c>
      <c r="F76" s="253" t="s">
        <v>7014</v>
      </c>
      <c r="G76" s="316" t="s">
        <v>783</v>
      </c>
      <c r="H76" s="316" t="s">
        <v>7010</v>
      </c>
      <c r="I76" s="316" t="s">
        <v>7011</v>
      </c>
      <c r="J76" s="200" t="s">
        <v>492</v>
      </c>
      <c r="K76" s="253" t="s">
        <v>518</v>
      </c>
      <c r="L76" s="253" t="s">
        <v>519</v>
      </c>
      <c r="M76" s="317"/>
      <c r="N76" s="269"/>
      <c r="O76" s="225"/>
      <c r="P76" s="66"/>
      <c r="Q76" s="66"/>
      <c r="R76" s="66"/>
      <c r="S76" s="66"/>
      <c r="T76" s="66"/>
      <c r="U76" s="66"/>
      <c r="V76" s="66"/>
      <c r="W76" s="66"/>
      <c r="X76" s="66"/>
      <c r="Y76" s="66"/>
      <c r="Z76" s="66"/>
      <c r="AA76" s="66"/>
      <c r="AB76" s="66"/>
      <c r="AC76" s="66"/>
      <c r="AD76" s="66"/>
      <c r="AE76" s="66"/>
      <c r="AF76" s="66"/>
      <c r="AG76" s="66"/>
      <c r="AH76" s="66"/>
      <c r="AI76" s="66"/>
    </row>
    <row r="77" hidden="1">
      <c r="A77" s="313" t="s">
        <v>785</v>
      </c>
      <c r="B77" s="314"/>
      <c r="C77" s="315" t="s">
        <v>786</v>
      </c>
      <c r="D77" s="253" t="s">
        <v>799</v>
      </c>
      <c r="E77" s="253" t="s">
        <v>870</v>
      </c>
      <c r="F77" s="253" t="s">
        <v>7015</v>
      </c>
      <c r="G77" s="316" t="s">
        <v>788</v>
      </c>
      <c r="H77" s="316" t="s">
        <v>7016</v>
      </c>
      <c r="I77" s="316" t="s">
        <v>790</v>
      </c>
      <c r="J77" s="200" t="s">
        <v>492</v>
      </c>
      <c r="K77" s="253" t="s">
        <v>493</v>
      </c>
      <c r="L77" s="317"/>
      <c r="M77" s="317"/>
      <c r="N77" s="269"/>
      <c r="O77" s="225"/>
      <c r="P77" s="66"/>
      <c r="Q77" s="66"/>
      <c r="R77" s="66"/>
      <c r="S77" s="66"/>
      <c r="T77" s="66"/>
      <c r="U77" s="66"/>
      <c r="V77" s="66"/>
      <c r="W77" s="66"/>
      <c r="X77" s="66"/>
      <c r="Y77" s="66"/>
      <c r="Z77" s="66"/>
      <c r="AA77" s="66"/>
      <c r="AB77" s="66"/>
      <c r="AC77" s="66"/>
      <c r="AD77" s="66"/>
      <c r="AE77" s="66"/>
      <c r="AF77" s="66"/>
      <c r="AG77" s="66"/>
      <c r="AH77" s="66"/>
      <c r="AI77" s="66"/>
    </row>
    <row r="78" hidden="1">
      <c r="A78" s="313" t="s">
        <v>785</v>
      </c>
      <c r="B78" s="169"/>
      <c r="C78" s="169"/>
      <c r="D78" s="253" t="s">
        <v>803</v>
      </c>
      <c r="E78" s="253" t="s">
        <v>870</v>
      </c>
      <c r="F78" s="317"/>
      <c r="G78" s="316" t="s">
        <v>7017</v>
      </c>
      <c r="H78" s="316" t="s">
        <v>7018</v>
      </c>
      <c r="I78" s="316" t="s">
        <v>794</v>
      </c>
      <c r="J78" s="200" t="s">
        <v>492</v>
      </c>
      <c r="K78" s="253" t="s">
        <v>493</v>
      </c>
      <c r="L78" s="317"/>
      <c r="M78" s="317"/>
      <c r="N78" s="269"/>
      <c r="O78" s="225"/>
      <c r="P78" s="66"/>
      <c r="Q78" s="66"/>
      <c r="R78" s="66"/>
      <c r="S78" s="66"/>
      <c r="T78" s="66"/>
      <c r="U78" s="66"/>
      <c r="V78" s="66"/>
      <c r="W78" s="66"/>
      <c r="X78" s="66"/>
      <c r="Y78" s="66"/>
      <c r="Z78" s="66"/>
      <c r="AA78" s="66"/>
      <c r="AB78" s="66"/>
      <c r="AC78" s="66"/>
      <c r="AD78" s="66"/>
      <c r="AE78" s="66"/>
      <c r="AF78" s="66"/>
      <c r="AG78" s="66"/>
      <c r="AH78" s="66"/>
      <c r="AI78" s="66"/>
    </row>
    <row r="79" hidden="1">
      <c r="A79" s="313" t="s">
        <v>785</v>
      </c>
      <c r="B79" s="169"/>
      <c r="C79" s="169"/>
      <c r="D79" s="253" t="s">
        <v>807</v>
      </c>
      <c r="E79" s="253" t="s">
        <v>870</v>
      </c>
      <c r="F79" s="317"/>
      <c r="G79" s="316" t="s">
        <v>7019</v>
      </c>
      <c r="H79" s="316" t="s">
        <v>7020</v>
      </c>
      <c r="I79" s="316" t="s">
        <v>798</v>
      </c>
      <c r="J79" s="200" t="s">
        <v>492</v>
      </c>
      <c r="K79" s="253" t="s">
        <v>493</v>
      </c>
      <c r="L79" s="317"/>
      <c r="M79" s="317"/>
      <c r="N79" s="269"/>
      <c r="O79" s="225"/>
      <c r="P79" s="66"/>
      <c r="Q79" s="66"/>
      <c r="R79" s="66"/>
      <c r="S79" s="66"/>
      <c r="T79" s="66"/>
      <c r="U79" s="66"/>
      <c r="V79" s="66"/>
      <c r="W79" s="66"/>
      <c r="X79" s="66"/>
      <c r="Y79" s="66"/>
      <c r="Z79" s="66"/>
      <c r="AA79" s="66"/>
      <c r="AB79" s="66"/>
      <c r="AC79" s="66"/>
      <c r="AD79" s="66"/>
      <c r="AE79" s="66"/>
      <c r="AF79" s="66"/>
      <c r="AG79" s="66"/>
      <c r="AH79" s="66"/>
      <c r="AI79" s="66"/>
    </row>
    <row r="80" hidden="1">
      <c r="A80" s="313" t="s">
        <v>785</v>
      </c>
      <c r="B80" s="169"/>
      <c r="C80" s="169"/>
      <c r="D80" s="253" t="s">
        <v>811</v>
      </c>
      <c r="E80" s="253" t="s">
        <v>870</v>
      </c>
      <c r="F80" s="317"/>
      <c r="G80" s="316" t="s">
        <v>7021</v>
      </c>
      <c r="H80" s="316" t="s">
        <v>7022</v>
      </c>
      <c r="I80" s="316" t="s">
        <v>802</v>
      </c>
      <c r="J80" s="200" t="s">
        <v>492</v>
      </c>
      <c r="K80" s="253" t="s">
        <v>493</v>
      </c>
      <c r="L80" s="317"/>
      <c r="M80" s="317"/>
      <c r="N80" s="269"/>
      <c r="O80" s="225"/>
      <c r="P80" s="66"/>
      <c r="Q80" s="66"/>
      <c r="R80" s="66"/>
      <c r="S80" s="66"/>
      <c r="T80" s="66"/>
      <c r="U80" s="66"/>
      <c r="V80" s="66"/>
      <c r="W80" s="66"/>
      <c r="X80" s="66"/>
      <c r="Y80" s="66"/>
      <c r="Z80" s="66"/>
      <c r="AA80" s="66"/>
      <c r="AB80" s="66"/>
      <c r="AC80" s="66"/>
      <c r="AD80" s="66"/>
      <c r="AE80" s="66"/>
      <c r="AF80" s="66"/>
      <c r="AG80" s="66"/>
      <c r="AH80" s="66"/>
      <c r="AI80" s="66"/>
    </row>
    <row r="81" hidden="1">
      <c r="A81" s="313" t="s">
        <v>785</v>
      </c>
      <c r="B81" s="169"/>
      <c r="C81" s="169"/>
      <c r="D81" s="253" t="s">
        <v>815</v>
      </c>
      <c r="E81" s="253" t="s">
        <v>870</v>
      </c>
      <c r="F81" s="317"/>
      <c r="G81" s="316" t="s">
        <v>7023</v>
      </c>
      <c r="H81" s="316" t="s">
        <v>7024</v>
      </c>
      <c r="I81" s="316" t="s">
        <v>806</v>
      </c>
      <c r="J81" s="200" t="s">
        <v>492</v>
      </c>
      <c r="K81" s="253" t="s">
        <v>493</v>
      </c>
      <c r="L81" s="317"/>
      <c r="M81" s="317"/>
      <c r="N81" s="269"/>
      <c r="O81" s="225"/>
      <c r="P81" s="66"/>
      <c r="Q81" s="66"/>
      <c r="R81" s="66"/>
      <c r="S81" s="66"/>
      <c r="T81" s="66"/>
      <c r="U81" s="66"/>
      <c r="V81" s="66"/>
      <c r="W81" s="66"/>
      <c r="X81" s="66"/>
      <c r="Y81" s="66"/>
      <c r="Z81" s="66"/>
      <c r="AA81" s="66"/>
      <c r="AB81" s="66"/>
      <c r="AC81" s="66"/>
      <c r="AD81" s="66"/>
      <c r="AE81" s="66"/>
      <c r="AF81" s="66"/>
      <c r="AG81" s="66"/>
      <c r="AH81" s="66"/>
      <c r="AI81" s="66"/>
    </row>
    <row r="82" hidden="1">
      <c r="A82" s="313" t="s">
        <v>785</v>
      </c>
      <c r="B82" s="169"/>
      <c r="C82" s="169"/>
      <c r="D82" s="253" t="s">
        <v>818</v>
      </c>
      <c r="E82" s="253" t="s">
        <v>870</v>
      </c>
      <c r="F82" s="317"/>
      <c r="G82" s="316" t="s">
        <v>808</v>
      </c>
      <c r="H82" s="316" t="s">
        <v>7025</v>
      </c>
      <c r="I82" s="316" t="s">
        <v>810</v>
      </c>
      <c r="J82" s="200" t="s">
        <v>492</v>
      </c>
      <c r="K82" s="253" t="s">
        <v>493</v>
      </c>
      <c r="L82" s="317"/>
      <c r="M82" s="317"/>
      <c r="N82" s="269"/>
      <c r="O82" s="225"/>
      <c r="P82" s="66"/>
      <c r="Q82" s="66"/>
      <c r="R82" s="66"/>
      <c r="S82" s="66"/>
      <c r="T82" s="66"/>
      <c r="U82" s="66"/>
      <c r="V82" s="66"/>
      <c r="W82" s="66"/>
      <c r="X82" s="66"/>
      <c r="Y82" s="66"/>
      <c r="Z82" s="66"/>
      <c r="AA82" s="66"/>
      <c r="AB82" s="66"/>
      <c r="AC82" s="66"/>
      <c r="AD82" s="66"/>
      <c r="AE82" s="66"/>
      <c r="AF82" s="66"/>
      <c r="AG82" s="66"/>
      <c r="AH82" s="66"/>
      <c r="AI82" s="66"/>
    </row>
    <row r="83" hidden="1">
      <c r="A83" s="313" t="s">
        <v>785</v>
      </c>
      <c r="B83" s="169"/>
      <c r="C83" s="169"/>
      <c r="D83" s="253" t="s">
        <v>822</v>
      </c>
      <c r="E83" s="253" t="s">
        <v>870</v>
      </c>
      <c r="F83" s="317"/>
      <c r="G83" s="316" t="s">
        <v>812</v>
      </c>
      <c r="H83" s="316" t="s">
        <v>7026</v>
      </c>
      <c r="I83" s="316" t="s">
        <v>814</v>
      </c>
      <c r="J83" s="200" t="s">
        <v>492</v>
      </c>
      <c r="K83" s="319" t="s">
        <v>493</v>
      </c>
      <c r="L83" s="317"/>
      <c r="M83" s="317"/>
      <c r="N83" s="269"/>
      <c r="O83" s="225"/>
      <c r="P83" s="66"/>
      <c r="Q83" s="66"/>
      <c r="R83" s="66"/>
      <c r="S83" s="66"/>
      <c r="T83" s="66"/>
      <c r="U83" s="66"/>
      <c r="V83" s="66"/>
      <c r="W83" s="66"/>
      <c r="X83" s="66"/>
      <c r="Y83" s="66"/>
      <c r="Z83" s="66"/>
      <c r="AA83" s="66"/>
      <c r="AB83" s="66"/>
      <c r="AC83" s="66"/>
      <c r="AD83" s="66"/>
      <c r="AE83" s="66"/>
      <c r="AF83" s="66"/>
      <c r="AG83" s="66"/>
      <c r="AH83" s="66"/>
      <c r="AI83" s="66"/>
    </row>
    <row r="84" hidden="1">
      <c r="A84" s="313" t="s">
        <v>785</v>
      </c>
      <c r="B84" s="169"/>
      <c r="C84" s="169"/>
      <c r="D84" s="253" t="s">
        <v>828</v>
      </c>
      <c r="E84" s="253" t="s">
        <v>870</v>
      </c>
      <c r="F84" s="317"/>
      <c r="G84" s="316" t="s">
        <v>816</v>
      </c>
      <c r="H84" s="316" t="s">
        <v>7027</v>
      </c>
      <c r="I84" s="316" t="s">
        <v>794</v>
      </c>
      <c r="J84" s="200" t="s">
        <v>492</v>
      </c>
      <c r="K84" s="319" t="s">
        <v>493</v>
      </c>
      <c r="L84" s="317"/>
      <c r="M84" s="317"/>
      <c r="N84" s="269"/>
      <c r="O84" s="225"/>
      <c r="P84" s="66"/>
      <c r="Q84" s="66"/>
      <c r="R84" s="66"/>
      <c r="S84" s="66"/>
      <c r="T84" s="66"/>
      <c r="U84" s="66"/>
      <c r="V84" s="66"/>
      <c r="W84" s="66"/>
      <c r="X84" s="66"/>
      <c r="Y84" s="66"/>
      <c r="Z84" s="66"/>
      <c r="AA84" s="66"/>
      <c r="AB84" s="66"/>
      <c r="AC84" s="66"/>
      <c r="AD84" s="66"/>
      <c r="AE84" s="66"/>
      <c r="AF84" s="66"/>
      <c r="AG84" s="66"/>
      <c r="AH84" s="66"/>
      <c r="AI84" s="66"/>
    </row>
    <row r="85" hidden="1">
      <c r="A85" s="313" t="s">
        <v>785</v>
      </c>
      <c r="B85" s="169"/>
      <c r="C85" s="169"/>
      <c r="D85" s="253" t="s">
        <v>832</v>
      </c>
      <c r="E85" s="253" t="s">
        <v>870</v>
      </c>
      <c r="F85" s="317"/>
      <c r="G85" s="316" t="s">
        <v>7028</v>
      </c>
      <c r="H85" s="316" t="s">
        <v>7029</v>
      </c>
      <c r="I85" s="316" t="s">
        <v>7030</v>
      </c>
      <c r="J85" s="200" t="s">
        <v>492</v>
      </c>
      <c r="K85" s="319" t="s">
        <v>493</v>
      </c>
      <c r="L85" s="317"/>
      <c r="M85" s="317"/>
      <c r="N85" s="269"/>
      <c r="O85" s="225"/>
      <c r="P85" s="66"/>
      <c r="Q85" s="66"/>
      <c r="R85" s="66"/>
      <c r="S85" s="66"/>
      <c r="T85" s="66"/>
      <c r="U85" s="66"/>
      <c r="V85" s="66"/>
      <c r="W85" s="66"/>
      <c r="X85" s="66"/>
      <c r="Y85" s="66"/>
      <c r="Z85" s="66"/>
      <c r="AA85" s="66"/>
      <c r="AB85" s="66"/>
      <c r="AC85" s="66"/>
      <c r="AD85" s="66"/>
      <c r="AE85" s="66"/>
      <c r="AF85" s="66"/>
      <c r="AG85" s="66"/>
      <c r="AH85" s="66"/>
      <c r="AI85" s="66"/>
    </row>
    <row r="86" hidden="1">
      <c r="A86" s="313" t="s">
        <v>785</v>
      </c>
      <c r="B86" s="12"/>
      <c r="C86" s="12"/>
      <c r="D86" s="253" t="s">
        <v>836</v>
      </c>
      <c r="E86" s="253" t="s">
        <v>870</v>
      </c>
      <c r="F86" s="317"/>
      <c r="G86" s="316" t="s">
        <v>824</v>
      </c>
      <c r="H86" s="316" t="s">
        <v>7031</v>
      </c>
      <c r="I86" s="316" t="s">
        <v>821</v>
      </c>
      <c r="J86" s="200" t="s">
        <v>492</v>
      </c>
      <c r="K86" s="319" t="s">
        <v>493</v>
      </c>
      <c r="L86" s="317"/>
      <c r="M86" s="317"/>
      <c r="N86" s="269"/>
      <c r="O86" s="225"/>
      <c r="P86" s="66"/>
      <c r="Q86" s="66"/>
      <c r="R86" s="66"/>
      <c r="S86" s="66"/>
      <c r="T86" s="66"/>
      <c r="U86" s="66"/>
      <c r="V86" s="66"/>
      <c r="W86" s="66"/>
      <c r="X86" s="66"/>
      <c r="Y86" s="66"/>
      <c r="Z86" s="66"/>
      <c r="AA86" s="66"/>
      <c r="AB86" s="66"/>
      <c r="AC86" s="66"/>
      <c r="AD86" s="66"/>
      <c r="AE86" s="66"/>
      <c r="AF86" s="66"/>
      <c r="AG86" s="66"/>
      <c r="AH86" s="66"/>
      <c r="AI86" s="66"/>
    </row>
    <row r="87" hidden="1">
      <c r="A87" s="313" t="s">
        <v>826</v>
      </c>
      <c r="B87" s="314"/>
      <c r="C87" s="315" t="s">
        <v>827</v>
      </c>
      <c r="D87" s="253" t="s">
        <v>840</v>
      </c>
      <c r="E87" s="253" t="s">
        <v>870</v>
      </c>
      <c r="F87" s="253" t="s">
        <v>7032</v>
      </c>
      <c r="G87" s="316" t="s">
        <v>829</v>
      </c>
      <c r="H87" s="316" t="s">
        <v>830</v>
      </c>
      <c r="I87" s="316" t="s">
        <v>831</v>
      </c>
      <c r="J87" s="200" t="s">
        <v>492</v>
      </c>
      <c r="K87" s="319" t="s">
        <v>493</v>
      </c>
      <c r="L87" s="317"/>
      <c r="M87" s="317"/>
      <c r="N87" s="269"/>
      <c r="O87" s="225"/>
      <c r="P87" s="66"/>
      <c r="Q87" s="66"/>
      <c r="R87" s="66"/>
      <c r="S87" s="66"/>
      <c r="T87" s="66"/>
      <c r="U87" s="66"/>
      <c r="V87" s="66"/>
      <c r="W87" s="66"/>
      <c r="X87" s="66"/>
      <c r="Y87" s="66"/>
      <c r="Z87" s="66"/>
      <c r="AA87" s="66"/>
      <c r="AB87" s="66"/>
      <c r="AC87" s="66"/>
      <c r="AD87" s="66"/>
      <c r="AE87" s="66"/>
      <c r="AF87" s="66"/>
      <c r="AG87" s="66"/>
      <c r="AH87" s="66"/>
      <c r="AI87" s="66"/>
    </row>
    <row r="88" hidden="1">
      <c r="A88" s="313" t="s">
        <v>826</v>
      </c>
      <c r="B88" s="169"/>
      <c r="C88" s="169"/>
      <c r="D88" s="253" t="s">
        <v>843</v>
      </c>
      <c r="E88" s="253" t="s">
        <v>870</v>
      </c>
      <c r="F88" s="317"/>
      <c r="G88" s="316" t="s">
        <v>833</v>
      </c>
      <c r="H88" s="316" t="s">
        <v>834</v>
      </c>
      <c r="I88" s="316" t="s">
        <v>835</v>
      </c>
      <c r="J88" s="200" t="s">
        <v>492</v>
      </c>
      <c r="K88" s="319" t="s">
        <v>493</v>
      </c>
      <c r="L88" s="317"/>
      <c r="M88" s="317"/>
      <c r="N88" s="269"/>
      <c r="O88" s="225"/>
      <c r="P88" s="66"/>
      <c r="Q88" s="66"/>
      <c r="R88" s="66"/>
      <c r="S88" s="66"/>
      <c r="T88" s="66"/>
      <c r="U88" s="66"/>
      <c r="V88" s="66"/>
      <c r="W88" s="66"/>
      <c r="X88" s="66"/>
      <c r="Y88" s="66"/>
      <c r="Z88" s="66"/>
      <c r="AA88" s="66"/>
      <c r="AB88" s="66"/>
      <c r="AC88" s="66"/>
      <c r="AD88" s="66"/>
      <c r="AE88" s="66"/>
      <c r="AF88" s="66"/>
      <c r="AG88" s="66"/>
      <c r="AH88" s="66"/>
      <c r="AI88" s="66"/>
    </row>
    <row r="89" hidden="1">
      <c r="A89" s="313" t="s">
        <v>826</v>
      </c>
      <c r="B89" s="169"/>
      <c r="C89" s="169"/>
      <c r="D89" s="253" t="s">
        <v>847</v>
      </c>
      <c r="E89" s="253" t="s">
        <v>870</v>
      </c>
      <c r="F89" s="317"/>
      <c r="G89" s="316" t="s">
        <v>841</v>
      </c>
      <c r="H89" s="316" t="s">
        <v>7033</v>
      </c>
      <c r="I89" s="316" t="s">
        <v>839</v>
      </c>
      <c r="J89" s="200" t="s">
        <v>492</v>
      </c>
      <c r="K89" s="319" t="s">
        <v>493</v>
      </c>
      <c r="L89" s="317"/>
      <c r="M89" s="317"/>
      <c r="N89" s="269"/>
      <c r="O89" s="225"/>
      <c r="P89" s="66"/>
      <c r="Q89" s="66"/>
      <c r="R89" s="66"/>
      <c r="S89" s="66"/>
      <c r="T89" s="66"/>
      <c r="U89" s="66"/>
      <c r="V89" s="66"/>
      <c r="W89" s="66"/>
      <c r="X89" s="66"/>
      <c r="Y89" s="66"/>
      <c r="Z89" s="66"/>
      <c r="AA89" s="66"/>
      <c r="AB89" s="66"/>
      <c r="AC89" s="66"/>
      <c r="AD89" s="66"/>
      <c r="AE89" s="66"/>
      <c r="AF89" s="66"/>
      <c r="AG89" s="66"/>
      <c r="AH89" s="66"/>
      <c r="AI89" s="66"/>
    </row>
    <row r="90" hidden="1">
      <c r="A90" s="313" t="s">
        <v>826</v>
      </c>
      <c r="B90" s="169"/>
      <c r="C90" s="169"/>
      <c r="D90" s="253" t="s">
        <v>851</v>
      </c>
      <c r="E90" s="253" t="s">
        <v>870</v>
      </c>
      <c r="F90" s="317"/>
      <c r="G90" s="316" t="s">
        <v>844</v>
      </c>
      <c r="H90" s="316" t="s">
        <v>7034</v>
      </c>
      <c r="I90" s="316" t="s">
        <v>7035</v>
      </c>
      <c r="J90" s="200" t="s">
        <v>492</v>
      </c>
      <c r="K90" s="253" t="s">
        <v>518</v>
      </c>
      <c r="L90" s="253" t="s">
        <v>519</v>
      </c>
      <c r="M90" s="317"/>
      <c r="N90" s="269"/>
      <c r="O90" s="225"/>
      <c r="P90" s="66"/>
      <c r="Q90" s="66"/>
      <c r="R90" s="66"/>
      <c r="S90" s="66"/>
      <c r="T90" s="66"/>
      <c r="U90" s="66"/>
      <c r="V90" s="66"/>
      <c r="W90" s="66"/>
      <c r="X90" s="66"/>
      <c r="Y90" s="66"/>
      <c r="Z90" s="66"/>
      <c r="AA90" s="66"/>
      <c r="AB90" s="66"/>
      <c r="AC90" s="66"/>
      <c r="AD90" s="66"/>
      <c r="AE90" s="66"/>
      <c r="AF90" s="66"/>
      <c r="AG90" s="66"/>
      <c r="AH90" s="66"/>
      <c r="AI90" s="66"/>
    </row>
    <row r="91" hidden="1">
      <c r="A91" s="313" t="s">
        <v>826</v>
      </c>
      <c r="B91" s="169"/>
      <c r="C91" s="169"/>
      <c r="D91" s="253" t="s">
        <v>855</v>
      </c>
      <c r="E91" s="253" t="s">
        <v>870</v>
      </c>
      <c r="F91" s="317"/>
      <c r="G91" s="316" t="s">
        <v>7036</v>
      </c>
      <c r="H91" s="316" t="s">
        <v>7034</v>
      </c>
      <c r="I91" s="316" t="s">
        <v>7037</v>
      </c>
      <c r="J91" s="200" t="s">
        <v>492</v>
      </c>
      <c r="K91" s="253" t="s">
        <v>518</v>
      </c>
      <c r="L91" s="253" t="s">
        <v>519</v>
      </c>
      <c r="M91" s="317"/>
      <c r="N91" s="269"/>
      <c r="O91" s="225"/>
      <c r="P91" s="66"/>
      <c r="Q91" s="66"/>
      <c r="R91" s="66"/>
      <c r="S91" s="66"/>
      <c r="T91" s="66"/>
      <c r="U91" s="66"/>
      <c r="V91" s="66"/>
      <c r="W91" s="66"/>
      <c r="X91" s="66"/>
      <c r="Y91" s="66"/>
      <c r="Z91" s="66"/>
      <c r="AA91" s="66"/>
      <c r="AB91" s="66"/>
      <c r="AC91" s="66"/>
      <c r="AD91" s="66"/>
      <c r="AE91" s="66"/>
      <c r="AF91" s="66"/>
      <c r="AG91" s="66"/>
      <c r="AH91" s="66"/>
      <c r="AI91" s="66"/>
    </row>
    <row r="92" hidden="1">
      <c r="A92" s="313" t="s">
        <v>826</v>
      </c>
      <c r="B92" s="169"/>
      <c r="C92" s="169"/>
      <c r="D92" s="253" t="s">
        <v>859</v>
      </c>
      <c r="E92" s="253" t="s">
        <v>870</v>
      </c>
      <c r="F92" s="317"/>
      <c r="G92" s="316" t="s">
        <v>7038</v>
      </c>
      <c r="H92" s="316" t="s">
        <v>7034</v>
      </c>
      <c r="I92" s="316" t="s">
        <v>854</v>
      </c>
      <c r="J92" s="200" t="s">
        <v>492</v>
      </c>
      <c r="K92" s="319" t="s">
        <v>493</v>
      </c>
      <c r="L92" s="317"/>
      <c r="M92" s="317"/>
      <c r="N92" s="269"/>
      <c r="O92" s="225"/>
      <c r="P92" s="66"/>
      <c r="Q92" s="66"/>
      <c r="R92" s="66"/>
      <c r="S92" s="66"/>
      <c r="T92" s="66"/>
      <c r="U92" s="66"/>
      <c r="V92" s="66"/>
      <c r="W92" s="66"/>
      <c r="X92" s="66"/>
      <c r="Y92" s="66"/>
      <c r="Z92" s="66"/>
      <c r="AA92" s="66"/>
      <c r="AB92" s="66"/>
      <c r="AC92" s="66"/>
      <c r="AD92" s="66"/>
      <c r="AE92" s="66"/>
      <c r="AF92" s="66"/>
      <c r="AG92" s="66"/>
      <c r="AH92" s="66"/>
      <c r="AI92" s="66"/>
    </row>
    <row r="93" hidden="1">
      <c r="A93" s="313" t="s">
        <v>826</v>
      </c>
      <c r="B93" s="169"/>
      <c r="C93" s="169"/>
      <c r="D93" s="253" t="s">
        <v>863</v>
      </c>
      <c r="E93" s="253" t="s">
        <v>870</v>
      </c>
      <c r="F93" s="317"/>
      <c r="G93" s="316" t="s">
        <v>856</v>
      </c>
      <c r="H93" s="316" t="s">
        <v>7039</v>
      </c>
      <c r="I93" s="316" t="s">
        <v>858</v>
      </c>
      <c r="J93" s="200" t="s">
        <v>492</v>
      </c>
      <c r="K93" s="319" t="s">
        <v>493</v>
      </c>
      <c r="L93" s="317"/>
      <c r="M93" s="317"/>
      <c r="N93" s="269"/>
      <c r="O93" s="225"/>
      <c r="P93" s="66"/>
      <c r="Q93" s="66"/>
      <c r="R93" s="66"/>
      <c r="S93" s="66"/>
      <c r="T93" s="66"/>
      <c r="U93" s="66"/>
      <c r="V93" s="66"/>
      <c r="W93" s="66"/>
      <c r="X93" s="66"/>
      <c r="Y93" s="66"/>
      <c r="Z93" s="66"/>
      <c r="AA93" s="66"/>
      <c r="AB93" s="66"/>
      <c r="AC93" s="66"/>
      <c r="AD93" s="66"/>
      <c r="AE93" s="66"/>
      <c r="AF93" s="66"/>
      <c r="AG93" s="66"/>
      <c r="AH93" s="66"/>
      <c r="AI93" s="66"/>
    </row>
    <row r="94" hidden="1">
      <c r="A94" s="313" t="s">
        <v>826</v>
      </c>
      <c r="B94" s="169"/>
      <c r="C94" s="169"/>
      <c r="D94" s="253" t="s">
        <v>869</v>
      </c>
      <c r="E94" s="253" t="s">
        <v>870</v>
      </c>
      <c r="F94" s="317"/>
      <c r="G94" s="316" t="s">
        <v>860</v>
      </c>
      <c r="H94" s="316" t="s">
        <v>7040</v>
      </c>
      <c r="I94" s="316" t="s">
        <v>862</v>
      </c>
      <c r="J94" s="200" t="s">
        <v>492</v>
      </c>
      <c r="K94" s="253" t="s">
        <v>518</v>
      </c>
      <c r="L94" s="253" t="s">
        <v>519</v>
      </c>
      <c r="M94" s="317"/>
      <c r="N94" s="269"/>
      <c r="O94" s="225"/>
      <c r="P94" s="66"/>
      <c r="Q94" s="66"/>
      <c r="R94" s="66"/>
      <c r="S94" s="66"/>
      <c r="T94" s="66"/>
      <c r="U94" s="66"/>
      <c r="V94" s="66"/>
      <c r="W94" s="66"/>
      <c r="X94" s="66"/>
      <c r="Y94" s="66"/>
      <c r="Z94" s="66"/>
      <c r="AA94" s="66"/>
      <c r="AB94" s="66"/>
      <c r="AC94" s="66"/>
      <c r="AD94" s="66"/>
      <c r="AE94" s="66"/>
      <c r="AF94" s="66"/>
      <c r="AG94" s="66"/>
      <c r="AH94" s="66"/>
      <c r="AI94" s="66"/>
    </row>
    <row r="95" hidden="1">
      <c r="A95" s="313" t="s">
        <v>826</v>
      </c>
      <c r="B95" s="12"/>
      <c r="C95" s="12"/>
      <c r="D95" s="253" t="s">
        <v>874</v>
      </c>
      <c r="E95" s="253" t="s">
        <v>870</v>
      </c>
      <c r="F95" s="317"/>
      <c r="G95" s="316" t="s">
        <v>7041</v>
      </c>
      <c r="H95" s="316" t="s">
        <v>7042</v>
      </c>
      <c r="I95" s="316" t="s">
        <v>7043</v>
      </c>
      <c r="J95" s="200" t="s">
        <v>492</v>
      </c>
      <c r="K95" s="253" t="s">
        <v>518</v>
      </c>
      <c r="L95" s="253" t="s">
        <v>519</v>
      </c>
      <c r="M95" s="317"/>
      <c r="N95" s="269"/>
      <c r="O95" s="225"/>
      <c r="P95" s="66"/>
      <c r="Q95" s="66"/>
      <c r="R95" s="66"/>
      <c r="S95" s="66"/>
      <c r="T95" s="66"/>
      <c r="U95" s="66"/>
      <c r="V95" s="66"/>
      <c r="W95" s="66"/>
      <c r="X95" s="66"/>
      <c r="Y95" s="66"/>
      <c r="Z95" s="66"/>
      <c r="AA95" s="66"/>
      <c r="AB95" s="66"/>
      <c r="AC95" s="66"/>
      <c r="AD95" s="66"/>
      <c r="AE95" s="66"/>
      <c r="AF95" s="66"/>
      <c r="AG95" s="66"/>
      <c r="AH95" s="66"/>
      <c r="AI95" s="66"/>
    </row>
    <row r="96" hidden="1">
      <c r="A96" s="313" t="s">
        <v>867</v>
      </c>
      <c r="B96" s="314"/>
      <c r="C96" s="315" t="s">
        <v>7044</v>
      </c>
      <c r="D96" s="253" t="s">
        <v>878</v>
      </c>
      <c r="E96" s="253" t="s">
        <v>870</v>
      </c>
      <c r="F96" s="253" t="s">
        <v>7045</v>
      </c>
      <c r="G96" s="316" t="s">
        <v>871</v>
      </c>
      <c r="H96" s="316" t="s">
        <v>7046</v>
      </c>
      <c r="I96" s="316" t="s">
        <v>873</v>
      </c>
      <c r="J96" s="200" t="s">
        <v>492</v>
      </c>
      <c r="K96" s="253" t="s">
        <v>518</v>
      </c>
      <c r="L96" s="253" t="s">
        <v>519</v>
      </c>
      <c r="M96" s="317"/>
      <c r="N96" s="269"/>
      <c r="O96" s="225"/>
      <c r="P96" s="66"/>
      <c r="Q96" s="66"/>
      <c r="R96" s="66"/>
      <c r="S96" s="66"/>
      <c r="T96" s="66"/>
      <c r="U96" s="66"/>
      <c r="V96" s="66"/>
      <c r="W96" s="66"/>
      <c r="X96" s="66"/>
      <c r="Y96" s="66"/>
      <c r="Z96" s="66"/>
      <c r="AA96" s="66"/>
      <c r="AB96" s="66"/>
      <c r="AC96" s="66"/>
      <c r="AD96" s="66"/>
      <c r="AE96" s="66"/>
      <c r="AF96" s="66"/>
      <c r="AG96" s="66"/>
      <c r="AH96" s="66"/>
      <c r="AI96" s="66"/>
    </row>
    <row r="97" hidden="1">
      <c r="A97" s="313" t="s">
        <v>867</v>
      </c>
      <c r="B97" s="169"/>
      <c r="C97" s="169"/>
      <c r="D97" s="253" t="s">
        <v>882</v>
      </c>
      <c r="E97" s="253" t="s">
        <v>870</v>
      </c>
      <c r="F97" s="317"/>
      <c r="G97" s="316" t="s">
        <v>7047</v>
      </c>
      <c r="H97" s="316" t="s">
        <v>7048</v>
      </c>
      <c r="I97" s="316" t="s">
        <v>877</v>
      </c>
      <c r="J97" s="200" t="s">
        <v>492</v>
      </c>
      <c r="K97" s="253" t="s">
        <v>518</v>
      </c>
      <c r="L97" s="253" t="s">
        <v>519</v>
      </c>
      <c r="M97" s="317"/>
      <c r="N97" s="269"/>
      <c r="O97" s="225"/>
      <c r="P97" s="66"/>
      <c r="Q97" s="66"/>
      <c r="R97" s="66"/>
      <c r="S97" s="66"/>
      <c r="T97" s="66"/>
      <c r="U97" s="66"/>
      <c r="V97" s="66"/>
      <c r="W97" s="66"/>
      <c r="X97" s="66"/>
      <c r="Y97" s="66"/>
      <c r="Z97" s="66"/>
      <c r="AA97" s="66"/>
      <c r="AB97" s="66"/>
      <c r="AC97" s="66"/>
      <c r="AD97" s="66"/>
      <c r="AE97" s="66"/>
      <c r="AF97" s="66"/>
      <c r="AG97" s="66"/>
      <c r="AH97" s="66"/>
      <c r="AI97" s="66"/>
    </row>
    <row r="98" hidden="1">
      <c r="A98" s="313" t="s">
        <v>867</v>
      </c>
      <c r="B98" s="169"/>
      <c r="C98" s="169"/>
      <c r="D98" s="253" t="s">
        <v>886</v>
      </c>
      <c r="E98" s="253" t="s">
        <v>870</v>
      </c>
      <c r="F98" s="317"/>
      <c r="G98" s="316" t="s">
        <v>7049</v>
      </c>
      <c r="H98" s="316" t="s">
        <v>7050</v>
      </c>
      <c r="I98" s="316" t="s">
        <v>881</v>
      </c>
      <c r="J98" s="200" t="s">
        <v>492</v>
      </c>
      <c r="K98" s="319" t="s">
        <v>493</v>
      </c>
      <c r="L98" s="317"/>
      <c r="M98" s="317"/>
      <c r="N98" s="269"/>
      <c r="O98" s="225"/>
      <c r="P98" s="66"/>
      <c r="Q98" s="66"/>
      <c r="R98" s="66"/>
      <c r="S98" s="66"/>
      <c r="T98" s="66"/>
      <c r="U98" s="66"/>
      <c r="V98" s="66"/>
      <c r="W98" s="66"/>
      <c r="X98" s="66"/>
      <c r="Y98" s="66"/>
      <c r="Z98" s="66"/>
      <c r="AA98" s="66"/>
      <c r="AB98" s="66"/>
      <c r="AC98" s="66"/>
      <c r="AD98" s="66"/>
      <c r="AE98" s="66"/>
      <c r="AF98" s="66"/>
      <c r="AG98" s="66"/>
      <c r="AH98" s="66"/>
      <c r="AI98" s="66"/>
    </row>
    <row r="99" hidden="1">
      <c r="A99" s="313" t="s">
        <v>867</v>
      </c>
      <c r="B99" s="169"/>
      <c r="C99" s="169"/>
      <c r="D99" s="253" t="s">
        <v>890</v>
      </c>
      <c r="E99" s="253" t="s">
        <v>870</v>
      </c>
      <c r="F99" s="317"/>
      <c r="G99" s="316" t="s">
        <v>7051</v>
      </c>
      <c r="H99" s="316" t="s">
        <v>7052</v>
      </c>
      <c r="I99" s="316" t="s">
        <v>881</v>
      </c>
      <c r="J99" s="200" t="s">
        <v>492</v>
      </c>
      <c r="K99" s="253" t="s">
        <v>493</v>
      </c>
      <c r="L99" s="317"/>
      <c r="M99" s="317"/>
      <c r="N99" s="269"/>
      <c r="O99" s="225"/>
      <c r="P99" s="66"/>
      <c r="Q99" s="66"/>
      <c r="R99" s="66"/>
      <c r="S99" s="66"/>
      <c r="T99" s="66"/>
      <c r="U99" s="66"/>
      <c r="V99" s="66"/>
      <c r="W99" s="66"/>
      <c r="X99" s="66"/>
      <c r="Y99" s="66"/>
      <c r="Z99" s="66"/>
      <c r="AA99" s="66"/>
      <c r="AB99" s="66"/>
      <c r="AC99" s="66"/>
      <c r="AD99" s="66"/>
      <c r="AE99" s="66"/>
      <c r="AF99" s="66"/>
      <c r="AG99" s="66"/>
      <c r="AH99" s="66"/>
      <c r="AI99" s="66"/>
    </row>
    <row r="100" hidden="1">
      <c r="A100" s="313" t="s">
        <v>867</v>
      </c>
      <c r="B100" s="169"/>
      <c r="C100" s="169"/>
      <c r="D100" s="253" t="s">
        <v>894</v>
      </c>
      <c r="E100" s="253" t="s">
        <v>870</v>
      </c>
      <c r="F100" s="317"/>
      <c r="G100" s="316" t="s">
        <v>7053</v>
      </c>
      <c r="H100" s="316" t="s">
        <v>7054</v>
      </c>
      <c r="I100" s="316" t="s">
        <v>885</v>
      </c>
      <c r="J100" s="200" t="s">
        <v>492</v>
      </c>
      <c r="K100" s="253" t="s">
        <v>518</v>
      </c>
      <c r="L100" s="253" t="s">
        <v>519</v>
      </c>
      <c r="M100" s="317"/>
      <c r="N100" s="269"/>
      <c r="O100" s="225"/>
      <c r="P100" s="66"/>
      <c r="Q100" s="66"/>
      <c r="R100" s="66"/>
      <c r="S100" s="66"/>
      <c r="T100" s="66"/>
      <c r="U100" s="66"/>
      <c r="V100" s="66"/>
      <c r="W100" s="66"/>
      <c r="X100" s="66"/>
      <c r="Y100" s="66"/>
      <c r="Z100" s="66"/>
      <c r="AA100" s="66"/>
      <c r="AB100" s="66"/>
      <c r="AC100" s="66"/>
      <c r="AD100" s="66"/>
      <c r="AE100" s="66"/>
      <c r="AF100" s="66"/>
      <c r="AG100" s="66"/>
      <c r="AH100" s="66"/>
      <c r="AI100" s="66"/>
    </row>
    <row r="101" hidden="1">
      <c r="A101" s="313" t="s">
        <v>867</v>
      </c>
      <c r="B101" s="169"/>
      <c r="C101" s="169"/>
      <c r="D101" s="253" t="s">
        <v>898</v>
      </c>
      <c r="E101" s="253" t="s">
        <v>870</v>
      </c>
      <c r="F101" s="317"/>
      <c r="G101" s="316" t="s">
        <v>887</v>
      </c>
      <c r="H101" s="316" t="s">
        <v>7055</v>
      </c>
      <c r="I101" s="316" t="s">
        <v>889</v>
      </c>
      <c r="J101" s="200" t="s">
        <v>492</v>
      </c>
      <c r="K101" s="253" t="s">
        <v>493</v>
      </c>
      <c r="L101" s="317"/>
      <c r="M101" s="317"/>
      <c r="N101" s="269"/>
      <c r="O101" s="225"/>
      <c r="P101" s="66"/>
      <c r="Q101" s="66"/>
      <c r="R101" s="66"/>
      <c r="S101" s="66"/>
      <c r="T101" s="66"/>
      <c r="U101" s="66"/>
      <c r="V101" s="66"/>
      <c r="W101" s="66"/>
      <c r="X101" s="66"/>
      <c r="Y101" s="66"/>
      <c r="Z101" s="66"/>
      <c r="AA101" s="66"/>
      <c r="AB101" s="66"/>
      <c r="AC101" s="66"/>
      <c r="AD101" s="66"/>
      <c r="AE101" s="66"/>
      <c r="AF101" s="66"/>
      <c r="AG101" s="66"/>
      <c r="AH101" s="66"/>
      <c r="AI101" s="66"/>
    </row>
    <row r="102" hidden="1">
      <c r="A102" s="313" t="s">
        <v>867</v>
      </c>
      <c r="B102" s="169"/>
      <c r="C102" s="169"/>
      <c r="D102" s="253" t="s">
        <v>902</v>
      </c>
      <c r="E102" s="253" t="s">
        <v>870</v>
      </c>
      <c r="F102" s="317"/>
      <c r="G102" s="316" t="s">
        <v>7056</v>
      </c>
      <c r="H102" s="316" t="s">
        <v>7057</v>
      </c>
      <c r="I102" s="316" t="s">
        <v>889</v>
      </c>
      <c r="J102" s="200" t="s">
        <v>492</v>
      </c>
      <c r="K102" s="253" t="s">
        <v>493</v>
      </c>
      <c r="L102" s="317"/>
      <c r="M102" s="317"/>
      <c r="N102" s="269"/>
      <c r="O102" s="225"/>
      <c r="P102" s="66"/>
      <c r="Q102" s="66"/>
      <c r="R102" s="66"/>
      <c r="S102" s="66"/>
      <c r="T102" s="66"/>
      <c r="U102" s="66"/>
      <c r="V102" s="66"/>
      <c r="W102" s="66"/>
      <c r="X102" s="66"/>
      <c r="Y102" s="66"/>
      <c r="Z102" s="66"/>
      <c r="AA102" s="66"/>
      <c r="AB102" s="66"/>
      <c r="AC102" s="66"/>
      <c r="AD102" s="66"/>
      <c r="AE102" s="66"/>
      <c r="AF102" s="66"/>
      <c r="AG102" s="66"/>
      <c r="AH102" s="66"/>
      <c r="AI102" s="66"/>
    </row>
    <row r="103" hidden="1">
      <c r="A103" s="313" t="s">
        <v>867</v>
      </c>
      <c r="B103" s="169"/>
      <c r="C103" s="169"/>
      <c r="D103" s="253" t="s">
        <v>906</v>
      </c>
      <c r="E103" s="253" t="s">
        <v>870</v>
      </c>
      <c r="F103" s="317"/>
      <c r="G103" s="316" t="s">
        <v>7058</v>
      </c>
      <c r="H103" s="316" t="s">
        <v>7059</v>
      </c>
      <c r="I103" s="316" t="s">
        <v>7060</v>
      </c>
      <c r="J103" s="200" t="s">
        <v>492</v>
      </c>
      <c r="K103" s="253" t="s">
        <v>493</v>
      </c>
      <c r="L103" s="317"/>
      <c r="M103" s="317"/>
      <c r="N103" s="269"/>
      <c r="O103" s="225"/>
      <c r="P103" s="66"/>
      <c r="Q103" s="66"/>
      <c r="R103" s="66"/>
      <c r="S103" s="66"/>
      <c r="T103" s="66"/>
      <c r="U103" s="66"/>
      <c r="V103" s="66"/>
      <c r="W103" s="66"/>
      <c r="X103" s="66"/>
      <c r="Y103" s="66"/>
      <c r="Z103" s="66"/>
      <c r="AA103" s="66"/>
      <c r="AB103" s="66"/>
      <c r="AC103" s="66"/>
      <c r="AD103" s="66"/>
      <c r="AE103" s="66"/>
      <c r="AF103" s="66"/>
      <c r="AG103" s="66"/>
      <c r="AH103" s="66"/>
      <c r="AI103" s="66"/>
    </row>
    <row r="104" hidden="1">
      <c r="A104" s="313" t="s">
        <v>867</v>
      </c>
      <c r="B104" s="169"/>
      <c r="C104" s="169"/>
      <c r="D104" s="253" t="s">
        <v>910</v>
      </c>
      <c r="E104" s="253" t="s">
        <v>870</v>
      </c>
      <c r="F104" s="317"/>
      <c r="G104" s="316" t="s">
        <v>7061</v>
      </c>
      <c r="H104" s="316" t="s">
        <v>7062</v>
      </c>
      <c r="I104" s="316" t="s">
        <v>7063</v>
      </c>
      <c r="J104" s="200" t="s">
        <v>492</v>
      </c>
      <c r="K104" s="253" t="s">
        <v>493</v>
      </c>
      <c r="L104" s="317"/>
      <c r="M104" s="317"/>
      <c r="N104" s="269"/>
      <c r="O104" s="225"/>
      <c r="P104" s="66"/>
      <c r="Q104" s="66"/>
      <c r="R104" s="66"/>
      <c r="S104" s="66"/>
      <c r="T104" s="66"/>
      <c r="U104" s="66"/>
      <c r="V104" s="66"/>
      <c r="W104" s="66"/>
      <c r="X104" s="66"/>
      <c r="Y104" s="66"/>
      <c r="Z104" s="66"/>
      <c r="AA104" s="66"/>
      <c r="AB104" s="66"/>
      <c r="AC104" s="66"/>
      <c r="AD104" s="66"/>
      <c r="AE104" s="66"/>
      <c r="AF104" s="66"/>
      <c r="AG104" s="66"/>
      <c r="AH104" s="66"/>
      <c r="AI104" s="66"/>
    </row>
    <row r="105" hidden="1">
      <c r="A105" s="313" t="s">
        <v>867</v>
      </c>
      <c r="B105" s="169"/>
      <c r="C105" s="169"/>
      <c r="D105" s="253" t="s">
        <v>914</v>
      </c>
      <c r="E105" s="253" t="s">
        <v>870</v>
      </c>
      <c r="F105" s="317"/>
      <c r="G105" s="316" t="s">
        <v>7064</v>
      </c>
      <c r="H105" s="316" t="s">
        <v>7065</v>
      </c>
      <c r="I105" s="316" t="s">
        <v>7063</v>
      </c>
      <c r="J105" s="200" t="s">
        <v>492</v>
      </c>
      <c r="K105" s="253" t="s">
        <v>493</v>
      </c>
      <c r="L105" s="317"/>
      <c r="M105" s="317"/>
      <c r="N105" s="269"/>
      <c r="O105" s="225"/>
      <c r="P105" s="66"/>
      <c r="Q105" s="66"/>
      <c r="R105" s="66"/>
      <c r="S105" s="66"/>
      <c r="T105" s="66"/>
      <c r="U105" s="66"/>
      <c r="V105" s="66"/>
      <c r="W105" s="66"/>
      <c r="X105" s="66"/>
      <c r="Y105" s="66"/>
      <c r="Z105" s="66"/>
      <c r="AA105" s="66"/>
      <c r="AB105" s="66"/>
      <c r="AC105" s="66"/>
      <c r="AD105" s="66"/>
      <c r="AE105" s="66"/>
      <c r="AF105" s="66"/>
      <c r="AG105" s="66"/>
      <c r="AH105" s="66"/>
      <c r="AI105" s="66"/>
    </row>
    <row r="106" hidden="1">
      <c r="A106" s="313" t="s">
        <v>867</v>
      </c>
      <c r="B106" s="169"/>
      <c r="C106" s="169"/>
      <c r="D106" s="253" t="s">
        <v>918</v>
      </c>
      <c r="E106" s="253" t="s">
        <v>870</v>
      </c>
      <c r="F106" s="317"/>
      <c r="G106" s="316" t="s">
        <v>7066</v>
      </c>
      <c r="H106" s="316" t="s">
        <v>7067</v>
      </c>
      <c r="I106" s="316" t="s">
        <v>7063</v>
      </c>
      <c r="J106" s="200" t="s">
        <v>492</v>
      </c>
      <c r="K106" s="253" t="s">
        <v>493</v>
      </c>
      <c r="L106" s="317"/>
      <c r="M106" s="317"/>
      <c r="N106" s="269"/>
      <c r="O106" s="225"/>
      <c r="P106" s="66"/>
      <c r="Q106" s="66"/>
      <c r="R106" s="66"/>
      <c r="S106" s="66"/>
      <c r="T106" s="66"/>
      <c r="U106" s="66"/>
      <c r="V106" s="66"/>
      <c r="W106" s="66"/>
      <c r="X106" s="66"/>
      <c r="Y106" s="66"/>
      <c r="Z106" s="66"/>
      <c r="AA106" s="66"/>
      <c r="AB106" s="66"/>
      <c r="AC106" s="66"/>
      <c r="AD106" s="66"/>
      <c r="AE106" s="66"/>
      <c r="AF106" s="66"/>
      <c r="AG106" s="66"/>
      <c r="AH106" s="66"/>
      <c r="AI106" s="66"/>
    </row>
    <row r="107" hidden="1">
      <c r="A107" s="313" t="s">
        <v>867</v>
      </c>
      <c r="B107" s="169"/>
      <c r="C107" s="169"/>
      <c r="D107" s="253" t="s">
        <v>922</v>
      </c>
      <c r="E107" s="253" t="s">
        <v>870</v>
      </c>
      <c r="F107" s="317"/>
      <c r="G107" s="316" t="s">
        <v>7068</v>
      </c>
      <c r="H107" s="316" t="s">
        <v>7067</v>
      </c>
      <c r="I107" s="316" t="s">
        <v>7063</v>
      </c>
      <c r="J107" s="200" t="s">
        <v>492</v>
      </c>
      <c r="K107" s="253" t="s">
        <v>493</v>
      </c>
      <c r="L107" s="317"/>
      <c r="M107" s="317"/>
      <c r="N107" s="269"/>
      <c r="O107" s="225"/>
      <c r="P107" s="66"/>
      <c r="Q107" s="66"/>
      <c r="R107" s="66"/>
      <c r="S107" s="66"/>
      <c r="T107" s="66"/>
      <c r="U107" s="66"/>
      <c r="V107" s="66"/>
      <c r="W107" s="66"/>
      <c r="X107" s="66"/>
      <c r="Y107" s="66"/>
      <c r="Z107" s="66"/>
      <c r="AA107" s="66"/>
      <c r="AB107" s="66"/>
      <c r="AC107" s="66"/>
      <c r="AD107" s="66"/>
      <c r="AE107" s="66"/>
      <c r="AF107" s="66"/>
      <c r="AG107" s="66"/>
      <c r="AH107" s="66"/>
      <c r="AI107" s="66"/>
    </row>
    <row r="108" hidden="1">
      <c r="A108" s="313" t="s">
        <v>867</v>
      </c>
      <c r="B108" s="169"/>
      <c r="C108" s="169"/>
      <c r="D108" s="253" t="s">
        <v>928</v>
      </c>
      <c r="E108" s="253" t="s">
        <v>870</v>
      </c>
      <c r="F108" s="317"/>
      <c r="G108" s="316" t="s">
        <v>7069</v>
      </c>
      <c r="H108" s="316" t="s">
        <v>7070</v>
      </c>
      <c r="I108" s="316" t="s">
        <v>7063</v>
      </c>
      <c r="J108" s="200" t="s">
        <v>492</v>
      </c>
      <c r="K108" s="253" t="s">
        <v>493</v>
      </c>
      <c r="L108" s="317"/>
      <c r="M108" s="317"/>
      <c r="N108" s="269"/>
      <c r="O108" s="225"/>
      <c r="P108" s="66"/>
      <c r="Q108" s="66"/>
      <c r="R108" s="66"/>
      <c r="S108" s="66"/>
      <c r="T108" s="66"/>
      <c r="U108" s="66"/>
      <c r="V108" s="66"/>
      <c r="W108" s="66"/>
      <c r="X108" s="66"/>
      <c r="Y108" s="66"/>
      <c r="Z108" s="66"/>
      <c r="AA108" s="66"/>
      <c r="AB108" s="66"/>
      <c r="AC108" s="66"/>
      <c r="AD108" s="66"/>
      <c r="AE108" s="66"/>
      <c r="AF108" s="66"/>
      <c r="AG108" s="66"/>
      <c r="AH108" s="66"/>
      <c r="AI108" s="66"/>
    </row>
    <row r="109" hidden="1">
      <c r="A109" s="313" t="s">
        <v>867</v>
      </c>
      <c r="B109" s="169"/>
      <c r="C109" s="169"/>
      <c r="D109" s="253" t="s">
        <v>932</v>
      </c>
      <c r="E109" s="253" t="s">
        <v>870</v>
      </c>
      <c r="F109" s="317"/>
      <c r="G109" s="316" t="s">
        <v>7071</v>
      </c>
      <c r="H109" s="316" t="s">
        <v>7072</v>
      </c>
      <c r="I109" s="316" t="s">
        <v>7063</v>
      </c>
      <c r="J109" s="200" t="s">
        <v>492</v>
      </c>
      <c r="K109" s="253" t="s">
        <v>493</v>
      </c>
      <c r="L109" s="317"/>
      <c r="M109" s="317"/>
      <c r="N109" s="269"/>
      <c r="O109" s="225"/>
      <c r="P109" s="66"/>
      <c r="Q109" s="66"/>
      <c r="R109" s="66"/>
      <c r="S109" s="66"/>
      <c r="T109" s="66"/>
      <c r="U109" s="66"/>
      <c r="V109" s="66"/>
      <c r="W109" s="66"/>
      <c r="X109" s="66"/>
      <c r="Y109" s="66"/>
      <c r="Z109" s="66"/>
      <c r="AA109" s="66"/>
      <c r="AB109" s="66"/>
      <c r="AC109" s="66"/>
      <c r="AD109" s="66"/>
      <c r="AE109" s="66"/>
      <c r="AF109" s="66"/>
      <c r="AG109" s="66"/>
      <c r="AH109" s="66"/>
      <c r="AI109" s="66"/>
    </row>
    <row r="110" hidden="1">
      <c r="A110" s="313" t="s">
        <v>867</v>
      </c>
      <c r="B110" s="169"/>
      <c r="C110" s="169"/>
      <c r="D110" s="253" t="s">
        <v>934</v>
      </c>
      <c r="E110" s="253" t="s">
        <v>870</v>
      </c>
      <c r="F110" s="317"/>
      <c r="G110" s="316" t="s">
        <v>7073</v>
      </c>
      <c r="H110" s="316" t="s">
        <v>7074</v>
      </c>
      <c r="I110" s="316" t="s">
        <v>7063</v>
      </c>
      <c r="J110" s="200" t="s">
        <v>492</v>
      </c>
      <c r="K110" s="253" t="s">
        <v>493</v>
      </c>
      <c r="L110" s="317"/>
      <c r="M110" s="317"/>
      <c r="N110" s="269"/>
      <c r="O110" s="225"/>
      <c r="P110" s="66"/>
      <c r="Q110" s="66"/>
      <c r="R110" s="66"/>
      <c r="S110" s="66"/>
      <c r="T110" s="66"/>
      <c r="U110" s="66"/>
      <c r="V110" s="66"/>
      <c r="W110" s="66"/>
      <c r="X110" s="66"/>
      <c r="Y110" s="66"/>
      <c r="Z110" s="66"/>
      <c r="AA110" s="66"/>
      <c r="AB110" s="66"/>
      <c r="AC110" s="66"/>
      <c r="AD110" s="66"/>
      <c r="AE110" s="66"/>
      <c r="AF110" s="66"/>
      <c r="AG110" s="66"/>
      <c r="AH110" s="66"/>
      <c r="AI110" s="66"/>
    </row>
    <row r="111" hidden="1">
      <c r="A111" s="313" t="s">
        <v>867</v>
      </c>
      <c r="B111" s="169"/>
      <c r="C111" s="169"/>
      <c r="D111" s="253" t="s">
        <v>940</v>
      </c>
      <c r="E111" s="253" t="s">
        <v>870</v>
      </c>
      <c r="F111" s="317"/>
      <c r="G111" s="316" t="s">
        <v>7075</v>
      </c>
      <c r="H111" s="316" t="s">
        <v>7076</v>
      </c>
      <c r="I111" s="316" t="s">
        <v>7063</v>
      </c>
      <c r="J111" s="200" t="s">
        <v>492</v>
      </c>
      <c r="K111" s="253" t="s">
        <v>493</v>
      </c>
      <c r="L111" s="317"/>
      <c r="M111" s="317"/>
      <c r="N111" s="269"/>
      <c r="O111" s="225"/>
      <c r="P111" s="66"/>
      <c r="Q111" s="66"/>
      <c r="R111" s="66"/>
      <c r="S111" s="66"/>
      <c r="T111" s="66"/>
      <c r="U111" s="66"/>
      <c r="V111" s="66"/>
      <c r="W111" s="66"/>
      <c r="X111" s="66"/>
      <c r="Y111" s="66"/>
      <c r="Z111" s="66"/>
      <c r="AA111" s="66"/>
      <c r="AB111" s="66"/>
      <c r="AC111" s="66"/>
      <c r="AD111" s="66"/>
      <c r="AE111" s="66"/>
      <c r="AF111" s="66"/>
      <c r="AG111" s="66"/>
      <c r="AH111" s="66"/>
      <c r="AI111" s="66"/>
    </row>
    <row r="112" hidden="1">
      <c r="A112" s="313" t="s">
        <v>867</v>
      </c>
      <c r="B112" s="12"/>
      <c r="C112" s="12"/>
      <c r="D112" s="253" t="s">
        <v>942</v>
      </c>
      <c r="E112" s="253" t="s">
        <v>870</v>
      </c>
      <c r="F112" s="253" t="s">
        <v>7077</v>
      </c>
      <c r="G112" s="316" t="s">
        <v>7078</v>
      </c>
      <c r="H112" s="316" t="s">
        <v>7079</v>
      </c>
      <c r="I112" s="316" t="s">
        <v>7080</v>
      </c>
      <c r="J112" s="200" t="s">
        <v>492</v>
      </c>
      <c r="K112" s="253" t="s">
        <v>518</v>
      </c>
      <c r="L112" s="253" t="s">
        <v>519</v>
      </c>
      <c r="M112" s="317"/>
      <c r="N112" s="269"/>
      <c r="O112" s="225"/>
      <c r="P112" s="66"/>
      <c r="Q112" s="66"/>
      <c r="R112" s="66"/>
      <c r="S112" s="66"/>
      <c r="T112" s="66"/>
      <c r="U112" s="66"/>
      <c r="V112" s="66"/>
      <c r="W112" s="66"/>
      <c r="X112" s="66"/>
      <c r="Y112" s="66"/>
      <c r="Z112" s="66"/>
      <c r="AA112" s="66"/>
      <c r="AB112" s="66"/>
      <c r="AC112" s="66"/>
      <c r="AD112" s="66"/>
      <c r="AE112" s="66"/>
      <c r="AF112" s="66"/>
      <c r="AG112" s="66"/>
      <c r="AH112" s="66"/>
      <c r="AI112" s="66"/>
    </row>
    <row r="113" hidden="1">
      <c r="A113" s="313" t="s">
        <v>926</v>
      </c>
      <c r="B113" s="317"/>
      <c r="C113" s="315" t="s">
        <v>990</v>
      </c>
      <c r="D113" s="253" t="s">
        <v>946</v>
      </c>
      <c r="E113" s="253" t="s">
        <v>870</v>
      </c>
      <c r="F113" s="317"/>
      <c r="G113" s="316" t="s">
        <v>7081</v>
      </c>
      <c r="H113" s="316" t="s">
        <v>7082</v>
      </c>
      <c r="I113" s="316" t="s">
        <v>897</v>
      </c>
      <c r="J113" s="200" t="s">
        <v>492</v>
      </c>
      <c r="K113" s="253" t="s">
        <v>518</v>
      </c>
      <c r="L113" s="253" t="s">
        <v>519</v>
      </c>
      <c r="M113" s="317"/>
      <c r="N113" s="269"/>
      <c r="O113" s="225"/>
      <c r="P113" s="66"/>
      <c r="Q113" s="66"/>
      <c r="R113" s="66"/>
      <c r="S113" s="66"/>
      <c r="T113" s="66"/>
      <c r="U113" s="66"/>
      <c r="V113" s="66"/>
      <c r="W113" s="66"/>
      <c r="X113" s="66"/>
      <c r="Y113" s="66"/>
      <c r="Z113" s="66"/>
      <c r="AA113" s="66"/>
      <c r="AB113" s="66"/>
      <c r="AC113" s="66"/>
      <c r="AD113" s="66"/>
      <c r="AE113" s="66"/>
      <c r="AF113" s="66"/>
      <c r="AG113" s="66"/>
      <c r="AH113" s="66"/>
      <c r="AI113" s="66"/>
    </row>
    <row r="114" hidden="1">
      <c r="A114" s="313" t="s">
        <v>926</v>
      </c>
      <c r="B114" s="317"/>
      <c r="C114" s="169"/>
      <c r="D114" s="253" t="s">
        <v>949</v>
      </c>
      <c r="E114" s="253" t="s">
        <v>870</v>
      </c>
      <c r="F114" s="317"/>
      <c r="G114" s="316" t="s">
        <v>7083</v>
      </c>
      <c r="H114" s="316" t="s">
        <v>7084</v>
      </c>
      <c r="I114" s="316" t="s">
        <v>7085</v>
      </c>
      <c r="J114" s="200" t="s">
        <v>492</v>
      </c>
      <c r="K114" s="253" t="s">
        <v>518</v>
      </c>
      <c r="L114" s="253" t="s">
        <v>519</v>
      </c>
      <c r="M114" s="317"/>
      <c r="N114" s="269"/>
      <c r="O114" s="225"/>
      <c r="P114" s="66"/>
      <c r="Q114" s="66"/>
      <c r="R114" s="66"/>
      <c r="S114" s="66"/>
      <c r="T114" s="66"/>
      <c r="U114" s="66"/>
      <c r="V114" s="66"/>
      <c r="W114" s="66"/>
      <c r="X114" s="66"/>
      <c r="Y114" s="66"/>
      <c r="Z114" s="66"/>
      <c r="AA114" s="66"/>
      <c r="AB114" s="66"/>
      <c r="AC114" s="66"/>
      <c r="AD114" s="66"/>
      <c r="AE114" s="66"/>
      <c r="AF114" s="66"/>
      <c r="AG114" s="66"/>
      <c r="AH114" s="66"/>
      <c r="AI114" s="66"/>
    </row>
    <row r="115" hidden="1">
      <c r="A115" s="313" t="s">
        <v>926</v>
      </c>
      <c r="B115" s="317"/>
      <c r="C115" s="169"/>
      <c r="D115" s="253" t="s">
        <v>951</v>
      </c>
      <c r="E115" s="253" t="s">
        <v>870</v>
      </c>
      <c r="F115" s="317"/>
      <c r="G115" s="316" t="s">
        <v>7086</v>
      </c>
      <c r="H115" s="316" t="s">
        <v>7087</v>
      </c>
      <c r="I115" s="316" t="s">
        <v>982</v>
      </c>
      <c r="J115" s="200" t="s">
        <v>492</v>
      </c>
      <c r="K115" s="253" t="s">
        <v>518</v>
      </c>
      <c r="L115" s="253" t="s">
        <v>519</v>
      </c>
      <c r="M115" s="317"/>
      <c r="N115" s="269"/>
      <c r="O115" s="225"/>
      <c r="P115" s="66"/>
      <c r="Q115" s="66"/>
      <c r="R115" s="66"/>
      <c r="S115" s="66"/>
      <c r="T115" s="66"/>
      <c r="U115" s="66"/>
      <c r="V115" s="66"/>
      <c r="W115" s="66"/>
      <c r="X115" s="66"/>
      <c r="Y115" s="66"/>
      <c r="Z115" s="66"/>
      <c r="AA115" s="66"/>
      <c r="AB115" s="66"/>
      <c r="AC115" s="66"/>
      <c r="AD115" s="66"/>
      <c r="AE115" s="66"/>
      <c r="AF115" s="66"/>
      <c r="AG115" s="66"/>
      <c r="AH115" s="66"/>
      <c r="AI115" s="66"/>
    </row>
    <row r="116" hidden="1">
      <c r="A116" s="313" t="s">
        <v>926</v>
      </c>
      <c r="B116" s="317"/>
      <c r="C116" s="169"/>
      <c r="D116" s="253" t="s">
        <v>952</v>
      </c>
      <c r="E116" s="253" t="s">
        <v>870</v>
      </c>
      <c r="F116" s="317"/>
      <c r="G116" s="316" t="s">
        <v>7088</v>
      </c>
      <c r="H116" s="316" t="s">
        <v>7089</v>
      </c>
      <c r="I116" s="316" t="s">
        <v>909</v>
      </c>
      <c r="J116" s="200" t="s">
        <v>492</v>
      </c>
      <c r="K116" s="253" t="s">
        <v>493</v>
      </c>
      <c r="L116" s="317"/>
      <c r="M116" s="317"/>
      <c r="N116" s="269"/>
      <c r="O116" s="225"/>
      <c r="P116" s="66"/>
      <c r="Q116" s="66"/>
      <c r="R116" s="66"/>
      <c r="S116" s="66"/>
      <c r="T116" s="66"/>
      <c r="U116" s="66"/>
      <c r="V116" s="66"/>
      <c r="W116" s="66"/>
      <c r="X116" s="66"/>
      <c r="Y116" s="66"/>
      <c r="Z116" s="66"/>
      <c r="AA116" s="66"/>
      <c r="AB116" s="66"/>
      <c r="AC116" s="66"/>
      <c r="AD116" s="66"/>
      <c r="AE116" s="66"/>
      <c r="AF116" s="66"/>
      <c r="AG116" s="66"/>
      <c r="AH116" s="66"/>
      <c r="AI116" s="66"/>
    </row>
    <row r="117" hidden="1">
      <c r="A117" s="313" t="s">
        <v>926</v>
      </c>
      <c r="B117" s="317"/>
      <c r="C117" s="169"/>
      <c r="D117" s="253" t="s">
        <v>956</v>
      </c>
      <c r="E117" s="253" t="s">
        <v>870</v>
      </c>
      <c r="F117" s="317"/>
      <c r="G117" s="316" t="s">
        <v>7090</v>
      </c>
      <c r="H117" s="316" t="s">
        <v>7091</v>
      </c>
      <c r="I117" s="316" t="s">
        <v>937</v>
      </c>
      <c r="J117" s="200" t="s">
        <v>492</v>
      </c>
      <c r="K117" s="253" t="s">
        <v>518</v>
      </c>
      <c r="L117" s="253" t="s">
        <v>519</v>
      </c>
      <c r="M117" s="317"/>
      <c r="N117" s="269"/>
      <c r="O117" s="225"/>
      <c r="P117" s="66"/>
      <c r="Q117" s="66"/>
      <c r="R117" s="66"/>
      <c r="S117" s="66"/>
      <c r="T117" s="66"/>
      <c r="U117" s="66"/>
      <c r="V117" s="66"/>
      <c r="W117" s="66"/>
      <c r="X117" s="66"/>
      <c r="Y117" s="66"/>
      <c r="Z117" s="66"/>
      <c r="AA117" s="66"/>
      <c r="AB117" s="66"/>
      <c r="AC117" s="66"/>
      <c r="AD117" s="66"/>
      <c r="AE117" s="66"/>
      <c r="AF117" s="66"/>
      <c r="AG117" s="66"/>
      <c r="AH117" s="66"/>
      <c r="AI117" s="66"/>
    </row>
    <row r="118" hidden="1">
      <c r="A118" s="313" t="s">
        <v>926</v>
      </c>
      <c r="B118" s="317"/>
      <c r="C118" s="169"/>
      <c r="D118" s="253" t="s">
        <v>960</v>
      </c>
      <c r="E118" s="253" t="s">
        <v>870</v>
      </c>
      <c r="F118" s="317"/>
      <c r="G118" s="316" t="s">
        <v>7092</v>
      </c>
      <c r="H118" s="316" t="s">
        <v>7093</v>
      </c>
      <c r="I118" s="316" t="s">
        <v>7094</v>
      </c>
      <c r="J118" s="200" t="s">
        <v>492</v>
      </c>
      <c r="K118" s="253" t="s">
        <v>518</v>
      </c>
      <c r="L118" s="253" t="s">
        <v>519</v>
      </c>
      <c r="M118" s="317"/>
      <c r="N118" s="269"/>
      <c r="O118" s="225"/>
      <c r="P118" s="66"/>
      <c r="Q118" s="66"/>
      <c r="R118" s="66"/>
      <c r="S118" s="66"/>
      <c r="T118" s="66"/>
      <c r="U118" s="66"/>
      <c r="V118" s="66"/>
      <c r="W118" s="66"/>
      <c r="X118" s="66"/>
      <c r="Y118" s="66"/>
      <c r="Z118" s="66"/>
      <c r="AA118" s="66"/>
      <c r="AB118" s="66"/>
      <c r="AC118" s="66"/>
      <c r="AD118" s="66"/>
      <c r="AE118" s="66"/>
      <c r="AF118" s="66"/>
      <c r="AG118" s="66"/>
      <c r="AH118" s="66"/>
      <c r="AI118" s="66"/>
    </row>
    <row r="119" hidden="1">
      <c r="A119" s="313" t="s">
        <v>926</v>
      </c>
      <c r="B119" s="317"/>
      <c r="C119" s="169"/>
      <c r="D119" s="253" t="s">
        <v>964</v>
      </c>
      <c r="E119" s="253" t="s">
        <v>870</v>
      </c>
      <c r="F119" s="317"/>
      <c r="G119" s="316" t="s">
        <v>923</v>
      </c>
      <c r="H119" s="316" t="s">
        <v>7095</v>
      </c>
      <c r="I119" s="316" t="s">
        <v>7096</v>
      </c>
      <c r="J119" s="200" t="s">
        <v>492</v>
      </c>
      <c r="K119" s="253" t="s">
        <v>518</v>
      </c>
      <c r="L119" s="253" t="s">
        <v>519</v>
      </c>
      <c r="M119" s="317"/>
      <c r="N119" s="269"/>
      <c r="O119" s="225"/>
      <c r="P119" s="66"/>
      <c r="Q119" s="66"/>
      <c r="R119" s="66"/>
      <c r="S119" s="66"/>
      <c r="T119" s="66"/>
      <c r="U119" s="66"/>
      <c r="V119" s="66"/>
      <c r="W119" s="66"/>
      <c r="X119" s="66"/>
      <c r="Y119" s="66"/>
      <c r="Z119" s="66"/>
      <c r="AA119" s="66"/>
      <c r="AB119" s="66"/>
      <c r="AC119" s="66"/>
      <c r="AD119" s="66"/>
      <c r="AE119" s="66"/>
      <c r="AF119" s="66"/>
      <c r="AG119" s="66"/>
      <c r="AH119" s="66"/>
      <c r="AI119" s="66"/>
    </row>
    <row r="120" hidden="1">
      <c r="A120" s="313" t="s">
        <v>926</v>
      </c>
      <c r="B120" s="317"/>
      <c r="C120" s="169"/>
      <c r="D120" s="253" t="s">
        <v>968</v>
      </c>
      <c r="E120" s="253" t="s">
        <v>870</v>
      </c>
      <c r="F120" s="317"/>
      <c r="G120" s="316" t="s">
        <v>929</v>
      </c>
      <c r="H120" s="316" t="s">
        <v>7097</v>
      </c>
      <c r="I120" s="316" t="s">
        <v>982</v>
      </c>
      <c r="J120" s="200" t="s">
        <v>492</v>
      </c>
      <c r="K120" s="253" t="s">
        <v>518</v>
      </c>
      <c r="L120" s="253" t="s">
        <v>519</v>
      </c>
      <c r="M120" s="317"/>
      <c r="N120" s="269"/>
      <c r="O120" s="225"/>
      <c r="P120" s="66"/>
      <c r="Q120" s="66"/>
      <c r="R120" s="66"/>
      <c r="S120" s="66"/>
      <c r="T120" s="66"/>
      <c r="U120" s="66"/>
      <c r="V120" s="66"/>
      <c r="W120" s="66"/>
      <c r="X120" s="66"/>
      <c r="Y120" s="66"/>
      <c r="Z120" s="66"/>
      <c r="AA120" s="66"/>
      <c r="AB120" s="66"/>
      <c r="AC120" s="66"/>
      <c r="AD120" s="66"/>
      <c r="AE120" s="66"/>
      <c r="AF120" s="66"/>
      <c r="AG120" s="66"/>
      <c r="AH120" s="66"/>
      <c r="AI120" s="66"/>
    </row>
    <row r="121" hidden="1">
      <c r="A121" s="313" t="s">
        <v>926</v>
      </c>
      <c r="B121" s="317"/>
      <c r="C121" s="169"/>
      <c r="D121" s="253" t="s">
        <v>972</v>
      </c>
      <c r="E121" s="253" t="s">
        <v>870</v>
      </c>
      <c r="F121" s="317"/>
      <c r="G121" s="316" t="s">
        <v>907</v>
      </c>
      <c r="H121" s="316" t="s">
        <v>7098</v>
      </c>
      <c r="I121" s="316" t="s">
        <v>909</v>
      </c>
      <c r="J121" s="200" t="s">
        <v>492</v>
      </c>
      <c r="K121" s="253" t="s">
        <v>493</v>
      </c>
      <c r="L121" s="317"/>
      <c r="M121" s="317"/>
      <c r="N121" s="269"/>
      <c r="O121" s="225"/>
      <c r="P121" s="66"/>
      <c r="Q121" s="66"/>
      <c r="R121" s="66"/>
      <c r="S121" s="66"/>
      <c r="T121" s="66"/>
      <c r="U121" s="66"/>
      <c r="V121" s="66"/>
      <c r="W121" s="66"/>
      <c r="X121" s="66"/>
      <c r="Y121" s="66"/>
      <c r="Z121" s="66"/>
      <c r="AA121" s="66"/>
      <c r="AB121" s="66"/>
      <c r="AC121" s="66"/>
      <c r="AD121" s="66"/>
      <c r="AE121" s="66"/>
      <c r="AF121" s="66"/>
      <c r="AG121" s="66"/>
      <c r="AH121" s="66"/>
      <c r="AI121" s="66"/>
    </row>
    <row r="122" hidden="1">
      <c r="A122" s="313" t="s">
        <v>926</v>
      </c>
      <c r="B122" s="317"/>
      <c r="C122" s="169"/>
      <c r="D122" s="253" t="s">
        <v>976</v>
      </c>
      <c r="E122" s="253" t="s">
        <v>870</v>
      </c>
      <c r="F122" s="317"/>
      <c r="G122" s="316" t="s">
        <v>935</v>
      </c>
      <c r="H122" s="316" t="s">
        <v>7099</v>
      </c>
      <c r="I122" s="316" t="s">
        <v>937</v>
      </c>
      <c r="J122" s="200" t="s">
        <v>492</v>
      </c>
      <c r="K122" s="253" t="s">
        <v>518</v>
      </c>
      <c r="L122" s="253" t="s">
        <v>519</v>
      </c>
      <c r="M122" s="317"/>
      <c r="N122" s="269"/>
      <c r="O122" s="225"/>
      <c r="P122" s="66"/>
      <c r="Q122" s="66"/>
      <c r="R122" s="66"/>
      <c r="S122" s="66"/>
      <c r="T122" s="66"/>
      <c r="U122" s="66"/>
      <c r="V122" s="66"/>
      <c r="W122" s="66"/>
      <c r="X122" s="66"/>
      <c r="Y122" s="66"/>
      <c r="Z122" s="66"/>
      <c r="AA122" s="66"/>
      <c r="AB122" s="66"/>
      <c r="AC122" s="66"/>
      <c r="AD122" s="66"/>
      <c r="AE122" s="66"/>
      <c r="AF122" s="66"/>
      <c r="AG122" s="66"/>
      <c r="AH122" s="66"/>
      <c r="AI122" s="66"/>
    </row>
    <row r="123" hidden="1">
      <c r="A123" s="313" t="s">
        <v>926</v>
      </c>
      <c r="B123" s="317"/>
      <c r="C123" s="169"/>
      <c r="D123" s="253" t="s">
        <v>980</v>
      </c>
      <c r="E123" s="253" t="s">
        <v>870</v>
      </c>
      <c r="F123" s="317"/>
      <c r="G123" s="316" t="s">
        <v>915</v>
      </c>
      <c r="H123" s="316" t="s">
        <v>7100</v>
      </c>
      <c r="I123" s="316" t="s">
        <v>7094</v>
      </c>
      <c r="J123" s="200" t="s">
        <v>492</v>
      </c>
      <c r="K123" s="253" t="s">
        <v>518</v>
      </c>
      <c r="L123" s="253" t="s">
        <v>519</v>
      </c>
      <c r="M123" s="317"/>
      <c r="N123" s="269"/>
      <c r="O123" s="225"/>
      <c r="P123" s="66"/>
      <c r="Q123" s="66"/>
      <c r="R123" s="66"/>
      <c r="S123" s="66"/>
      <c r="T123" s="66"/>
      <c r="U123" s="66"/>
      <c r="V123" s="66"/>
      <c r="W123" s="66"/>
      <c r="X123" s="66"/>
      <c r="Y123" s="66"/>
      <c r="Z123" s="66"/>
      <c r="AA123" s="66"/>
      <c r="AB123" s="66"/>
      <c r="AC123" s="66"/>
      <c r="AD123" s="66"/>
      <c r="AE123" s="66"/>
      <c r="AF123" s="66"/>
      <c r="AG123" s="66"/>
      <c r="AH123" s="66"/>
      <c r="AI123" s="66"/>
    </row>
    <row r="124" hidden="1">
      <c r="A124" s="313" t="s">
        <v>926</v>
      </c>
      <c r="B124" s="317"/>
      <c r="C124" s="169"/>
      <c r="D124" s="253" t="s">
        <v>983</v>
      </c>
      <c r="E124" s="253" t="s">
        <v>870</v>
      </c>
      <c r="F124" s="317"/>
      <c r="G124" s="316" t="s">
        <v>7101</v>
      </c>
      <c r="H124" s="316" t="s">
        <v>7102</v>
      </c>
      <c r="I124" s="316" t="s">
        <v>7103</v>
      </c>
      <c r="J124" s="200" t="s">
        <v>492</v>
      </c>
      <c r="K124" s="253" t="s">
        <v>518</v>
      </c>
      <c r="L124" s="253" t="s">
        <v>519</v>
      </c>
      <c r="M124" s="317"/>
      <c r="N124" s="269"/>
      <c r="O124" s="225"/>
      <c r="P124" s="66"/>
      <c r="Q124" s="66"/>
      <c r="R124" s="66"/>
      <c r="S124" s="66"/>
      <c r="T124" s="66"/>
      <c r="U124" s="66"/>
      <c r="V124" s="66"/>
      <c r="W124" s="66"/>
      <c r="X124" s="66"/>
      <c r="Y124" s="66"/>
      <c r="Z124" s="66"/>
      <c r="AA124" s="66"/>
      <c r="AB124" s="66"/>
      <c r="AC124" s="66"/>
      <c r="AD124" s="66"/>
      <c r="AE124" s="66"/>
      <c r="AF124" s="66"/>
      <c r="AG124" s="66"/>
      <c r="AH124" s="66"/>
      <c r="AI124" s="66"/>
    </row>
    <row r="125" hidden="1">
      <c r="A125" s="313" t="s">
        <v>926</v>
      </c>
      <c r="B125" s="317"/>
      <c r="C125" s="169"/>
      <c r="D125" s="253" t="s">
        <v>985</v>
      </c>
      <c r="E125" s="253" t="s">
        <v>870</v>
      </c>
      <c r="F125" s="317"/>
      <c r="G125" s="316" t="s">
        <v>7086</v>
      </c>
      <c r="H125" s="316" t="s">
        <v>7104</v>
      </c>
      <c r="I125" s="316" t="s">
        <v>7105</v>
      </c>
      <c r="J125" s="200" t="s">
        <v>492</v>
      </c>
      <c r="K125" s="253" t="s">
        <v>518</v>
      </c>
      <c r="L125" s="253" t="s">
        <v>519</v>
      </c>
      <c r="M125" s="317"/>
      <c r="N125" s="269"/>
      <c r="O125" s="225"/>
      <c r="P125" s="66"/>
      <c r="Q125" s="66"/>
      <c r="R125" s="66"/>
      <c r="S125" s="66"/>
      <c r="T125" s="66"/>
      <c r="U125" s="66"/>
      <c r="V125" s="66"/>
      <c r="W125" s="66"/>
      <c r="X125" s="66"/>
      <c r="Y125" s="66"/>
      <c r="Z125" s="66"/>
      <c r="AA125" s="66"/>
      <c r="AB125" s="66"/>
      <c r="AC125" s="66"/>
      <c r="AD125" s="66"/>
      <c r="AE125" s="66"/>
      <c r="AF125" s="66"/>
      <c r="AG125" s="66"/>
      <c r="AH125" s="66"/>
      <c r="AI125" s="66"/>
    </row>
    <row r="126" hidden="1">
      <c r="A126" s="313" t="s">
        <v>926</v>
      </c>
      <c r="B126" s="317"/>
      <c r="C126" s="169"/>
      <c r="D126" s="253" t="s">
        <v>991</v>
      </c>
      <c r="E126" s="253" t="s">
        <v>870</v>
      </c>
      <c r="F126" s="317"/>
      <c r="G126" s="316" t="s">
        <v>7088</v>
      </c>
      <c r="H126" s="316" t="s">
        <v>7089</v>
      </c>
      <c r="I126" s="316" t="s">
        <v>909</v>
      </c>
      <c r="J126" s="200" t="s">
        <v>492</v>
      </c>
      <c r="K126" s="253" t="s">
        <v>493</v>
      </c>
      <c r="L126" s="317"/>
      <c r="M126" s="317"/>
      <c r="N126" s="269"/>
      <c r="O126" s="225"/>
      <c r="P126" s="66"/>
      <c r="Q126" s="66"/>
      <c r="R126" s="66"/>
      <c r="S126" s="66"/>
      <c r="T126" s="66"/>
      <c r="U126" s="66"/>
      <c r="V126" s="66"/>
      <c r="W126" s="66"/>
      <c r="X126" s="66"/>
      <c r="Y126" s="66"/>
      <c r="Z126" s="66"/>
      <c r="AA126" s="66"/>
      <c r="AB126" s="66"/>
      <c r="AC126" s="66"/>
      <c r="AD126" s="66"/>
      <c r="AE126" s="66"/>
      <c r="AF126" s="66"/>
      <c r="AG126" s="66"/>
      <c r="AH126" s="66"/>
      <c r="AI126" s="66"/>
    </row>
    <row r="127" hidden="1">
      <c r="A127" s="313" t="s">
        <v>926</v>
      </c>
      <c r="B127" s="317"/>
      <c r="C127" s="169"/>
      <c r="D127" s="253" t="s">
        <v>995</v>
      </c>
      <c r="E127" s="253" t="s">
        <v>870</v>
      </c>
      <c r="F127" s="317"/>
      <c r="G127" s="316" t="s">
        <v>7106</v>
      </c>
      <c r="H127" s="316" t="s">
        <v>7107</v>
      </c>
      <c r="I127" s="316" t="s">
        <v>7108</v>
      </c>
      <c r="J127" s="200" t="s">
        <v>492</v>
      </c>
      <c r="K127" s="253" t="s">
        <v>493</v>
      </c>
      <c r="L127" s="317"/>
      <c r="M127" s="317"/>
      <c r="N127" s="269"/>
      <c r="O127" s="225"/>
      <c r="P127" s="66"/>
      <c r="Q127" s="66"/>
      <c r="R127" s="66"/>
      <c r="S127" s="66"/>
      <c r="T127" s="66"/>
      <c r="U127" s="66"/>
      <c r="V127" s="66"/>
      <c r="W127" s="66"/>
      <c r="X127" s="66"/>
      <c r="Y127" s="66"/>
      <c r="Z127" s="66"/>
      <c r="AA127" s="66"/>
      <c r="AB127" s="66"/>
      <c r="AC127" s="66"/>
      <c r="AD127" s="66"/>
      <c r="AE127" s="66"/>
      <c r="AF127" s="66"/>
      <c r="AG127" s="66"/>
      <c r="AH127" s="66"/>
      <c r="AI127" s="66"/>
    </row>
    <row r="128" hidden="1">
      <c r="A128" s="313" t="s">
        <v>926</v>
      </c>
      <c r="B128" s="323">
        <v>689.0</v>
      </c>
      <c r="C128" s="169"/>
      <c r="D128" s="253" t="s">
        <v>999</v>
      </c>
      <c r="E128" s="253" t="s">
        <v>870</v>
      </c>
      <c r="F128" s="317"/>
      <c r="G128" s="316" t="s">
        <v>961</v>
      </c>
      <c r="H128" s="316" t="s">
        <v>7109</v>
      </c>
      <c r="I128" s="316" t="s">
        <v>7110</v>
      </c>
      <c r="J128" s="167" t="s">
        <v>492</v>
      </c>
      <c r="K128" s="324" t="s">
        <v>493</v>
      </c>
      <c r="L128" s="269"/>
      <c r="M128" s="321"/>
      <c r="N128" s="269"/>
      <c r="O128" s="225"/>
      <c r="P128" s="66"/>
      <c r="Q128" s="66"/>
      <c r="R128" s="66"/>
      <c r="S128" s="66"/>
      <c r="T128" s="66"/>
      <c r="U128" s="66"/>
      <c r="V128" s="66"/>
      <c r="W128" s="66"/>
      <c r="X128" s="66"/>
      <c r="Y128" s="66"/>
      <c r="Z128" s="66"/>
      <c r="AA128" s="66"/>
      <c r="AB128" s="66"/>
      <c r="AC128" s="66"/>
      <c r="AD128" s="66"/>
      <c r="AE128" s="66"/>
      <c r="AF128" s="66"/>
      <c r="AG128" s="66"/>
      <c r="AH128" s="66"/>
      <c r="AI128" s="66"/>
    </row>
    <row r="129" hidden="1">
      <c r="A129" s="313" t="s">
        <v>926</v>
      </c>
      <c r="B129" s="317"/>
      <c r="C129" s="169"/>
      <c r="D129" s="253" t="s">
        <v>1003</v>
      </c>
      <c r="E129" s="253" t="s">
        <v>870</v>
      </c>
      <c r="F129" s="317"/>
      <c r="G129" s="316" t="s">
        <v>965</v>
      </c>
      <c r="H129" s="316" t="s">
        <v>7111</v>
      </c>
      <c r="I129" s="316" t="s">
        <v>7112</v>
      </c>
      <c r="J129" s="200" t="s">
        <v>492</v>
      </c>
      <c r="K129" s="253" t="s">
        <v>493</v>
      </c>
      <c r="L129" s="317"/>
      <c r="M129" s="317"/>
      <c r="N129" s="269"/>
      <c r="O129" s="225"/>
      <c r="P129" s="66"/>
      <c r="Q129" s="66"/>
      <c r="R129" s="66"/>
      <c r="S129" s="66"/>
      <c r="T129" s="66"/>
      <c r="U129" s="66"/>
      <c r="V129" s="66"/>
      <c r="W129" s="66"/>
      <c r="X129" s="66"/>
      <c r="Y129" s="66"/>
      <c r="Z129" s="66"/>
      <c r="AA129" s="66"/>
      <c r="AB129" s="66"/>
      <c r="AC129" s="66"/>
      <c r="AD129" s="66"/>
      <c r="AE129" s="66"/>
      <c r="AF129" s="66"/>
      <c r="AG129" s="66"/>
      <c r="AH129" s="66"/>
      <c r="AI129" s="66"/>
    </row>
    <row r="130" hidden="1">
      <c r="A130" s="313" t="s">
        <v>926</v>
      </c>
      <c r="B130" s="317"/>
      <c r="C130" s="169"/>
      <c r="D130" s="253" t="s">
        <v>1007</v>
      </c>
      <c r="E130" s="253" t="s">
        <v>870</v>
      </c>
      <c r="F130" s="317"/>
      <c r="G130" s="316" t="s">
        <v>7113</v>
      </c>
      <c r="H130" s="316" t="s">
        <v>7114</v>
      </c>
      <c r="I130" s="316" t="s">
        <v>7115</v>
      </c>
      <c r="J130" s="200" t="s">
        <v>492</v>
      </c>
      <c r="K130" s="253" t="s">
        <v>493</v>
      </c>
      <c r="L130" s="317"/>
      <c r="M130" s="317"/>
      <c r="N130" s="269"/>
      <c r="O130" s="225"/>
      <c r="P130" s="66"/>
      <c r="Q130" s="66"/>
      <c r="R130" s="66"/>
      <c r="S130" s="66"/>
      <c r="T130" s="66"/>
      <c r="U130" s="66"/>
      <c r="V130" s="66"/>
      <c r="W130" s="66"/>
      <c r="X130" s="66"/>
      <c r="Y130" s="66"/>
      <c r="Z130" s="66"/>
      <c r="AA130" s="66"/>
      <c r="AB130" s="66"/>
      <c r="AC130" s="66"/>
      <c r="AD130" s="66"/>
      <c r="AE130" s="66"/>
      <c r="AF130" s="66"/>
      <c r="AG130" s="66"/>
      <c r="AH130" s="66"/>
      <c r="AI130" s="66"/>
    </row>
    <row r="131" hidden="1">
      <c r="A131" s="313" t="s">
        <v>926</v>
      </c>
      <c r="B131" s="317"/>
      <c r="C131" s="169"/>
      <c r="D131" s="253" t="s">
        <v>1011</v>
      </c>
      <c r="E131" s="253" t="s">
        <v>870</v>
      </c>
      <c r="F131" s="317"/>
      <c r="G131" s="316" t="s">
        <v>7116</v>
      </c>
      <c r="H131" s="316" t="s">
        <v>7117</v>
      </c>
      <c r="I131" s="316" t="s">
        <v>7118</v>
      </c>
      <c r="J131" s="200" t="s">
        <v>492</v>
      </c>
      <c r="K131" s="253" t="s">
        <v>493</v>
      </c>
      <c r="L131" s="317"/>
      <c r="M131" s="317"/>
      <c r="N131" s="269"/>
      <c r="O131" s="225"/>
      <c r="P131" s="66"/>
      <c r="Q131" s="66"/>
      <c r="R131" s="66"/>
      <c r="S131" s="66"/>
      <c r="T131" s="66"/>
      <c r="U131" s="66"/>
      <c r="V131" s="66"/>
      <c r="W131" s="66"/>
      <c r="X131" s="66"/>
      <c r="Y131" s="66"/>
      <c r="Z131" s="66"/>
      <c r="AA131" s="66"/>
      <c r="AB131" s="66"/>
      <c r="AC131" s="66"/>
      <c r="AD131" s="66"/>
      <c r="AE131" s="66"/>
      <c r="AF131" s="66"/>
      <c r="AG131" s="66"/>
      <c r="AH131" s="66"/>
      <c r="AI131" s="66"/>
    </row>
    <row r="132" hidden="1">
      <c r="A132" s="313" t="s">
        <v>926</v>
      </c>
      <c r="B132" s="317"/>
      <c r="C132" s="169"/>
      <c r="D132" s="253" t="s">
        <v>1015</v>
      </c>
      <c r="E132" s="253" t="s">
        <v>870</v>
      </c>
      <c r="F132" s="317"/>
      <c r="G132" s="316" t="s">
        <v>7119</v>
      </c>
      <c r="H132" s="316" t="s">
        <v>7120</v>
      </c>
      <c r="I132" s="316" t="s">
        <v>988</v>
      </c>
      <c r="J132" s="200" t="s">
        <v>492</v>
      </c>
      <c r="K132" s="253" t="s">
        <v>493</v>
      </c>
      <c r="L132" s="317"/>
      <c r="M132" s="317"/>
      <c r="N132" s="257" t="s">
        <v>7121</v>
      </c>
      <c r="O132" s="225"/>
      <c r="P132" s="66"/>
      <c r="Q132" s="66"/>
      <c r="R132" s="66"/>
      <c r="S132" s="66"/>
      <c r="T132" s="66"/>
      <c r="U132" s="66"/>
      <c r="V132" s="66"/>
      <c r="W132" s="66"/>
      <c r="X132" s="66"/>
      <c r="Y132" s="66"/>
      <c r="Z132" s="66"/>
      <c r="AA132" s="66"/>
      <c r="AB132" s="66"/>
      <c r="AC132" s="66"/>
      <c r="AD132" s="66"/>
      <c r="AE132" s="66"/>
      <c r="AF132" s="66"/>
      <c r="AG132" s="66"/>
      <c r="AH132" s="66"/>
      <c r="AI132" s="66"/>
    </row>
    <row r="133" hidden="1">
      <c r="A133" s="313" t="s">
        <v>926</v>
      </c>
      <c r="B133" s="317"/>
      <c r="C133" s="169"/>
      <c r="D133" s="253" t="s">
        <v>1018</v>
      </c>
      <c r="E133" s="253" t="s">
        <v>870</v>
      </c>
      <c r="F133" s="253" t="s">
        <v>7122</v>
      </c>
      <c r="G133" s="316" t="s">
        <v>992</v>
      </c>
      <c r="H133" s="316" t="s">
        <v>7123</v>
      </c>
      <c r="I133" s="316" t="s">
        <v>7124</v>
      </c>
      <c r="J133" s="200" t="s">
        <v>492</v>
      </c>
      <c r="K133" s="253" t="s">
        <v>493</v>
      </c>
      <c r="L133" s="317"/>
      <c r="M133" s="317"/>
      <c r="N133" s="269"/>
      <c r="O133" s="225"/>
      <c r="P133" s="66"/>
      <c r="Q133" s="66"/>
      <c r="R133" s="66"/>
      <c r="S133" s="66"/>
      <c r="T133" s="66"/>
      <c r="U133" s="66"/>
      <c r="V133" s="66"/>
      <c r="W133" s="66"/>
      <c r="X133" s="66"/>
      <c r="Y133" s="66"/>
      <c r="Z133" s="66"/>
      <c r="AA133" s="66"/>
      <c r="AB133" s="66"/>
      <c r="AC133" s="66"/>
      <c r="AD133" s="66"/>
      <c r="AE133" s="66"/>
      <c r="AF133" s="66"/>
      <c r="AG133" s="66"/>
      <c r="AH133" s="66"/>
      <c r="AI133" s="66"/>
    </row>
    <row r="134" hidden="1">
      <c r="A134" s="313" t="s">
        <v>926</v>
      </c>
      <c r="B134" s="317"/>
      <c r="C134" s="169"/>
      <c r="D134" s="253" t="s">
        <v>1022</v>
      </c>
      <c r="E134" s="253" t="s">
        <v>870</v>
      </c>
      <c r="F134" s="317"/>
      <c r="G134" s="316" t="s">
        <v>996</v>
      </c>
      <c r="H134" s="316" t="s">
        <v>7125</v>
      </c>
      <c r="I134" s="316" t="s">
        <v>998</v>
      </c>
      <c r="J134" s="200" t="s">
        <v>492</v>
      </c>
      <c r="K134" s="253" t="s">
        <v>493</v>
      </c>
      <c r="L134" s="317"/>
      <c r="M134" s="317"/>
      <c r="N134" s="269"/>
      <c r="O134" s="225"/>
      <c r="P134" s="66"/>
      <c r="Q134" s="66"/>
      <c r="R134" s="66"/>
      <c r="S134" s="66"/>
      <c r="T134" s="66"/>
      <c r="U134" s="66"/>
      <c r="V134" s="66"/>
      <c r="W134" s="66"/>
      <c r="X134" s="66"/>
      <c r="Y134" s="66"/>
      <c r="Z134" s="66"/>
      <c r="AA134" s="66"/>
      <c r="AB134" s="66"/>
      <c r="AC134" s="66"/>
      <c r="AD134" s="66"/>
      <c r="AE134" s="66"/>
      <c r="AF134" s="66"/>
      <c r="AG134" s="66"/>
      <c r="AH134" s="66"/>
      <c r="AI134" s="66"/>
    </row>
    <row r="135" hidden="1">
      <c r="A135" s="313" t="s">
        <v>926</v>
      </c>
      <c r="B135" s="317"/>
      <c r="C135" s="169"/>
      <c r="D135" s="253" t="s">
        <v>1026</v>
      </c>
      <c r="E135" s="253" t="s">
        <v>870</v>
      </c>
      <c r="F135" s="317"/>
      <c r="G135" s="316" t="s">
        <v>1012</v>
      </c>
      <c r="H135" s="316" t="s">
        <v>7126</v>
      </c>
      <c r="I135" s="316" t="s">
        <v>1014</v>
      </c>
      <c r="J135" s="200" t="s">
        <v>492</v>
      </c>
      <c r="K135" s="253" t="s">
        <v>493</v>
      </c>
      <c r="L135" s="317"/>
      <c r="M135" s="317"/>
      <c r="N135" s="269"/>
      <c r="O135" s="225"/>
      <c r="P135" s="66"/>
      <c r="Q135" s="66"/>
      <c r="R135" s="66"/>
      <c r="S135" s="66"/>
      <c r="T135" s="66"/>
      <c r="U135" s="66"/>
      <c r="V135" s="66"/>
      <c r="W135" s="66"/>
      <c r="X135" s="66"/>
      <c r="Y135" s="66"/>
      <c r="Z135" s="66"/>
      <c r="AA135" s="66"/>
      <c r="AB135" s="66"/>
      <c r="AC135" s="66"/>
      <c r="AD135" s="66"/>
      <c r="AE135" s="66"/>
      <c r="AF135" s="66"/>
      <c r="AG135" s="66"/>
      <c r="AH135" s="66"/>
      <c r="AI135" s="66"/>
    </row>
    <row r="136" hidden="1">
      <c r="A136" s="313" t="s">
        <v>926</v>
      </c>
      <c r="B136" s="317"/>
      <c r="C136" s="169"/>
      <c r="D136" s="253" t="s">
        <v>1030</v>
      </c>
      <c r="E136" s="253" t="s">
        <v>870</v>
      </c>
      <c r="F136" s="317"/>
      <c r="G136" s="316" t="s">
        <v>1016</v>
      </c>
      <c r="H136" s="316" t="s">
        <v>7126</v>
      </c>
      <c r="I136" s="316" t="s">
        <v>7127</v>
      </c>
      <c r="J136" s="200" t="s">
        <v>492</v>
      </c>
      <c r="K136" s="253" t="s">
        <v>493</v>
      </c>
      <c r="L136" s="317"/>
      <c r="M136" s="317"/>
      <c r="N136" s="269"/>
      <c r="O136" s="225"/>
      <c r="P136" s="66"/>
      <c r="Q136" s="66"/>
      <c r="R136" s="66"/>
      <c r="S136" s="66"/>
      <c r="T136" s="66"/>
      <c r="U136" s="66"/>
      <c r="V136" s="66"/>
      <c r="W136" s="66"/>
      <c r="X136" s="66"/>
      <c r="Y136" s="66"/>
      <c r="Z136" s="66"/>
      <c r="AA136" s="66"/>
      <c r="AB136" s="66"/>
      <c r="AC136" s="66"/>
      <c r="AD136" s="66"/>
      <c r="AE136" s="66"/>
      <c r="AF136" s="66"/>
      <c r="AG136" s="66"/>
      <c r="AH136" s="66"/>
      <c r="AI136" s="66"/>
    </row>
    <row r="137" hidden="1">
      <c r="A137" s="313" t="s">
        <v>926</v>
      </c>
      <c r="B137" s="317"/>
      <c r="C137" s="169"/>
      <c r="D137" s="253" t="s">
        <v>1034</v>
      </c>
      <c r="E137" s="253" t="s">
        <v>870</v>
      </c>
      <c r="F137" s="317"/>
      <c r="G137" s="316" t="s">
        <v>7128</v>
      </c>
      <c r="H137" s="316" t="s">
        <v>7129</v>
      </c>
      <c r="I137" s="316" t="s">
        <v>1021</v>
      </c>
      <c r="J137" s="200" t="s">
        <v>492</v>
      </c>
      <c r="K137" s="253" t="s">
        <v>493</v>
      </c>
      <c r="L137" s="317"/>
      <c r="M137" s="317"/>
      <c r="N137" s="269"/>
      <c r="O137" s="225"/>
      <c r="P137" s="66"/>
      <c r="Q137" s="66"/>
      <c r="R137" s="66"/>
      <c r="S137" s="66"/>
      <c r="T137" s="66"/>
      <c r="U137" s="66"/>
      <c r="V137" s="66"/>
      <c r="W137" s="66"/>
      <c r="X137" s="66"/>
      <c r="Y137" s="66"/>
      <c r="Z137" s="66"/>
      <c r="AA137" s="66"/>
      <c r="AB137" s="66"/>
      <c r="AC137" s="66"/>
      <c r="AD137" s="66"/>
      <c r="AE137" s="66"/>
      <c r="AF137" s="66"/>
      <c r="AG137" s="66"/>
      <c r="AH137" s="66"/>
      <c r="AI137" s="66"/>
    </row>
    <row r="138" hidden="1">
      <c r="A138" s="313" t="s">
        <v>926</v>
      </c>
      <c r="B138" s="317"/>
      <c r="C138" s="169"/>
      <c r="D138" s="253" t="s">
        <v>1038</v>
      </c>
      <c r="E138" s="253" t="s">
        <v>870</v>
      </c>
      <c r="F138" s="317"/>
      <c r="G138" s="316" t="s">
        <v>1023</v>
      </c>
      <c r="H138" s="316" t="s">
        <v>7130</v>
      </c>
      <c r="I138" s="316" t="s">
        <v>1025</v>
      </c>
      <c r="J138" s="200" t="s">
        <v>492</v>
      </c>
      <c r="K138" s="253" t="s">
        <v>493</v>
      </c>
      <c r="L138" s="317"/>
      <c r="M138" s="317"/>
      <c r="N138" s="269"/>
      <c r="O138" s="225"/>
      <c r="P138" s="66"/>
      <c r="Q138" s="66"/>
      <c r="R138" s="66"/>
      <c r="S138" s="66"/>
      <c r="T138" s="66"/>
      <c r="U138" s="66"/>
      <c r="V138" s="66"/>
      <c r="W138" s="66"/>
      <c r="X138" s="66"/>
      <c r="Y138" s="66"/>
      <c r="Z138" s="66"/>
      <c r="AA138" s="66"/>
      <c r="AB138" s="66"/>
      <c r="AC138" s="66"/>
      <c r="AD138" s="66"/>
      <c r="AE138" s="66"/>
      <c r="AF138" s="66"/>
      <c r="AG138" s="66"/>
      <c r="AH138" s="66"/>
      <c r="AI138" s="66"/>
    </row>
    <row r="139" hidden="1">
      <c r="A139" s="313" t="s">
        <v>926</v>
      </c>
      <c r="B139" s="317"/>
      <c r="C139" s="169"/>
      <c r="D139" s="253" t="s">
        <v>1042</v>
      </c>
      <c r="E139" s="253" t="s">
        <v>870</v>
      </c>
      <c r="F139" s="317"/>
      <c r="G139" s="316" t="s">
        <v>1027</v>
      </c>
      <c r="H139" s="316" t="s">
        <v>7131</v>
      </c>
      <c r="I139" s="316" t="s">
        <v>7132</v>
      </c>
      <c r="J139" s="200" t="s">
        <v>492</v>
      </c>
      <c r="K139" s="253" t="s">
        <v>493</v>
      </c>
      <c r="L139" s="317"/>
      <c r="M139" s="317"/>
      <c r="N139" s="269"/>
      <c r="O139" s="225"/>
      <c r="P139" s="66"/>
      <c r="Q139" s="66"/>
      <c r="R139" s="66"/>
      <c r="S139" s="66"/>
      <c r="T139" s="66"/>
      <c r="U139" s="66"/>
      <c r="V139" s="66"/>
      <c r="W139" s="66"/>
      <c r="X139" s="66"/>
      <c r="Y139" s="66"/>
      <c r="Z139" s="66"/>
      <c r="AA139" s="66"/>
      <c r="AB139" s="66"/>
      <c r="AC139" s="66"/>
      <c r="AD139" s="66"/>
      <c r="AE139" s="66"/>
      <c r="AF139" s="66"/>
      <c r="AG139" s="66"/>
      <c r="AH139" s="66"/>
      <c r="AI139" s="66"/>
    </row>
    <row r="140" hidden="1">
      <c r="A140" s="313" t="s">
        <v>926</v>
      </c>
      <c r="B140" s="317"/>
      <c r="C140" s="169"/>
      <c r="D140" s="253" t="s">
        <v>1046</v>
      </c>
      <c r="E140" s="253" t="s">
        <v>870</v>
      </c>
      <c r="F140" s="317"/>
      <c r="G140" s="316" t="s">
        <v>1031</v>
      </c>
      <c r="H140" s="316" t="s">
        <v>7133</v>
      </c>
      <c r="I140" s="316" t="s">
        <v>7134</v>
      </c>
      <c r="J140" s="200" t="s">
        <v>492</v>
      </c>
      <c r="K140" s="253" t="s">
        <v>493</v>
      </c>
      <c r="L140" s="317"/>
      <c r="M140" s="317"/>
      <c r="N140" s="269"/>
      <c r="O140" s="225"/>
      <c r="P140" s="66"/>
      <c r="Q140" s="66"/>
      <c r="R140" s="66"/>
      <c r="S140" s="66"/>
      <c r="T140" s="66"/>
      <c r="U140" s="66"/>
      <c r="V140" s="66"/>
      <c r="W140" s="66"/>
      <c r="X140" s="66"/>
      <c r="Y140" s="66"/>
      <c r="Z140" s="66"/>
      <c r="AA140" s="66"/>
      <c r="AB140" s="66"/>
      <c r="AC140" s="66"/>
      <c r="AD140" s="66"/>
      <c r="AE140" s="66"/>
      <c r="AF140" s="66"/>
      <c r="AG140" s="66"/>
      <c r="AH140" s="66"/>
      <c r="AI140" s="66"/>
    </row>
    <row r="141" hidden="1">
      <c r="A141" s="313" t="s">
        <v>926</v>
      </c>
      <c r="B141" s="317"/>
      <c r="C141" s="169"/>
      <c r="D141" s="253" t="s">
        <v>1050</v>
      </c>
      <c r="E141" s="253" t="s">
        <v>870</v>
      </c>
      <c r="F141" s="317"/>
      <c r="G141" s="316" t="s">
        <v>1035</v>
      </c>
      <c r="H141" s="316" t="s">
        <v>7135</v>
      </c>
      <c r="I141" s="316" t="s">
        <v>7136</v>
      </c>
      <c r="J141" s="200" t="s">
        <v>492</v>
      </c>
      <c r="K141" s="253" t="s">
        <v>493</v>
      </c>
      <c r="L141" s="317"/>
      <c r="M141" s="317"/>
      <c r="N141" s="269"/>
      <c r="O141" s="225"/>
      <c r="P141" s="66"/>
      <c r="Q141" s="66"/>
      <c r="R141" s="66"/>
      <c r="S141" s="66"/>
      <c r="T141" s="66"/>
      <c r="U141" s="66"/>
      <c r="V141" s="66"/>
      <c r="W141" s="66"/>
      <c r="X141" s="66"/>
      <c r="Y141" s="66"/>
      <c r="Z141" s="66"/>
      <c r="AA141" s="66"/>
      <c r="AB141" s="66"/>
      <c r="AC141" s="66"/>
      <c r="AD141" s="66"/>
      <c r="AE141" s="66"/>
      <c r="AF141" s="66"/>
      <c r="AG141" s="66"/>
      <c r="AH141" s="66"/>
      <c r="AI141" s="66"/>
    </row>
    <row r="142" hidden="1">
      <c r="A142" s="313" t="s">
        <v>926</v>
      </c>
      <c r="B142" s="317"/>
      <c r="C142" s="169"/>
      <c r="D142" s="253" t="s">
        <v>1054</v>
      </c>
      <c r="E142" s="253" t="s">
        <v>870</v>
      </c>
      <c r="F142" s="317"/>
      <c r="G142" s="316" t="s">
        <v>1039</v>
      </c>
      <c r="H142" s="316" t="s">
        <v>7137</v>
      </c>
      <c r="I142" s="316" t="s">
        <v>1041</v>
      </c>
      <c r="J142" s="200" t="s">
        <v>492</v>
      </c>
      <c r="K142" s="253" t="s">
        <v>493</v>
      </c>
      <c r="L142" s="317"/>
      <c r="M142" s="317"/>
      <c r="N142" s="269"/>
      <c r="O142" s="225"/>
      <c r="P142" s="66"/>
      <c r="Q142" s="66"/>
      <c r="R142" s="66"/>
      <c r="S142" s="66"/>
      <c r="T142" s="66"/>
      <c r="U142" s="66"/>
      <c r="V142" s="66"/>
      <c r="W142" s="66"/>
      <c r="X142" s="66"/>
      <c r="Y142" s="66"/>
      <c r="Z142" s="66"/>
      <c r="AA142" s="66"/>
      <c r="AB142" s="66"/>
      <c r="AC142" s="66"/>
      <c r="AD142" s="66"/>
      <c r="AE142" s="66"/>
      <c r="AF142" s="66"/>
      <c r="AG142" s="66"/>
      <c r="AH142" s="66"/>
      <c r="AI142" s="66"/>
    </row>
    <row r="143" hidden="1">
      <c r="A143" s="313" t="s">
        <v>926</v>
      </c>
      <c r="B143" s="317"/>
      <c r="C143" s="169"/>
      <c r="D143" s="253" t="s">
        <v>1059</v>
      </c>
      <c r="E143" s="253" t="s">
        <v>870</v>
      </c>
      <c r="F143" s="317"/>
      <c r="G143" s="316" t="s">
        <v>1043</v>
      </c>
      <c r="H143" s="316" t="s">
        <v>7137</v>
      </c>
      <c r="I143" s="316" t="s">
        <v>7138</v>
      </c>
      <c r="J143" s="200" t="s">
        <v>492</v>
      </c>
      <c r="K143" s="253" t="s">
        <v>493</v>
      </c>
      <c r="L143" s="317"/>
      <c r="M143" s="317"/>
      <c r="N143" s="269"/>
      <c r="O143" s="225"/>
      <c r="P143" s="66"/>
      <c r="Q143" s="66"/>
      <c r="R143" s="66"/>
      <c r="S143" s="66"/>
      <c r="T143" s="66"/>
      <c r="U143" s="66"/>
      <c r="V143" s="66"/>
      <c r="W143" s="66"/>
      <c r="X143" s="66"/>
      <c r="Y143" s="66"/>
      <c r="Z143" s="66"/>
      <c r="AA143" s="66"/>
      <c r="AB143" s="66"/>
      <c r="AC143" s="66"/>
      <c r="AD143" s="66"/>
      <c r="AE143" s="66"/>
      <c r="AF143" s="66"/>
      <c r="AG143" s="66"/>
      <c r="AH143" s="66"/>
      <c r="AI143" s="66"/>
    </row>
    <row r="144" hidden="1">
      <c r="A144" s="313" t="s">
        <v>926</v>
      </c>
      <c r="B144" s="317"/>
      <c r="C144" s="169"/>
      <c r="D144" s="253" t="s">
        <v>1063</v>
      </c>
      <c r="E144" s="253" t="s">
        <v>870</v>
      </c>
      <c r="F144" s="317"/>
      <c r="G144" s="316" t="s">
        <v>1047</v>
      </c>
      <c r="H144" s="316" t="s">
        <v>7139</v>
      </c>
      <c r="I144" s="316" t="s">
        <v>7140</v>
      </c>
      <c r="J144" s="200" t="s">
        <v>492</v>
      </c>
      <c r="K144" s="253" t="s">
        <v>493</v>
      </c>
      <c r="L144" s="317"/>
      <c r="M144" s="317"/>
      <c r="N144" s="269"/>
      <c r="O144" s="225"/>
      <c r="P144" s="66"/>
      <c r="Q144" s="66"/>
      <c r="R144" s="66"/>
      <c r="S144" s="66"/>
      <c r="T144" s="66"/>
      <c r="U144" s="66"/>
      <c r="V144" s="66"/>
      <c r="W144" s="66"/>
      <c r="X144" s="66"/>
      <c r="Y144" s="66"/>
      <c r="Z144" s="66"/>
      <c r="AA144" s="66"/>
      <c r="AB144" s="66"/>
      <c r="AC144" s="66"/>
      <c r="AD144" s="66"/>
      <c r="AE144" s="66"/>
      <c r="AF144" s="66"/>
      <c r="AG144" s="66"/>
      <c r="AH144" s="66"/>
      <c r="AI144" s="66"/>
    </row>
    <row r="145" hidden="1">
      <c r="A145" s="313" t="s">
        <v>926</v>
      </c>
      <c r="B145" s="317"/>
      <c r="C145" s="12"/>
      <c r="D145" s="253" t="s">
        <v>1069</v>
      </c>
      <c r="E145" s="253" t="s">
        <v>870</v>
      </c>
      <c r="F145" s="317"/>
      <c r="G145" s="316" t="s">
        <v>1051</v>
      </c>
      <c r="H145" s="316" t="s">
        <v>7129</v>
      </c>
      <c r="I145" s="316" t="s">
        <v>1049</v>
      </c>
      <c r="J145" s="200" t="s">
        <v>492</v>
      </c>
      <c r="K145" s="253" t="s">
        <v>493</v>
      </c>
      <c r="L145" s="317"/>
      <c r="M145" s="317"/>
      <c r="N145" s="269"/>
      <c r="O145" s="225"/>
      <c r="P145" s="66"/>
      <c r="Q145" s="66"/>
      <c r="R145" s="66"/>
      <c r="S145" s="66"/>
      <c r="T145" s="66"/>
      <c r="U145" s="66"/>
      <c r="V145" s="66"/>
      <c r="W145" s="66"/>
      <c r="X145" s="66"/>
      <c r="Y145" s="66"/>
      <c r="Z145" s="66"/>
      <c r="AA145" s="66"/>
      <c r="AB145" s="66"/>
      <c r="AC145" s="66"/>
      <c r="AD145" s="66"/>
      <c r="AE145" s="66"/>
      <c r="AF145" s="66"/>
      <c r="AG145" s="66"/>
      <c r="AH145" s="66"/>
      <c r="AI145" s="66"/>
    </row>
    <row r="146" hidden="1">
      <c r="A146" s="313" t="s">
        <v>785</v>
      </c>
      <c r="B146" s="317"/>
      <c r="C146" s="253" t="s">
        <v>1121</v>
      </c>
      <c r="D146" s="253" t="s">
        <v>1074</v>
      </c>
      <c r="E146" s="253" t="s">
        <v>487</v>
      </c>
      <c r="F146" s="253" t="s">
        <v>1123</v>
      </c>
      <c r="G146" s="316" t="s">
        <v>1124</v>
      </c>
      <c r="H146" s="316" t="s">
        <v>7141</v>
      </c>
      <c r="I146" s="316" t="s">
        <v>1126</v>
      </c>
      <c r="J146" s="200" t="s">
        <v>492</v>
      </c>
      <c r="K146" s="253" t="s">
        <v>518</v>
      </c>
      <c r="L146" s="253" t="s">
        <v>519</v>
      </c>
      <c r="M146" s="317"/>
      <c r="N146" s="269"/>
      <c r="O146" s="225"/>
      <c r="P146" s="66"/>
      <c r="Q146" s="66"/>
      <c r="R146" s="66"/>
      <c r="S146" s="66"/>
      <c r="T146" s="66"/>
      <c r="U146" s="66"/>
      <c r="V146" s="66"/>
      <c r="W146" s="66"/>
      <c r="X146" s="66"/>
      <c r="Y146" s="66"/>
      <c r="Z146" s="66"/>
      <c r="AA146" s="66"/>
      <c r="AB146" s="66"/>
      <c r="AC146" s="66"/>
      <c r="AD146" s="66"/>
      <c r="AE146" s="66"/>
      <c r="AF146" s="66"/>
      <c r="AG146" s="66"/>
      <c r="AH146" s="66"/>
      <c r="AI146" s="66"/>
    </row>
    <row r="147" hidden="1">
      <c r="A147" s="313" t="s">
        <v>7142</v>
      </c>
      <c r="B147" s="317"/>
      <c r="C147" s="253" t="s">
        <v>1128</v>
      </c>
      <c r="D147" s="253" t="s">
        <v>1077</v>
      </c>
      <c r="E147" s="253" t="s">
        <v>487</v>
      </c>
      <c r="F147" s="253" t="s">
        <v>1130</v>
      </c>
      <c r="G147" s="316" t="s">
        <v>1131</v>
      </c>
      <c r="H147" s="316" t="s">
        <v>1132</v>
      </c>
      <c r="I147" s="316" t="s">
        <v>7143</v>
      </c>
      <c r="J147" s="200" t="s">
        <v>492</v>
      </c>
      <c r="K147" s="253" t="s">
        <v>518</v>
      </c>
      <c r="L147" s="253" t="s">
        <v>519</v>
      </c>
      <c r="M147" s="317"/>
      <c r="N147" s="269"/>
      <c r="O147" s="225"/>
      <c r="P147" s="66"/>
      <c r="Q147" s="66"/>
      <c r="R147" s="66"/>
      <c r="S147" s="66"/>
      <c r="T147" s="66"/>
      <c r="U147" s="66"/>
      <c r="V147" s="66"/>
      <c r="W147" s="66"/>
      <c r="X147" s="66"/>
      <c r="Y147" s="66"/>
      <c r="Z147" s="66"/>
      <c r="AA147" s="66"/>
      <c r="AB147" s="66"/>
      <c r="AC147" s="66"/>
      <c r="AD147" s="66"/>
      <c r="AE147" s="66"/>
      <c r="AF147" s="66"/>
      <c r="AG147" s="66"/>
      <c r="AH147" s="66"/>
      <c r="AI147" s="66"/>
    </row>
    <row r="148" hidden="1">
      <c r="A148" s="313" t="s">
        <v>7144</v>
      </c>
      <c r="B148" s="317"/>
      <c r="C148" s="253" t="s">
        <v>1068</v>
      </c>
      <c r="D148" s="253" t="s">
        <v>1082</v>
      </c>
      <c r="E148" s="253" t="s">
        <v>487</v>
      </c>
      <c r="F148" s="253" t="s">
        <v>1136</v>
      </c>
      <c r="G148" s="316" t="s">
        <v>1137</v>
      </c>
      <c r="H148" s="316" t="s">
        <v>1138</v>
      </c>
      <c r="I148" s="316" t="s">
        <v>7145</v>
      </c>
      <c r="J148" s="200" t="s">
        <v>492</v>
      </c>
      <c r="K148" s="253" t="s">
        <v>493</v>
      </c>
      <c r="L148" s="317"/>
      <c r="M148" s="317"/>
      <c r="N148" s="269"/>
      <c r="O148" s="225"/>
      <c r="P148" s="66"/>
      <c r="Q148" s="66"/>
      <c r="R148" s="66"/>
      <c r="S148" s="66"/>
      <c r="T148" s="66"/>
      <c r="U148" s="66"/>
      <c r="V148" s="66"/>
      <c r="W148" s="66"/>
      <c r="X148" s="66"/>
      <c r="Y148" s="66"/>
      <c r="Z148" s="66"/>
      <c r="AA148" s="66"/>
      <c r="AB148" s="66"/>
      <c r="AC148" s="66"/>
      <c r="AD148" s="66"/>
      <c r="AE148" s="66"/>
      <c r="AF148" s="66"/>
      <c r="AG148" s="66"/>
      <c r="AH148" s="66"/>
      <c r="AI148" s="66"/>
    </row>
    <row r="149" hidden="1">
      <c r="A149" s="313" t="s">
        <v>7146</v>
      </c>
      <c r="B149" s="317"/>
      <c r="C149" s="253" t="s">
        <v>7147</v>
      </c>
      <c r="D149" s="253" t="s">
        <v>1086</v>
      </c>
      <c r="E149" s="253" t="s">
        <v>487</v>
      </c>
      <c r="F149" s="253" t="s">
        <v>7148</v>
      </c>
      <c r="G149" s="316" t="s">
        <v>7149</v>
      </c>
      <c r="H149" s="316" t="s">
        <v>1151</v>
      </c>
      <c r="I149" s="316" t="s">
        <v>7150</v>
      </c>
      <c r="J149" s="200" t="s">
        <v>492</v>
      </c>
      <c r="K149" s="253" t="s">
        <v>493</v>
      </c>
      <c r="L149" s="317"/>
      <c r="M149" s="317"/>
      <c r="N149" s="269"/>
      <c r="O149" s="225"/>
      <c r="P149" s="66"/>
      <c r="Q149" s="66"/>
      <c r="R149" s="66"/>
      <c r="S149" s="66"/>
      <c r="T149" s="66"/>
      <c r="U149" s="66"/>
      <c r="V149" s="66"/>
      <c r="W149" s="66"/>
      <c r="X149" s="66"/>
      <c r="Y149" s="66"/>
      <c r="Z149" s="66"/>
      <c r="AA149" s="66"/>
      <c r="AB149" s="66"/>
      <c r="AC149" s="66"/>
      <c r="AD149" s="66"/>
      <c r="AE149" s="66"/>
      <c r="AF149" s="66"/>
      <c r="AG149" s="66"/>
      <c r="AH149" s="66"/>
      <c r="AI149" s="66"/>
    </row>
    <row r="150" hidden="1">
      <c r="A150" s="313" t="s">
        <v>7151</v>
      </c>
      <c r="B150" s="317"/>
      <c r="C150" s="253" t="s">
        <v>1141</v>
      </c>
      <c r="D150" s="253" t="s">
        <v>1091</v>
      </c>
      <c r="E150" s="253" t="s">
        <v>487</v>
      </c>
      <c r="F150" s="253" t="s">
        <v>1143</v>
      </c>
      <c r="G150" s="316" t="s">
        <v>1144</v>
      </c>
      <c r="H150" s="316" t="s">
        <v>1138</v>
      </c>
      <c r="I150" s="316" t="s">
        <v>1145</v>
      </c>
      <c r="J150" s="200" t="s">
        <v>492</v>
      </c>
      <c r="K150" s="253" t="s">
        <v>493</v>
      </c>
      <c r="L150" s="317"/>
      <c r="M150" s="317"/>
      <c r="N150" s="269"/>
      <c r="O150" s="225"/>
      <c r="P150" s="66"/>
      <c r="Q150" s="66"/>
      <c r="R150" s="66"/>
      <c r="S150" s="66"/>
      <c r="T150" s="66"/>
      <c r="U150" s="66"/>
      <c r="V150" s="66"/>
      <c r="W150" s="66"/>
      <c r="X150" s="66"/>
      <c r="Y150" s="66"/>
      <c r="Z150" s="66"/>
      <c r="AA150" s="66"/>
      <c r="AB150" s="66"/>
      <c r="AC150" s="66"/>
      <c r="AD150" s="66"/>
      <c r="AE150" s="66"/>
      <c r="AF150" s="66"/>
      <c r="AG150" s="66"/>
      <c r="AH150" s="66"/>
      <c r="AI150" s="66"/>
    </row>
    <row r="151" hidden="1">
      <c r="A151" s="313" t="s">
        <v>7152</v>
      </c>
      <c r="B151" s="317"/>
      <c r="C151" s="253" t="s">
        <v>1147</v>
      </c>
      <c r="D151" s="253" t="s">
        <v>1097</v>
      </c>
      <c r="E151" s="253" t="s">
        <v>487</v>
      </c>
      <c r="F151" s="253" t="s">
        <v>1149</v>
      </c>
      <c r="G151" s="316" t="s">
        <v>1150</v>
      </c>
      <c r="H151" s="316" t="s">
        <v>1151</v>
      </c>
      <c r="I151" s="316" t="s">
        <v>1152</v>
      </c>
      <c r="J151" s="200" t="s">
        <v>492</v>
      </c>
      <c r="K151" s="253" t="s">
        <v>493</v>
      </c>
      <c r="L151" s="317"/>
      <c r="M151" s="317"/>
      <c r="N151" s="269"/>
      <c r="O151" s="225"/>
      <c r="P151" s="66"/>
      <c r="Q151" s="66"/>
      <c r="R151" s="66"/>
      <c r="S151" s="66"/>
      <c r="T151" s="66"/>
      <c r="U151" s="66"/>
      <c r="V151" s="66"/>
      <c r="W151" s="66"/>
      <c r="X151" s="66"/>
      <c r="Y151" s="66"/>
      <c r="Z151" s="66"/>
      <c r="AA151" s="66"/>
      <c r="AB151" s="66"/>
      <c r="AC151" s="66"/>
      <c r="AD151" s="66"/>
      <c r="AE151" s="66"/>
      <c r="AF151" s="66"/>
      <c r="AG151" s="66"/>
      <c r="AH151" s="66"/>
      <c r="AI151" s="66"/>
    </row>
    <row r="152" hidden="1">
      <c r="A152" s="313" t="s">
        <v>7153</v>
      </c>
      <c r="B152" s="317"/>
      <c r="C152" s="253" t="s">
        <v>7154</v>
      </c>
      <c r="D152" s="253" t="s">
        <v>1104</v>
      </c>
      <c r="E152" s="253" t="s">
        <v>487</v>
      </c>
      <c r="F152" s="253" t="s">
        <v>1130</v>
      </c>
      <c r="G152" s="316" t="s">
        <v>7155</v>
      </c>
      <c r="H152" s="316" t="s">
        <v>7156</v>
      </c>
      <c r="I152" s="316" t="s">
        <v>7157</v>
      </c>
      <c r="J152" s="200" t="s">
        <v>492</v>
      </c>
      <c r="K152" s="253" t="s">
        <v>518</v>
      </c>
      <c r="L152" s="253" t="s">
        <v>519</v>
      </c>
      <c r="M152" s="317"/>
      <c r="N152" s="269"/>
      <c r="O152" s="225"/>
      <c r="P152" s="66"/>
      <c r="Q152" s="66"/>
      <c r="R152" s="66"/>
      <c r="S152" s="66"/>
      <c r="T152" s="66"/>
      <c r="U152" s="66"/>
      <c r="V152" s="66"/>
      <c r="W152" s="66"/>
      <c r="X152" s="66"/>
      <c r="Y152" s="66"/>
      <c r="Z152" s="66"/>
      <c r="AA152" s="66"/>
      <c r="AB152" s="66"/>
      <c r="AC152" s="66"/>
      <c r="AD152" s="66"/>
      <c r="AE152" s="66"/>
      <c r="AF152" s="66"/>
      <c r="AG152" s="66"/>
      <c r="AH152" s="66"/>
      <c r="AI152" s="66"/>
    </row>
    <row r="153" hidden="1">
      <c r="A153" s="325" t="s">
        <v>7158</v>
      </c>
      <c r="B153" s="314"/>
      <c r="C153" s="315" t="s">
        <v>7159</v>
      </c>
      <c r="D153" s="253" t="s">
        <v>1110</v>
      </c>
      <c r="E153" s="253" t="s">
        <v>487</v>
      </c>
      <c r="F153" s="253" t="s">
        <v>7160</v>
      </c>
      <c r="G153" s="316" t="s">
        <v>7161</v>
      </c>
      <c r="H153" s="316" t="s">
        <v>7162</v>
      </c>
      <c r="I153" s="316" t="s">
        <v>7163</v>
      </c>
      <c r="J153" s="200" t="s">
        <v>492</v>
      </c>
      <c r="K153" s="253" t="s">
        <v>518</v>
      </c>
      <c r="L153" s="253" t="s">
        <v>519</v>
      </c>
      <c r="M153" s="253" t="s">
        <v>519</v>
      </c>
      <c r="N153" s="269"/>
      <c r="O153" s="225"/>
      <c r="P153" s="66"/>
      <c r="Q153" s="66"/>
      <c r="R153" s="66"/>
      <c r="S153" s="66"/>
      <c r="T153" s="66"/>
      <c r="U153" s="66"/>
      <c r="V153" s="66"/>
      <c r="W153" s="66"/>
      <c r="X153" s="66"/>
      <c r="Y153" s="66"/>
      <c r="Z153" s="66"/>
      <c r="AA153" s="66"/>
      <c r="AB153" s="66"/>
      <c r="AC153" s="66"/>
      <c r="AD153" s="66"/>
      <c r="AE153" s="66"/>
      <c r="AF153" s="66"/>
      <c r="AG153" s="66"/>
      <c r="AH153" s="66"/>
      <c r="AI153" s="66"/>
    </row>
    <row r="154" hidden="1">
      <c r="A154" s="12"/>
      <c r="B154" s="12"/>
      <c r="C154" s="12"/>
      <c r="D154" s="253" t="s">
        <v>1116</v>
      </c>
      <c r="E154" s="253" t="s">
        <v>487</v>
      </c>
      <c r="F154" s="317"/>
      <c r="G154" s="316" t="s">
        <v>7161</v>
      </c>
      <c r="H154" s="316" t="s">
        <v>7164</v>
      </c>
      <c r="I154" s="316" t="s">
        <v>7165</v>
      </c>
      <c r="J154" s="200" t="s">
        <v>492</v>
      </c>
      <c r="K154" s="253" t="s">
        <v>518</v>
      </c>
      <c r="L154" s="253" t="s">
        <v>519</v>
      </c>
      <c r="M154" s="253" t="s">
        <v>519</v>
      </c>
      <c r="N154" s="269"/>
      <c r="O154" s="225"/>
      <c r="P154" s="66"/>
      <c r="Q154" s="66"/>
      <c r="R154" s="66"/>
      <c r="S154" s="66"/>
      <c r="T154" s="66"/>
      <c r="U154" s="66"/>
      <c r="V154" s="66"/>
      <c r="W154" s="66"/>
      <c r="X154" s="66"/>
      <c r="Y154" s="66"/>
      <c r="Z154" s="66"/>
      <c r="AA154" s="66"/>
      <c r="AB154" s="66"/>
      <c r="AC154" s="66"/>
      <c r="AD154" s="66"/>
      <c r="AE154" s="66"/>
      <c r="AF154" s="66"/>
      <c r="AG154" s="66"/>
      <c r="AH154" s="66"/>
      <c r="AI154" s="66"/>
    </row>
    <row r="155" hidden="1">
      <c r="A155" s="313"/>
      <c r="B155" s="235" t="s">
        <v>7166</v>
      </c>
      <c r="C155" s="253" t="s">
        <v>7167</v>
      </c>
      <c r="D155" s="253" t="s">
        <v>1122</v>
      </c>
      <c r="E155" s="253" t="s">
        <v>487</v>
      </c>
      <c r="F155" s="253" t="s">
        <v>7077</v>
      </c>
      <c r="G155" s="316" t="s">
        <v>7168</v>
      </c>
      <c r="H155" s="316" t="s">
        <v>7169</v>
      </c>
      <c r="I155" s="316" t="s">
        <v>7170</v>
      </c>
      <c r="J155" s="200" t="s">
        <v>492</v>
      </c>
      <c r="K155" s="253" t="s">
        <v>493</v>
      </c>
      <c r="L155" s="317"/>
      <c r="M155" s="317"/>
      <c r="N155" s="269"/>
      <c r="O155" s="225"/>
      <c r="P155" s="66"/>
      <c r="Q155" s="66"/>
      <c r="R155" s="66"/>
      <c r="S155" s="66"/>
      <c r="T155" s="66"/>
      <c r="U155" s="66"/>
      <c r="V155" s="66"/>
      <c r="W155" s="66"/>
      <c r="X155" s="66"/>
      <c r="Y155" s="66"/>
      <c r="Z155" s="66"/>
      <c r="AA155" s="66"/>
      <c r="AB155" s="66"/>
      <c r="AC155" s="66"/>
      <c r="AD155" s="66"/>
      <c r="AE155" s="66"/>
      <c r="AF155" s="66"/>
      <c r="AG155" s="66"/>
      <c r="AH155" s="66"/>
      <c r="AI155" s="66"/>
    </row>
    <row r="156" hidden="1">
      <c r="A156" s="313" t="s">
        <v>2239</v>
      </c>
      <c r="B156" s="314"/>
      <c r="C156" s="315" t="s">
        <v>7171</v>
      </c>
      <c r="D156" s="253" t="s">
        <v>1129</v>
      </c>
      <c r="E156" s="253" t="s">
        <v>487</v>
      </c>
      <c r="F156" s="253" t="s">
        <v>7015</v>
      </c>
      <c r="G156" s="316" t="s">
        <v>7172</v>
      </c>
      <c r="H156" s="316" t="s">
        <v>7173</v>
      </c>
      <c r="I156" s="316" t="s">
        <v>7174</v>
      </c>
      <c r="J156" s="200" t="s">
        <v>492</v>
      </c>
      <c r="K156" s="253" t="s">
        <v>493</v>
      </c>
      <c r="L156" s="317"/>
      <c r="M156" s="317"/>
      <c r="N156" s="269"/>
      <c r="O156" s="225"/>
      <c r="P156" s="66"/>
      <c r="Q156" s="66"/>
      <c r="R156" s="66"/>
      <c r="S156" s="66"/>
      <c r="T156" s="66"/>
      <c r="U156" s="66"/>
      <c r="V156" s="66"/>
      <c r="W156" s="66"/>
      <c r="X156" s="66"/>
      <c r="Y156" s="66"/>
      <c r="Z156" s="66"/>
      <c r="AA156" s="66"/>
      <c r="AB156" s="66"/>
      <c r="AC156" s="66"/>
      <c r="AD156" s="66"/>
      <c r="AE156" s="66"/>
      <c r="AF156" s="66"/>
      <c r="AG156" s="66"/>
      <c r="AH156" s="66"/>
      <c r="AI156" s="66"/>
    </row>
    <row r="157" hidden="1">
      <c r="A157" s="313" t="s">
        <v>2239</v>
      </c>
      <c r="B157" s="169"/>
      <c r="C157" s="169"/>
      <c r="D157" s="253" t="s">
        <v>1135</v>
      </c>
      <c r="E157" s="253" t="s">
        <v>487</v>
      </c>
      <c r="F157" s="253" t="s">
        <v>7175</v>
      </c>
      <c r="G157" s="316" t="s">
        <v>7176</v>
      </c>
      <c r="H157" s="316" t="s">
        <v>7177</v>
      </c>
      <c r="I157" s="316" t="s">
        <v>7178</v>
      </c>
      <c r="J157" s="200" t="s">
        <v>492</v>
      </c>
      <c r="K157" s="253" t="s">
        <v>493</v>
      </c>
      <c r="L157" s="317"/>
      <c r="M157" s="317"/>
      <c r="N157" s="269"/>
      <c r="O157" s="225"/>
      <c r="P157" s="66"/>
      <c r="Q157" s="66"/>
      <c r="R157" s="66"/>
      <c r="S157" s="66"/>
      <c r="T157" s="66"/>
      <c r="U157" s="66"/>
      <c r="V157" s="66"/>
      <c r="W157" s="66"/>
      <c r="X157" s="66"/>
      <c r="Y157" s="66"/>
      <c r="Z157" s="66"/>
      <c r="AA157" s="66"/>
      <c r="AB157" s="66"/>
      <c r="AC157" s="66"/>
      <c r="AD157" s="66"/>
      <c r="AE157" s="66"/>
      <c r="AF157" s="66"/>
      <c r="AG157" s="66"/>
      <c r="AH157" s="66"/>
      <c r="AI157" s="66"/>
    </row>
    <row r="158" hidden="1">
      <c r="A158" s="313" t="s">
        <v>2239</v>
      </c>
      <c r="B158" s="12"/>
      <c r="C158" s="12"/>
      <c r="D158" s="253" t="s">
        <v>1142</v>
      </c>
      <c r="E158" s="253" t="s">
        <v>487</v>
      </c>
      <c r="F158" s="253" t="s">
        <v>7175</v>
      </c>
      <c r="G158" s="316" t="s">
        <v>7179</v>
      </c>
      <c r="H158" s="316" t="s">
        <v>7177</v>
      </c>
      <c r="I158" s="316" t="s">
        <v>7180</v>
      </c>
      <c r="J158" s="200" t="s">
        <v>492</v>
      </c>
      <c r="K158" s="253" t="s">
        <v>493</v>
      </c>
      <c r="L158" s="317"/>
      <c r="M158" s="317"/>
      <c r="N158" s="269"/>
      <c r="O158" s="225"/>
      <c r="P158" s="66"/>
      <c r="Q158" s="66"/>
      <c r="R158" s="66"/>
      <c r="S158" s="66"/>
      <c r="T158" s="66"/>
      <c r="U158" s="66"/>
      <c r="V158" s="66"/>
      <c r="W158" s="66"/>
      <c r="X158" s="66"/>
      <c r="Y158" s="66"/>
      <c r="Z158" s="66"/>
      <c r="AA158" s="66"/>
      <c r="AB158" s="66"/>
      <c r="AC158" s="66"/>
      <c r="AD158" s="66"/>
      <c r="AE158" s="66"/>
      <c r="AF158" s="66"/>
      <c r="AG158" s="66"/>
      <c r="AH158" s="66"/>
      <c r="AI158" s="66"/>
    </row>
    <row r="159" hidden="1">
      <c r="A159" s="326"/>
      <c r="B159" s="253" t="s">
        <v>7181</v>
      </c>
      <c r="C159" s="253" t="s">
        <v>7182</v>
      </c>
      <c r="D159" s="253" t="s">
        <v>1148</v>
      </c>
      <c r="E159" s="253" t="s">
        <v>487</v>
      </c>
      <c r="F159" s="253" t="s">
        <v>7175</v>
      </c>
      <c r="G159" s="316" t="s">
        <v>7182</v>
      </c>
      <c r="H159" s="316" t="s">
        <v>7183</v>
      </c>
      <c r="I159" s="316" t="s">
        <v>7184</v>
      </c>
      <c r="J159" s="200" t="s">
        <v>492</v>
      </c>
      <c r="K159" s="253" t="s">
        <v>518</v>
      </c>
      <c r="L159" s="253" t="s">
        <v>519</v>
      </c>
      <c r="M159" s="317"/>
      <c r="N159" s="269"/>
      <c r="O159" s="225"/>
      <c r="P159" s="66"/>
      <c r="Q159" s="66"/>
      <c r="R159" s="66"/>
      <c r="S159" s="66"/>
      <c r="T159" s="66"/>
      <c r="U159" s="66"/>
      <c r="V159" s="66"/>
      <c r="W159" s="66"/>
      <c r="X159" s="66"/>
      <c r="Y159" s="66"/>
      <c r="Z159" s="66"/>
      <c r="AA159" s="66"/>
      <c r="AB159" s="66"/>
      <c r="AC159" s="66"/>
      <c r="AD159" s="66"/>
      <c r="AE159" s="66"/>
      <c r="AF159" s="66"/>
      <c r="AG159" s="66"/>
      <c r="AH159" s="66"/>
      <c r="AI159" s="66"/>
    </row>
    <row r="160" hidden="1">
      <c r="A160" s="327"/>
      <c r="B160" s="253" t="s">
        <v>7185</v>
      </c>
      <c r="C160" s="253" t="s">
        <v>1154</v>
      </c>
      <c r="D160" s="253" t="s">
        <v>1155</v>
      </c>
      <c r="E160" s="253" t="s">
        <v>487</v>
      </c>
      <c r="F160" s="317"/>
      <c r="G160" s="316" t="s">
        <v>1156</v>
      </c>
      <c r="H160" s="316" t="s">
        <v>1157</v>
      </c>
      <c r="I160" s="316" t="s">
        <v>1158</v>
      </c>
      <c r="J160" s="200" t="s">
        <v>492</v>
      </c>
      <c r="K160" s="253" t="s">
        <v>493</v>
      </c>
      <c r="L160" s="317"/>
      <c r="M160" s="317"/>
      <c r="N160" s="269"/>
      <c r="O160" s="225"/>
      <c r="P160" s="66"/>
      <c r="Q160" s="66"/>
      <c r="R160" s="66"/>
      <c r="S160" s="66"/>
      <c r="T160" s="66"/>
      <c r="U160" s="66"/>
      <c r="V160" s="66"/>
      <c r="W160" s="66"/>
      <c r="X160" s="66"/>
      <c r="Y160" s="66"/>
      <c r="Z160" s="66"/>
      <c r="AA160" s="66"/>
      <c r="AB160" s="66"/>
      <c r="AC160" s="66"/>
      <c r="AD160" s="66"/>
      <c r="AE160" s="66"/>
      <c r="AF160" s="66"/>
      <c r="AG160" s="66"/>
      <c r="AH160" s="66"/>
      <c r="AI160" s="66"/>
    </row>
    <row r="161" hidden="1">
      <c r="A161" s="327"/>
      <c r="B161" s="253" t="s">
        <v>7186</v>
      </c>
      <c r="C161" s="253" t="s">
        <v>1166</v>
      </c>
      <c r="D161" s="253" t="s">
        <v>1161</v>
      </c>
      <c r="E161" s="253" t="s">
        <v>487</v>
      </c>
      <c r="F161" s="317"/>
      <c r="G161" s="316" t="s">
        <v>1168</v>
      </c>
      <c r="H161" s="316" t="s">
        <v>7187</v>
      </c>
      <c r="I161" s="316" t="s">
        <v>1170</v>
      </c>
      <c r="J161" s="200" t="s">
        <v>492</v>
      </c>
      <c r="K161" s="253" t="s">
        <v>493</v>
      </c>
      <c r="L161" s="317"/>
      <c r="M161" s="317"/>
      <c r="N161" s="269"/>
      <c r="O161" s="225"/>
      <c r="P161" s="66"/>
      <c r="Q161" s="66"/>
      <c r="R161" s="66"/>
      <c r="S161" s="66"/>
      <c r="T161" s="66"/>
      <c r="U161" s="66"/>
      <c r="V161" s="66"/>
      <c r="W161" s="66"/>
      <c r="X161" s="66"/>
      <c r="Y161" s="66"/>
      <c r="Z161" s="66"/>
      <c r="AA161" s="66"/>
      <c r="AB161" s="66"/>
      <c r="AC161" s="66"/>
      <c r="AD161" s="66"/>
      <c r="AE161" s="66"/>
      <c r="AF161" s="66"/>
      <c r="AG161" s="66"/>
      <c r="AH161" s="66"/>
      <c r="AI161" s="66"/>
    </row>
    <row r="162" hidden="1">
      <c r="A162" s="327"/>
      <c r="B162" s="253" t="s">
        <v>7188</v>
      </c>
      <c r="C162" s="253" t="s">
        <v>1172</v>
      </c>
      <c r="D162" s="253" t="s">
        <v>1167</v>
      </c>
      <c r="E162" s="253" t="s">
        <v>487</v>
      </c>
      <c r="F162" s="317"/>
      <c r="G162" s="316" t="s">
        <v>1174</v>
      </c>
      <c r="H162" s="316" t="s">
        <v>7189</v>
      </c>
      <c r="I162" s="316" t="s">
        <v>7190</v>
      </c>
      <c r="J162" s="200" t="s">
        <v>492</v>
      </c>
      <c r="K162" s="253" t="s">
        <v>493</v>
      </c>
      <c r="L162" s="317"/>
      <c r="M162" s="317"/>
      <c r="N162" s="269"/>
      <c r="O162" s="225"/>
      <c r="P162" s="66"/>
      <c r="Q162" s="66"/>
      <c r="R162" s="66"/>
      <c r="S162" s="66"/>
      <c r="T162" s="66"/>
      <c r="U162" s="66"/>
      <c r="V162" s="66"/>
      <c r="W162" s="66"/>
      <c r="X162" s="66"/>
      <c r="Y162" s="66"/>
      <c r="Z162" s="66"/>
      <c r="AA162" s="66"/>
      <c r="AB162" s="66"/>
      <c r="AC162" s="66"/>
      <c r="AD162" s="66"/>
      <c r="AE162" s="66"/>
      <c r="AF162" s="66"/>
      <c r="AG162" s="66"/>
      <c r="AH162" s="66"/>
      <c r="AI162" s="66"/>
    </row>
    <row r="163" hidden="1">
      <c r="A163" s="327"/>
      <c r="B163" s="253" t="s">
        <v>7191</v>
      </c>
      <c r="C163" s="253" t="s">
        <v>1174</v>
      </c>
      <c r="D163" s="253" t="s">
        <v>1173</v>
      </c>
      <c r="E163" s="253" t="s">
        <v>487</v>
      </c>
      <c r="F163" s="317"/>
      <c r="G163" s="316" t="s">
        <v>1180</v>
      </c>
      <c r="H163" s="316" t="s">
        <v>7192</v>
      </c>
      <c r="I163" s="316" t="s">
        <v>7193</v>
      </c>
      <c r="J163" s="200" t="s">
        <v>492</v>
      </c>
      <c r="K163" s="253" t="s">
        <v>518</v>
      </c>
      <c r="L163" s="253" t="s">
        <v>519</v>
      </c>
      <c r="M163" s="317"/>
      <c r="N163" s="269"/>
      <c r="O163" s="225"/>
      <c r="P163" s="66"/>
      <c r="Q163" s="66"/>
      <c r="R163" s="66"/>
      <c r="S163" s="66"/>
      <c r="T163" s="66"/>
      <c r="U163" s="66"/>
      <c r="V163" s="66"/>
      <c r="W163" s="66"/>
      <c r="X163" s="66"/>
      <c r="Y163" s="66"/>
      <c r="Z163" s="66"/>
      <c r="AA163" s="66"/>
      <c r="AB163" s="66"/>
      <c r="AC163" s="66"/>
      <c r="AD163" s="66"/>
      <c r="AE163" s="66"/>
      <c r="AF163" s="66"/>
      <c r="AG163" s="66"/>
      <c r="AH163" s="66"/>
      <c r="AI163" s="66"/>
    </row>
    <row r="164" hidden="1">
      <c r="A164" s="327"/>
      <c r="B164" s="253" t="s">
        <v>785</v>
      </c>
      <c r="C164" s="253" t="s">
        <v>1121</v>
      </c>
      <c r="D164" s="253" t="s">
        <v>1179</v>
      </c>
      <c r="E164" s="253" t="s">
        <v>487</v>
      </c>
      <c r="F164" s="317"/>
      <c r="G164" s="316" t="s">
        <v>1185</v>
      </c>
      <c r="H164" s="316" t="s">
        <v>7194</v>
      </c>
      <c r="I164" s="316" t="s">
        <v>1187</v>
      </c>
      <c r="J164" s="200" t="s">
        <v>492</v>
      </c>
      <c r="K164" s="253" t="s">
        <v>518</v>
      </c>
      <c r="L164" s="253" t="s">
        <v>519</v>
      </c>
      <c r="M164" s="253" t="s">
        <v>519</v>
      </c>
      <c r="N164" s="269"/>
      <c r="O164" s="225"/>
      <c r="P164" s="66"/>
      <c r="Q164" s="66"/>
      <c r="R164" s="66"/>
      <c r="S164" s="66"/>
      <c r="T164" s="66"/>
      <c r="U164" s="66"/>
      <c r="V164" s="66"/>
      <c r="W164" s="66"/>
      <c r="X164" s="66"/>
      <c r="Y164" s="66"/>
      <c r="Z164" s="66"/>
      <c r="AA164" s="66"/>
      <c r="AB164" s="66"/>
      <c r="AC164" s="66"/>
      <c r="AD164" s="66"/>
      <c r="AE164" s="66"/>
      <c r="AF164" s="66"/>
      <c r="AG164" s="66"/>
      <c r="AH164" s="66"/>
      <c r="AI164" s="66"/>
    </row>
    <row r="165" hidden="1">
      <c r="A165" s="327"/>
      <c r="B165" s="253" t="s">
        <v>7195</v>
      </c>
      <c r="C165" s="253" t="s">
        <v>1189</v>
      </c>
      <c r="D165" s="253" t="s">
        <v>1184</v>
      </c>
      <c r="E165" s="253" t="s">
        <v>487</v>
      </c>
      <c r="F165" s="317"/>
      <c r="G165" s="316" t="s">
        <v>1191</v>
      </c>
      <c r="H165" s="316" t="s">
        <v>7196</v>
      </c>
      <c r="I165" s="316" t="s">
        <v>1193</v>
      </c>
      <c r="J165" s="200" t="s">
        <v>492</v>
      </c>
      <c r="K165" s="253" t="s">
        <v>493</v>
      </c>
      <c r="L165" s="317"/>
      <c r="M165" s="317"/>
      <c r="N165" s="269"/>
      <c r="O165" s="225"/>
      <c r="P165" s="66"/>
      <c r="Q165" s="66"/>
      <c r="R165" s="66"/>
      <c r="S165" s="66"/>
      <c r="T165" s="66"/>
      <c r="U165" s="66"/>
      <c r="V165" s="66"/>
      <c r="W165" s="66"/>
      <c r="X165" s="66"/>
      <c r="Y165" s="66"/>
      <c r="Z165" s="66"/>
      <c r="AA165" s="66"/>
      <c r="AB165" s="66"/>
      <c r="AC165" s="66"/>
      <c r="AD165" s="66"/>
      <c r="AE165" s="66"/>
      <c r="AF165" s="66"/>
      <c r="AG165" s="66"/>
      <c r="AH165" s="66"/>
      <c r="AI165" s="66"/>
    </row>
    <row r="166" hidden="1">
      <c r="A166" s="313" t="s">
        <v>826</v>
      </c>
      <c r="B166" s="314"/>
      <c r="C166" s="315" t="s">
        <v>827</v>
      </c>
      <c r="D166" s="253" t="s">
        <v>1190</v>
      </c>
      <c r="E166" s="253" t="s">
        <v>487</v>
      </c>
      <c r="F166" s="317"/>
      <c r="G166" s="316" t="s">
        <v>1196</v>
      </c>
      <c r="H166" s="316" t="s">
        <v>7197</v>
      </c>
      <c r="I166" s="316" t="s">
        <v>7198</v>
      </c>
      <c r="J166" s="200" t="s">
        <v>492</v>
      </c>
      <c r="K166" s="253" t="s">
        <v>493</v>
      </c>
      <c r="L166" s="317"/>
      <c r="M166" s="317"/>
      <c r="N166" s="269"/>
      <c r="O166" s="225"/>
      <c r="P166" s="66"/>
      <c r="Q166" s="66"/>
      <c r="R166" s="66"/>
      <c r="S166" s="66"/>
      <c r="T166" s="66"/>
      <c r="U166" s="66"/>
      <c r="V166" s="66"/>
      <c r="W166" s="66"/>
      <c r="X166" s="66"/>
      <c r="Y166" s="66"/>
      <c r="Z166" s="66"/>
      <c r="AA166" s="66"/>
      <c r="AB166" s="66"/>
      <c r="AC166" s="66"/>
      <c r="AD166" s="66"/>
      <c r="AE166" s="66"/>
      <c r="AF166" s="66"/>
      <c r="AG166" s="66"/>
      <c r="AH166" s="66"/>
      <c r="AI166" s="66"/>
    </row>
    <row r="167" hidden="1">
      <c r="A167" s="313" t="s">
        <v>826</v>
      </c>
      <c r="B167" s="169"/>
      <c r="C167" s="169"/>
      <c r="D167" s="253" t="s">
        <v>1195</v>
      </c>
      <c r="E167" s="253" t="s">
        <v>487</v>
      </c>
      <c r="F167" s="317"/>
      <c r="G167" s="316" t="s">
        <v>7199</v>
      </c>
      <c r="H167" s="316" t="s">
        <v>7197</v>
      </c>
      <c r="I167" s="316" t="s">
        <v>1202</v>
      </c>
      <c r="J167" s="200" t="s">
        <v>492</v>
      </c>
      <c r="K167" s="253" t="s">
        <v>493</v>
      </c>
      <c r="L167" s="317"/>
      <c r="M167" s="317"/>
      <c r="N167" s="269"/>
      <c r="O167" s="225"/>
      <c r="P167" s="66"/>
      <c r="Q167" s="66"/>
      <c r="R167" s="66"/>
      <c r="S167" s="66"/>
      <c r="T167" s="66"/>
      <c r="U167" s="66"/>
      <c r="V167" s="66"/>
      <c r="W167" s="66"/>
      <c r="X167" s="66"/>
      <c r="Y167" s="66"/>
      <c r="Z167" s="66"/>
      <c r="AA167" s="66"/>
      <c r="AB167" s="66"/>
      <c r="AC167" s="66"/>
      <c r="AD167" s="66"/>
      <c r="AE167" s="66"/>
      <c r="AF167" s="66"/>
      <c r="AG167" s="66"/>
      <c r="AH167" s="66"/>
      <c r="AI167" s="66"/>
    </row>
    <row r="168" hidden="1">
      <c r="A168" s="313" t="s">
        <v>826</v>
      </c>
      <c r="B168" s="169"/>
      <c r="C168" s="169"/>
      <c r="D168" s="253" t="s">
        <v>1200</v>
      </c>
      <c r="E168" s="253" t="s">
        <v>487</v>
      </c>
      <c r="F168" s="317"/>
      <c r="G168" s="316" t="s">
        <v>1204</v>
      </c>
      <c r="H168" s="316" t="s">
        <v>1205</v>
      </c>
      <c r="I168" s="316" t="s">
        <v>1206</v>
      </c>
      <c r="J168" s="200" t="s">
        <v>492</v>
      </c>
      <c r="K168" s="253" t="s">
        <v>493</v>
      </c>
      <c r="L168" s="317"/>
      <c r="M168" s="317"/>
      <c r="N168" s="269"/>
      <c r="O168" s="225"/>
      <c r="P168" s="66"/>
      <c r="Q168" s="66"/>
      <c r="R168" s="66"/>
      <c r="S168" s="66"/>
      <c r="T168" s="66"/>
      <c r="U168" s="66"/>
      <c r="V168" s="66"/>
      <c r="W168" s="66"/>
      <c r="X168" s="66"/>
      <c r="Y168" s="66"/>
      <c r="Z168" s="66"/>
      <c r="AA168" s="66"/>
      <c r="AB168" s="66"/>
      <c r="AC168" s="66"/>
      <c r="AD168" s="66"/>
      <c r="AE168" s="66"/>
      <c r="AF168" s="66"/>
      <c r="AG168" s="66"/>
      <c r="AH168" s="66"/>
      <c r="AI168" s="66"/>
    </row>
    <row r="169" hidden="1">
      <c r="A169" s="313" t="s">
        <v>826</v>
      </c>
      <c r="B169" s="169"/>
      <c r="C169" s="169"/>
      <c r="D169" s="253" t="s">
        <v>1203</v>
      </c>
      <c r="E169" s="253" t="s">
        <v>487</v>
      </c>
      <c r="F169" s="317"/>
      <c r="G169" s="316" t="s">
        <v>1208</v>
      </c>
      <c r="H169" s="316" t="s">
        <v>7200</v>
      </c>
      <c r="I169" s="316" t="s">
        <v>1210</v>
      </c>
      <c r="J169" s="200" t="s">
        <v>492</v>
      </c>
      <c r="K169" s="253" t="s">
        <v>493</v>
      </c>
      <c r="L169" s="317"/>
      <c r="M169" s="317"/>
      <c r="N169" s="269"/>
      <c r="O169" s="225"/>
      <c r="P169" s="66"/>
      <c r="Q169" s="66"/>
      <c r="R169" s="66"/>
      <c r="S169" s="66"/>
      <c r="T169" s="66"/>
      <c r="U169" s="66"/>
      <c r="V169" s="66"/>
      <c r="W169" s="66"/>
      <c r="X169" s="66"/>
      <c r="Y169" s="66"/>
      <c r="Z169" s="66"/>
      <c r="AA169" s="66"/>
      <c r="AB169" s="66"/>
      <c r="AC169" s="66"/>
      <c r="AD169" s="66"/>
      <c r="AE169" s="66"/>
      <c r="AF169" s="66"/>
      <c r="AG169" s="66"/>
      <c r="AH169" s="66"/>
      <c r="AI169" s="66"/>
    </row>
    <row r="170" hidden="1">
      <c r="A170" s="313" t="s">
        <v>826</v>
      </c>
      <c r="B170" s="169"/>
      <c r="C170" s="169"/>
      <c r="D170" s="253" t="s">
        <v>1207</v>
      </c>
      <c r="E170" s="253" t="s">
        <v>487</v>
      </c>
      <c r="F170" s="317"/>
      <c r="G170" s="316" t="s">
        <v>1212</v>
      </c>
      <c r="H170" s="316" t="s">
        <v>7200</v>
      </c>
      <c r="I170" s="316" t="s">
        <v>1213</v>
      </c>
      <c r="J170" s="200" t="s">
        <v>492</v>
      </c>
      <c r="K170" s="253" t="s">
        <v>493</v>
      </c>
      <c r="L170" s="317"/>
      <c r="M170" s="317"/>
      <c r="N170" s="269"/>
      <c r="O170" s="225"/>
      <c r="P170" s="66"/>
      <c r="Q170" s="66"/>
      <c r="R170" s="66"/>
      <c r="S170" s="66"/>
      <c r="T170" s="66"/>
      <c r="U170" s="66"/>
      <c r="V170" s="66"/>
      <c r="W170" s="66"/>
      <c r="X170" s="66"/>
      <c r="Y170" s="66"/>
      <c r="Z170" s="66"/>
      <c r="AA170" s="66"/>
      <c r="AB170" s="66"/>
      <c r="AC170" s="66"/>
      <c r="AD170" s="66"/>
      <c r="AE170" s="66"/>
      <c r="AF170" s="66"/>
      <c r="AG170" s="66"/>
      <c r="AH170" s="66"/>
      <c r="AI170" s="66"/>
    </row>
    <row r="171" hidden="1">
      <c r="A171" s="313" t="s">
        <v>826</v>
      </c>
      <c r="B171" s="169"/>
      <c r="C171" s="169"/>
      <c r="D171" s="253" t="s">
        <v>1211</v>
      </c>
      <c r="E171" s="317"/>
      <c r="F171" s="317"/>
      <c r="G171" s="316" t="s">
        <v>1215</v>
      </c>
      <c r="H171" s="316" t="s">
        <v>7200</v>
      </c>
      <c r="I171" s="316" t="s">
        <v>1217</v>
      </c>
      <c r="J171" s="200" t="s">
        <v>492</v>
      </c>
      <c r="K171" s="253" t="s">
        <v>493</v>
      </c>
      <c r="L171" s="317"/>
      <c r="M171" s="317"/>
      <c r="N171" s="269"/>
      <c r="O171" s="225"/>
      <c r="P171" s="66"/>
      <c r="Q171" s="66"/>
      <c r="R171" s="66"/>
      <c r="S171" s="66"/>
      <c r="T171" s="66"/>
      <c r="U171" s="66"/>
      <c r="V171" s="66"/>
      <c r="W171" s="66"/>
      <c r="X171" s="66"/>
      <c r="Y171" s="66"/>
      <c r="Z171" s="66"/>
      <c r="AA171" s="66"/>
      <c r="AB171" s="66"/>
      <c r="AC171" s="66"/>
      <c r="AD171" s="66"/>
      <c r="AE171" s="66"/>
      <c r="AF171" s="66"/>
      <c r="AG171" s="66"/>
      <c r="AH171" s="66"/>
      <c r="AI171" s="66"/>
    </row>
    <row r="172" hidden="1">
      <c r="A172" s="313" t="s">
        <v>826</v>
      </c>
      <c r="B172" s="169"/>
      <c r="C172" s="169"/>
      <c r="D172" s="253" t="s">
        <v>1214</v>
      </c>
      <c r="E172" s="317"/>
      <c r="F172" s="317"/>
      <c r="G172" s="316" t="s">
        <v>1219</v>
      </c>
      <c r="H172" s="316" t="s">
        <v>7201</v>
      </c>
      <c r="I172" s="316" t="s">
        <v>1221</v>
      </c>
      <c r="J172" s="200" t="s">
        <v>492</v>
      </c>
      <c r="K172" s="253" t="s">
        <v>493</v>
      </c>
      <c r="L172" s="317"/>
      <c r="M172" s="317"/>
      <c r="N172" s="269"/>
      <c r="O172" s="225"/>
      <c r="P172" s="66"/>
      <c r="Q172" s="66"/>
      <c r="R172" s="66"/>
      <c r="S172" s="66"/>
      <c r="T172" s="66"/>
      <c r="U172" s="66"/>
      <c r="V172" s="66"/>
      <c r="W172" s="66"/>
      <c r="X172" s="66"/>
      <c r="Y172" s="66"/>
      <c r="Z172" s="66"/>
      <c r="AA172" s="66"/>
      <c r="AB172" s="66"/>
      <c r="AC172" s="66"/>
      <c r="AD172" s="66"/>
      <c r="AE172" s="66"/>
      <c r="AF172" s="66"/>
      <c r="AG172" s="66"/>
      <c r="AH172" s="66"/>
      <c r="AI172" s="66"/>
    </row>
    <row r="173" hidden="1">
      <c r="A173" s="313" t="s">
        <v>826</v>
      </c>
      <c r="B173" s="12"/>
      <c r="C173" s="12"/>
      <c r="D173" s="253" t="s">
        <v>1218</v>
      </c>
      <c r="E173" s="317"/>
      <c r="F173" s="317"/>
      <c r="G173" s="316" t="s">
        <v>1223</v>
      </c>
      <c r="H173" s="316" t="s">
        <v>7202</v>
      </c>
      <c r="I173" s="316" t="s">
        <v>1225</v>
      </c>
      <c r="J173" s="200" t="s">
        <v>492</v>
      </c>
      <c r="K173" s="253" t="s">
        <v>493</v>
      </c>
      <c r="L173" s="317"/>
      <c r="M173" s="317"/>
      <c r="N173" s="269"/>
      <c r="O173" s="225"/>
      <c r="P173" s="66"/>
      <c r="Q173" s="66"/>
      <c r="R173" s="66"/>
      <c r="S173" s="66"/>
      <c r="T173" s="66"/>
      <c r="U173" s="66"/>
      <c r="V173" s="66"/>
      <c r="W173" s="66"/>
      <c r="X173" s="66"/>
      <c r="Y173" s="66"/>
      <c r="Z173" s="66"/>
      <c r="AA173" s="66"/>
      <c r="AB173" s="66"/>
      <c r="AC173" s="66"/>
      <c r="AD173" s="66"/>
      <c r="AE173" s="66"/>
      <c r="AF173" s="66"/>
      <c r="AG173" s="66"/>
      <c r="AH173" s="66"/>
      <c r="AI173" s="66"/>
    </row>
    <row r="174" hidden="1">
      <c r="A174" s="326"/>
      <c r="B174" s="253" t="s">
        <v>1226</v>
      </c>
      <c r="C174" s="253" t="s">
        <v>1227</v>
      </c>
      <c r="D174" s="253" t="s">
        <v>1222</v>
      </c>
      <c r="E174" s="317"/>
      <c r="F174" s="317"/>
      <c r="G174" s="316" t="s">
        <v>1227</v>
      </c>
      <c r="H174" s="316" t="s">
        <v>7203</v>
      </c>
      <c r="I174" s="316" t="s">
        <v>1231</v>
      </c>
      <c r="J174" s="320" t="s">
        <v>706</v>
      </c>
      <c r="K174" s="253" t="s">
        <v>493</v>
      </c>
      <c r="L174" s="317"/>
      <c r="M174" s="321" t="s">
        <v>1232</v>
      </c>
      <c r="N174" s="269"/>
      <c r="O174" s="225"/>
      <c r="P174" s="66"/>
      <c r="Q174" s="66"/>
      <c r="R174" s="66"/>
      <c r="S174" s="66"/>
      <c r="T174" s="66"/>
      <c r="U174" s="66"/>
      <c r="V174" s="66"/>
      <c r="W174" s="66"/>
      <c r="X174" s="66"/>
      <c r="Y174" s="66"/>
      <c r="Z174" s="66"/>
      <c r="AA174" s="66"/>
      <c r="AB174" s="66"/>
      <c r="AC174" s="66"/>
      <c r="AD174" s="66"/>
      <c r="AE174" s="66"/>
      <c r="AF174" s="66"/>
      <c r="AG174" s="66"/>
      <c r="AH174" s="66"/>
      <c r="AI174" s="66"/>
    </row>
    <row r="175" hidden="1">
      <c r="A175" s="326"/>
      <c r="B175" s="253" t="s">
        <v>7204</v>
      </c>
      <c r="C175" s="253" t="s">
        <v>1234</v>
      </c>
      <c r="D175" s="253" t="s">
        <v>1228</v>
      </c>
      <c r="E175" s="317"/>
      <c r="F175" s="317"/>
      <c r="G175" s="316" t="s">
        <v>1234</v>
      </c>
      <c r="H175" s="316" t="s">
        <v>1236</v>
      </c>
      <c r="I175" s="316" t="s">
        <v>1237</v>
      </c>
      <c r="J175" s="200" t="s">
        <v>492</v>
      </c>
      <c r="K175" s="253" t="s">
        <v>493</v>
      </c>
      <c r="L175" s="317"/>
      <c r="M175" s="269"/>
      <c r="N175" s="269"/>
      <c r="O175" s="225"/>
      <c r="P175" s="66"/>
      <c r="Q175" s="66"/>
      <c r="R175" s="66"/>
      <c r="S175" s="66"/>
      <c r="T175" s="66"/>
      <c r="U175" s="66"/>
      <c r="V175" s="66"/>
      <c r="W175" s="66"/>
      <c r="X175" s="66"/>
      <c r="Y175" s="66"/>
      <c r="Z175" s="66"/>
      <c r="AA175" s="66"/>
      <c r="AB175" s="66"/>
      <c r="AC175" s="66"/>
      <c r="AD175" s="66"/>
      <c r="AE175" s="66"/>
      <c r="AF175" s="66"/>
      <c r="AG175" s="66"/>
      <c r="AH175" s="66"/>
      <c r="AI175" s="66"/>
    </row>
    <row r="176" hidden="1">
      <c r="A176" s="326"/>
      <c r="B176" s="253" t="s">
        <v>1238</v>
      </c>
      <c r="C176" s="253" t="s">
        <v>328</v>
      </c>
      <c r="D176" s="253" t="s">
        <v>1235</v>
      </c>
      <c r="E176" s="317"/>
      <c r="F176" s="317"/>
      <c r="G176" s="316" t="s">
        <v>328</v>
      </c>
      <c r="H176" s="316" t="s">
        <v>7205</v>
      </c>
      <c r="I176" s="316" t="s">
        <v>1241</v>
      </c>
      <c r="J176" s="200" t="s">
        <v>492</v>
      </c>
      <c r="K176" s="253" t="s">
        <v>493</v>
      </c>
      <c r="L176" s="317"/>
      <c r="M176" s="317"/>
      <c r="N176" s="269"/>
      <c r="O176" s="225"/>
      <c r="P176" s="66"/>
      <c r="Q176" s="66"/>
      <c r="R176" s="66"/>
      <c r="S176" s="66"/>
      <c r="T176" s="66"/>
      <c r="U176" s="66"/>
      <c r="V176" s="66"/>
      <c r="W176" s="66"/>
      <c r="X176" s="66"/>
      <c r="Y176" s="66"/>
      <c r="Z176" s="66"/>
      <c r="AA176" s="66"/>
      <c r="AB176" s="66"/>
      <c r="AC176" s="66"/>
      <c r="AD176" s="66"/>
      <c r="AE176" s="66"/>
      <c r="AF176" s="66"/>
      <c r="AG176" s="66"/>
      <c r="AH176" s="66"/>
      <c r="AI176" s="66"/>
    </row>
    <row r="177" hidden="1">
      <c r="A177" s="326"/>
      <c r="B177" s="253" t="s">
        <v>7206</v>
      </c>
      <c r="C177" s="253" t="s">
        <v>1244</v>
      </c>
      <c r="D177" s="253" t="s">
        <v>1239</v>
      </c>
      <c r="E177" s="317"/>
      <c r="F177" s="317"/>
      <c r="G177" s="316" t="s">
        <v>7207</v>
      </c>
      <c r="H177" s="316" t="s">
        <v>7208</v>
      </c>
      <c r="I177" s="316" t="s">
        <v>1247</v>
      </c>
      <c r="J177" s="200" t="s">
        <v>492</v>
      </c>
      <c r="K177" s="253" t="s">
        <v>493</v>
      </c>
      <c r="L177" s="317"/>
      <c r="M177" s="317"/>
      <c r="N177" s="269"/>
      <c r="O177" s="225"/>
      <c r="P177" s="66"/>
      <c r="Q177" s="66"/>
      <c r="R177" s="66"/>
      <c r="S177" s="66"/>
      <c r="T177" s="66"/>
      <c r="U177" s="66"/>
      <c r="V177" s="66"/>
      <c r="W177" s="66"/>
      <c r="X177" s="66"/>
      <c r="Y177" s="66"/>
      <c r="Z177" s="66"/>
      <c r="AA177" s="66"/>
      <c r="AB177" s="66"/>
      <c r="AC177" s="66"/>
      <c r="AD177" s="66"/>
      <c r="AE177" s="66"/>
      <c r="AF177" s="66"/>
      <c r="AG177" s="66"/>
      <c r="AH177" s="66"/>
      <c r="AI177" s="66"/>
    </row>
    <row r="178" hidden="1">
      <c r="A178" s="313" t="s">
        <v>1248</v>
      </c>
      <c r="B178" s="314"/>
      <c r="C178" s="315" t="s">
        <v>1249</v>
      </c>
      <c r="D178" s="253" t="s">
        <v>1245</v>
      </c>
      <c r="E178" s="317"/>
      <c r="F178" s="253" t="s">
        <v>1251</v>
      </c>
      <c r="G178" s="316" t="s">
        <v>1251</v>
      </c>
      <c r="H178" s="316" t="s">
        <v>1252</v>
      </c>
      <c r="I178" s="316" t="s">
        <v>1253</v>
      </c>
      <c r="J178" s="200" t="s">
        <v>492</v>
      </c>
      <c r="K178" s="253" t="s">
        <v>493</v>
      </c>
      <c r="L178" s="317"/>
      <c r="M178" s="317"/>
      <c r="N178" s="269"/>
      <c r="O178" s="225"/>
      <c r="P178" s="66"/>
      <c r="Q178" s="66"/>
      <c r="R178" s="66"/>
      <c r="S178" s="66"/>
      <c r="T178" s="66"/>
      <c r="U178" s="66"/>
      <c r="V178" s="66"/>
      <c r="W178" s="66"/>
      <c r="X178" s="66"/>
      <c r="Y178" s="66"/>
      <c r="Z178" s="66"/>
      <c r="AA178" s="66"/>
      <c r="AB178" s="66"/>
      <c r="AC178" s="66"/>
      <c r="AD178" s="66"/>
      <c r="AE178" s="66"/>
      <c r="AF178" s="66"/>
      <c r="AG178" s="66"/>
      <c r="AH178" s="66"/>
      <c r="AI178" s="66"/>
    </row>
    <row r="179" hidden="1">
      <c r="A179" s="313" t="s">
        <v>1248</v>
      </c>
      <c r="B179" s="12"/>
      <c r="C179" s="12"/>
      <c r="D179" s="253" t="s">
        <v>1250</v>
      </c>
      <c r="E179" s="317"/>
      <c r="F179" s="253" t="s">
        <v>1251</v>
      </c>
      <c r="G179" s="316" t="s">
        <v>1335</v>
      </c>
      <c r="H179" s="316" t="s">
        <v>7209</v>
      </c>
      <c r="I179" s="316" t="s">
        <v>7210</v>
      </c>
      <c r="J179" s="200" t="s">
        <v>492</v>
      </c>
      <c r="K179" s="253" t="s">
        <v>493</v>
      </c>
      <c r="L179" s="317"/>
      <c r="M179" s="317"/>
      <c r="N179" s="269"/>
      <c r="O179" s="225"/>
      <c r="P179" s="66"/>
      <c r="Q179" s="66"/>
      <c r="R179" s="66"/>
      <c r="S179" s="66"/>
      <c r="T179" s="66"/>
      <c r="U179" s="66"/>
      <c r="V179" s="66"/>
      <c r="W179" s="66"/>
      <c r="X179" s="66"/>
      <c r="Y179" s="66"/>
      <c r="Z179" s="66"/>
      <c r="AA179" s="66"/>
      <c r="AB179" s="66"/>
      <c r="AC179" s="66"/>
      <c r="AD179" s="66"/>
      <c r="AE179" s="66"/>
      <c r="AF179" s="66"/>
      <c r="AG179" s="66"/>
      <c r="AH179" s="66"/>
      <c r="AI179" s="66"/>
    </row>
    <row r="180" hidden="1">
      <c r="A180" s="313" t="s">
        <v>1254</v>
      </c>
      <c r="B180" s="314"/>
      <c r="C180" s="315" t="s">
        <v>1255</v>
      </c>
      <c r="D180" s="253" t="s">
        <v>1256</v>
      </c>
      <c r="E180" s="317"/>
      <c r="F180" s="253" t="s">
        <v>1257</v>
      </c>
      <c r="G180" s="316" t="s">
        <v>1258</v>
      </c>
      <c r="H180" s="316" t="s">
        <v>1259</v>
      </c>
      <c r="I180" s="316" t="s">
        <v>1260</v>
      </c>
      <c r="J180" s="200" t="s">
        <v>492</v>
      </c>
      <c r="K180" s="253" t="s">
        <v>518</v>
      </c>
      <c r="L180" s="253" t="s">
        <v>519</v>
      </c>
      <c r="M180" s="317"/>
      <c r="N180" s="269"/>
      <c r="O180" s="225"/>
      <c r="P180" s="66"/>
      <c r="Q180" s="66"/>
      <c r="R180" s="66"/>
      <c r="S180" s="66"/>
      <c r="T180" s="66"/>
      <c r="U180" s="66"/>
      <c r="V180" s="66"/>
      <c r="W180" s="66"/>
      <c r="X180" s="66"/>
      <c r="Y180" s="66"/>
      <c r="Z180" s="66"/>
      <c r="AA180" s="66"/>
      <c r="AB180" s="66"/>
      <c r="AC180" s="66"/>
      <c r="AD180" s="66"/>
      <c r="AE180" s="66"/>
      <c r="AF180" s="66"/>
      <c r="AG180" s="66"/>
      <c r="AH180" s="66"/>
      <c r="AI180" s="66"/>
    </row>
    <row r="181" hidden="1">
      <c r="A181" s="313" t="s">
        <v>1254</v>
      </c>
      <c r="B181" s="169"/>
      <c r="C181" s="169"/>
      <c r="D181" s="253" t="s">
        <v>1261</v>
      </c>
      <c r="E181" s="317"/>
      <c r="F181" s="253" t="s">
        <v>1257</v>
      </c>
      <c r="G181" s="316" t="s">
        <v>1262</v>
      </c>
      <c r="H181" s="316" t="s">
        <v>7211</v>
      </c>
      <c r="I181" s="316" t="s">
        <v>1264</v>
      </c>
      <c r="J181" s="200" t="s">
        <v>492</v>
      </c>
      <c r="K181" s="253" t="s">
        <v>518</v>
      </c>
      <c r="L181" s="253" t="s">
        <v>519</v>
      </c>
      <c r="M181" s="317"/>
      <c r="N181" s="269"/>
      <c r="O181" s="225"/>
      <c r="P181" s="66"/>
      <c r="Q181" s="66"/>
      <c r="R181" s="66"/>
      <c r="S181" s="66"/>
      <c r="T181" s="66"/>
      <c r="U181" s="66"/>
      <c r="V181" s="66"/>
      <c r="W181" s="66"/>
      <c r="X181" s="66"/>
      <c r="Y181" s="66"/>
      <c r="Z181" s="66"/>
      <c r="AA181" s="66"/>
      <c r="AB181" s="66"/>
      <c r="AC181" s="66"/>
      <c r="AD181" s="66"/>
      <c r="AE181" s="66"/>
      <c r="AF181" s="66"/>
      <c r="AG181" s="66"/>
      <c r="AH181" s="66"/>
      <c r="AI181" s="66"/>
    </row>
    <row r="182" hidden="1">
      <c r="A182" s="313" t="s">
        <v>1254</v>
      </c>
      <c r="B182" s="169"/>
      <c r="C182" s="169"/>
      <c r="D182" s="253" t="s">
        <v>1265</v>
      </c>
      <c r="E182" s="317"/>
      <c r="F182" s="253" t="s">
        <v>1257</v>
      </c>
      <c r="G182" s="316" t="s">
        <v>1266</v>
      </c>
      <c r="H182" s="316" t="s">
        <v>7212</v>
      </c>
      <c r="I182" s="316" t="s">
        <v>1268</v>
      </c>
      <c r="J182" s="200" t="s">
        <v>492</v>
      </c>
      <c r="K182" s="253" t="s">
        <v>518</v>
      </c>
      <c r="L182" s="253" t="s">
        <v>519</v>
      </c>
      <c r="M182" s="317"/>
      <c r="N182" s="269"/>
      <c r="O182" s="225"/>
      <c r="P182" s="66"/>
      <c r="Q182" s="66"/>
      <c r="R182" s="66"/>
      <c r="S182" s="66"/>
      <c r="T182" s="66"/>
      <c r="U182" s="66"/>
      <c r="V182" s="66"/>
      <c r="W182" s="66"/>
      <c r="X182" s="66"/>
      <c r="Y182" s="66"/>
      <c r="Z182" s="66"/>
      <c r="AA182" s="66"/>
      <c r="AB182" s="66"/>
      <c r="AC182" s="66"/>
      <c r="AD182" s="66"/>
      <c r="AE182" s="66"/>
      <c r="AF182" s="66"/>
      <c r="AG182" s="66"/>
      <c r="AH182" s="66"/>
      <c r="AI182" s="66"/>
    </row>
    <row r="183" hidden="1">
      <c r="A183" s="313" t="s">
        <v>1254</v>
      </c>
      <c r="B183" s="169"/>
      <c r="C183" s="169"/>
      <c r="D183" s="253" t="s">
        <v>1269</v>
      </c>
      <c r="E183" s="317"/>
      <c r="F183" s="253" t="s">
        <v>1257</v>
      </c>
      <c r="G183" s="316" t="s">
        <v>1270</v>
      </c>
      <c r="H183" s="316" t="s">
        <v>7213</v>
      </c>
      <c r="I183" s="316" t="s">
        <v>1272</v>
      </c>
      <c r="J183" s="200" t="s">
        <v>492</v>
      </c>
      <c r="K183" s="253" t="s">
        <v>518</v>
      </c>
      <c r="L183" s="253" t="s">
        <v>519</v>
      </c>
      <c r="M183" s="317"/>
      <c r="N183" s="269"/>
      <c r="O183" s="225"/>
      <c r="P183" s="66"/>
      <c r="Q183" s="66"/>
      <c r="R183" s="66"/>
      <c r="S183" s="66"/>
      <c r="T183" s="66"/>
      <c r="U183" s="66"/>
      <c r="V183" s="66"/>
      <c r="W183" s="66"/>
      <c r="X183" s="66"/>
      <c r="Y183" s="66"/>
      <c r="Z183" s="66"/>
      <c r="AA183" s="66"/>
      <c r="AB183" s="66"/>
      <c r="AC183" s="66"/>
      <c r="AD183" s="66"/>
      <c r="AE183" s="66"/>
      <c r="AF183" s="66"/>
      <c r="AG183" s="66"/>
      <c r="AH183" s="66"/>
      <c r="AI183" s="66"/>
    </row>
    <row r="184" hidden="1">
      <c r="A184" s="313" t="s">
        <v>1254</v>
      </c>
      <c r="B184" s="169"/>
      <c r="C184" s="169"/>
      <c r="D184" s="253" t="s">
        <v>1273</v>
      </c>
      <c r="E184" s="317"/>
      <c r="F184" s="253" t="s">
        <v>1257</v>
      </c>
      <c r="G184" s="316" t="s">
        <v>1274</v>
      </c>
      <c r="H184" s="316" t="s">
        <v>1275</v>
      </c>
      <c r="I184" s="316" t="s">
        <v>7214</v>
      </c>
      <c r="J184" s="200" t="s">
        <v>492</v>
      </c>
      <c r="K184" s="253" t="s">
        <v>518</v>
      </c>
      <c r="L184" s="253" t="s">
        <v>519</v>
      </c>
      <c r="M184" s="317"/>
      <c r="N184" s="269"/>
      <c r="O184" s="225"/>
      <c r="P184" s="66"/>
      <c r="Q184" s="66"/>
      <c r="R184" s="66"/>
      <c r="S184" s="66"/>
      <c r="T184" s="66"/>
      <c r="U184" s="66"/>
      <c r="V184" s="66"/>
      <c r="W184" s="66"/>
      <c r="X184" s="66"/>
      <c r="Y184" s="66"/>
      <c r="Z184" s="66"/>
      <c r="AA184" s="66"/>
      <c r="AB184" s="66"/>
      <c r="AC184" s="66"/>
      <c r="AD184" s="66"/>
      <c r="AE184" s="66"/>
      <c r="AF184" s="66"/>
      <c r="AG184" s="66"/>
      <c r="AH184" s="66"/>
      <c r="AI184" s="66"/>
    </row>
    <row r="185" hidden="1">
      <c r="A185" s="313" t="s">
        <v>1254</v>
      </c>
      <c r="B185" s="169"/>
      <c r="C185" s="169"/>
      <c r="D185" s="253" t="s">
        <v>1277</v>
      </c>
      <c r="E185" s="317"/>
      <c r="F185" s="253" t="s">
        <v>1257</v>
      </c>
      <c r="G185" s="316" t="s">
        <v>1278</v>
      </c>
      <c r="H185" s="316" t="s">
        <v>1279</v>
      </c>
      <c r="I185" s="316" t="s">
        <v>1280</v>
      </c>
      <c r="J185" s="200" t="s">
        <v>492</v>
      </c>
      <c r="K185" s="253" t="s">
        <v>518</v>
      </c>
      <c r="L185" s="253" t="s">
        <v>519</v>
      </c>
      <c r="M185" s="317"/>
      <c r="N185" s="269"/>
      <c r="O185" s="225"/>
      <c r="P185" s="66"/>
      <c r="Q185" s="66"/>
      <c r="R185" s="66"/>
      <c r="S185" s="66"/>
      <c r="T185" s="66"/>
      <c r="U185" s="66"/>
      <c r="V185" s="66"/>
      <c r="W185" s="66"/>
      <c r="X185" s="66"/>
      <c r="Y185" s="66"/>
      <c r="Z185" s="66"/>
      <c r="AA185" s="66"/>
      <c r="AB185" s="66"/>
      <c r="AC185" s="66"/>
      <c r="AD185" s="66"/>
      <c r="AE185" s="66"/>
      <c r="AF185" s="66"/>
      <c r="AG185" s="66"/>
      <c r="AH185" s="66"/>
      <c r="AI185" s="66"/>
    </row>
    <row r="186" hidden="1">
      <c r="A186" s="313" t="s">
        <v>1254</v>
      </c>
      <c r="B186" s="169"/>
      <c r="C186" s="169"/>
      <c r="D186" s="253" t="s">
        <v>1281</v>
      </c>
      <c r="E186" s="317"/>
      <c r="F186" s="253" t="s">
        <v>1257</v>
      </c>
      <c r="G186" s="316" t="s">
        <v>1282</v>
      </c>
      <c r="H186" s="316" t="s">
        <v>1283</v>
      </c>
      <c r="I186" s="316" t="s">
        <v>1284</v>
      </c>
      <c r="J186" s="200" t="s">
        <v>492</v>
      </c>
      <c r="K186" s="253" t="s">
        <v>518</v>
      </c>
      <c r="L186" s="253" t="s">
        <v>519</v>
      </c>
      <c r="M186" s="317"/>
      <c r="N186" s="269"/>
      <c r="O186" s="225"/>
      <c r="P186" s="66"/>
      <c r="Q186" s="66"/>
      <c r="R186" s="66"/>
      <c r="S186" s="66"/>
      <c r="T186" s="66"/>
      <c r="U186" s="66"/>
      <c r="V186" s="66"/>
      <c r="W186" s="66"/>
      <c r="X186" s="66"/>
      <c r="Y186" s="66"/>
      <c r="Z186" s="66"/>
      <c r="AA186" s="66"/>
      <c r="AB186" s="66"/>
      <c r="AC186" s="66"/>
      <c r="AD186" s="66"/>
      <c r="AE186" s="66"/>
      <c r="AF186" s="66"/>
      <c r="AG186" s="66"/>
      <c r="AH186" s="66"/>
      <c r="AI186" s="66"/>
    </row>
    <row r="187" hidden="1">
      <c r="A187" s="313" t="s">
        <v>1254</v>
      </c>
      <c r="B187" s="169"/>
      <c r="C187" s="169"/>
      <c r="D187" s="253" t="s">
        <v>1285</v>
      </c>
      <c r="E187" s="317"/>
      <c r="F187" s="253" t="s">
        <v>1257</v>
      </c>
      <c r="G187" s="316" t="s">
        <v>1286</v>
      </c>
      <c r="H187" s="316" t="s">
        <v>1287</v>
      </c>
      <c r="I187" s="316" t="s">
        <v>7215</v>
      </c>
      <c r="J187" s="200" t="s">
        <v>492</v>
      </c>
      <c r="K187" s="253" t="s">
        <v>518</v>
      </c>
      <c r="L187" s="253" t="s">
        <v>519</v>
      </c>
      <c r="M187" s="317"/>
      <c r="N187" s="269"/>
      <c r="O187" s="225"/>
      <c r="P187" s="66"/>
      <c r="Q187" s="66"/>
      <c r="R187" s="66"/>
      <c r="S187" s="66"/>
      <c r="T187" s="66"/>
      <c r="U187" s="66"/>
      <c r="V187" s="66"/>
      <c r="W187" s="66"/>
      <c r="X187" s="66"/>
      <c r="Y187" s="66"/>
      <c r="Z187" s="66"/>
      <c r="AA187" s="66"/>
      <c r="AB187" s="66"/>
      <c r="AC187" s="66"/>
      <c r="AD187" s="66"/>
      <c r="AE187" s="66"/>
      <c r="AF187" s="66"/>
      <c r="AG187" s="66"/>
      <c r="AH187" s="66"/>
      <c r="AI187" s="66"/>
    </row>
    <row r="188" hidden="1">
      <c r="A188" s="313" t="s">
        <v>1254</v>
      </c>
      <c r="B188" s="169"/>
      <c r="C188" s="169"/>
      <c r="D188" s="253" t="s">
        <v>1288</v>
      </c>
      <c r="E188" s="317"/>
      <c r="F188" s="253" t="s">
        <v>1257</v>
      </c>
      <c r="G188" s="316" t="s">
        <v>1289</v>
      </c>
      <c r="H188" s="316" t="s">
        <v>7216</v>
      </c>
      <c r="I188" s="316" t="s">
        <v>1291</v>
      </c>
      <c r="J188" s="200" t="s">
        <v>492</v>
      </c>
      <c r="K188" s="253" t="s">
        <v>518</v>
      </c>
      <c r="L188" s="253" t="s">
        <v>519</v>
      </c>
      <c r="M188" s="317"/>
      <c r="N188" s="269"/>
      <c r="O188" s="225"/>
      <c r="P188" s="66"/>
      <c r="Q188" s="66"/>
      <c r="R188" s="66"/>
      <c r="S188" s="66"/>
      <c r="T188" s="66"/>
      <c r="U188" s="66"/>
      <c r="V188" s="66"/>
      <c r="W188" s="66"/>
      <c r="X188" s="66"/>
      <c r="Y188" s="66"/>
      <c r="Z188" s="66"/>
      <c r="AA188" s="66"/>
      <c r="AB188" s="66"/>
      <c r="AC188" s="66"/>
      <c r="AD188" s="66"/>
      <c r="AE188" s="66"/>
      <c r="AF188" s="66"/>
      <c r="AG188" s="66"/>
      <c r="AH188" s="66"/>
      <c r="AI188" s="66"/>
    </row>
    <row r="189" hidden="1">
      <c r="A189" s="313" t="s">
        <v>1254</v>
      </c>
      <c r="B189" s="169"/>
      <c r="C189" s="169"/>
      <c r="D189" s="253" t="s">
        <v>1292</v>
      </c>
      <c r="E189" s="317"/>
      <c r="F189" s="253" t="s">
        <v>1257</v>
      </c>
      <c r="G189" s="316" t="s">
        <v>1293</v>
      </c>
      <c r="H189" s="316" t="s">
        <v>7217</v>
      </c>
      <c r="I189" s="316" t="s">
        <v>1295</v>
      </c>
      <c r="J189" s="200" t="s">
        <v>492</v>
      </c>
      <c r="K189" s="253" t="s">
        <v>518</v>
      </c>
      <c r="L189" s="253" t="s">
        <v>519</v>
      </c>
      <c r="M189" s="317"/>
      <c r="N189" s="269"/>
      <c r="O189" s="225"/>
      <c r="P189" s="66"/>
      <c r="Q189" s="66"/>
      <c r="R189" s="66"/>
      <c r="S189" s="66"/>
      <c r="T189" s="66"/>
      <c r="U189" s="66"/>
      <c r="V189" s="66"/>
      <c r="W189" s="66"/>
      <c r="X189" s="66"/>
      <c r="Y189" s="66"/>
      <c r="Z189" s="66"/>
      <c r="AA189" s="66"/>
      <c r="AB189" s="66"/>
      <c r="AC189" s="66"/>
      <c r="AD189" s="66"/>
      <c r="AE189" s="66"/>
      <c r="AF189" s="66"/>
      <c r="AG189" s="66"/>
      <c r="AH189" s="66"/>
      <c r="AI189" s="66"/>
    </row>
    <row r="190" hidden="1">
      <c r="A190" s="313" t="s">
        <v>1254</v>
      </c>
      <c r="B190" s="169"/>
      <c r="C190" s="169"/>
      <c r="D190" s="253" t="s">
        <v>1296</v>
      </c>
      <c r="E190" s="317"/>
      <c r="F190" s="253" t="s">
        <v>1257</v>
      </c>
      <c r="G190" s="316" t="s">
        <v>1257</v>
      </c>
      <c r="H190" s="316" t="s">
        <v>1298</v>
      </c>
      <c r="I190" s="316" t="s">
        <v>1299</v>
      </c>
      <c r="J190" s="200" t="s">
        <v>492</v>
      </c>
      <c r="K190" s="253" t="s">
        <v>518</v>
      </c>
      <c r="L190" s="253" t="s">
        <v>519</v>
      </c>
      <c r="M190" s="317"/>
      <c r="N190" s="269"/>
      <c r="O190" s="225"/>
      <c r="P190" s="66"/>
      <c r="Q190" s="66"/>
      <c r="R190" s="66"/>
      <c r="S190" s="66"/>
      <c r="T190" s="66"/>
      <c r="U190" s="66"/>
      <c r="V190" s="66"/>
      <c r="W190" s="66"/>
      <c r="X190" s="66"/>
      <c r="Y190" s="66"/>
      <c r="Z190" s="66"/>
      <c r="AA190" s="66"/>
      <c r="AB190" s="66"/>
      <c r="AC190" s="66"/>
      <c r="AD190" s="66"/>
      <c r="AE190" s="66"/>
      <c r="AF190" s="66"/>
      <c r="AG190" s="66"/>
      <c r="AH190" s="66"/>
      <c r="AI190" s="66"/>
    </row>
    <row r="191" hidden="1">
      <c r="A191" s="313" t="s">
        <v>1254</v>
      </c>
      <c r="B191" s="12"/>
      <c r="C191" s="12"/>
      <c r="D191" s="253" t="s">
        <v>1300</v>
      </c>
      <c r="E191" s="317"/>
      <c r="F191" s="253" t="s">
        <v>1257</v>
      </c>
      <c r="G191" s="316" t="s">
        <v>1301</v>
      </c>
      <c r="H191" s="316" t="s">
        <v>1302</v>
      </c>
      <c r="I191" s="316" t="s">
        <v>1303</v>
      </c>
      <c r="J191" s="200" t="s">
        <v>492</v>
      </c>
      <c r="K191" s="253" t="s">
        <v>518</v>
      </c>
      <c r="L191" s="253" t="s">
        <v>519</v>
      </c>
      <c r="M191" s="317"/>
      <c r="N191" s="269"/>
      <c r="O191" s="225"/>
      <c r="P191" s="66"/>
      <c r="Q191" s="66"/>
      <c r="R191" s="66"/>
      <c r="S191" s="66"/>
      <c r="T191" s="66"/>
      <c r="U191" s="66"/>
      <c r="V191" s="66"/>
      <c r="W191" s="66"/>
      <c r="X191" s="66"/>
      <c r="Y191" s="66"/>
      <c r="Z191" s="66"/>
      <c r="AA191" s="66"/>
      <c r="AB191" s="66"/>
      <c r="AC191" s="66"/>
      <c r="AD191" s="66"/>
      <c r="AE191" s="66"/>
      <c r="AF191" s="66"/>
      <c r="AG191" s="66"/>
      <c r="AH191" s="66"/>
      <c r="AI191" s="66"/>
    </row>
    <row r="192" hidden="1">
      <c r="A192" s="313" t="s">
        <v>1304</v>
      </c>
      <c r="B192" s="314"/>
      <c r="C192" s="315" t="s">
        <v>1305</v>
      </c>
      <c r="D192" s="253" t="s">
        <v>1306</v>
      </c>
      <c r="E192" s="317"/>
      <c r="F192" s="253" t="s">
        <v>1307</v>
      </c>
      <c r="G192" s="316" t="s">
        <v>1308</v>
      </c>
      <c r="H192" s="316" t="s">
        <v>1309</v>
      </c>
      <c r="I192" s="316" t="s">
        <v>1310</v>
      </c>
      <c r="J192" s="200" t="s">
        <v>492</v>
      </c>
      <c r="K192" s="253" t="s">
        <v>518</v>
      </c>
      <c r="L192" s="253" t="s">
        <v>519</v>
      </c>
      <c r="M192" s="317"/>
      <c r="N192" s="269"/>
      <c r="O192" s="225"/>
      <c r="P192" s="66"/>
      <c r="Q192" s="66"/>
      <c r="R192" s="66"/>
      <c r="S192" s="66"/>
      <c r="T192" s="66"/>
      <c r="U192" s="66"/>
      <c r="V192" s="66"/>
      <c r="W192" s="66"/>
      <c r="X192" s="66"/>
      <c r="Y192" s="66"/>
      <c r="Z192" s="66"/>
      <c r="AA192" s="66"/>
      <c r="AB192" s="66"/>
      <c r="AC192" s="66"/>
      <c r="AD192" s="66"/>
      <c r="AE192" s="66"/>
      <c r="AF192" s="66"/>
      <c r="AG192" s="66"/>
      <c r="AH192" s="66"/>
      <c r="AI192" s="66"/>
    </row>
    <row r="193" hidden="1">
      <c r="A193" s="313" t="s">
        <v>1304</v>
      </c>
      <c r="B193" s="169"/>
      <c r="C193" s="169"/>
      <c r="D193" s="253" t="s">
        <v>1311</v>
      </c>
      <c r="E193" s="317"/>
      <c r="F193" s="253" t="s">
        <v>1307</v>
      </c>
      <c r="G193" s="316" t="s">
        <v>1312</v>
      </c>
      <c r="H193" s="316" t="s">
        <v>7218</v>
      </c>
      <c r="I193" s="316" t="s">
        <v>1314</v>
      </c>
      <c r="J193" s="200" t="s">
        <v>492</v>
      </c>
      <c r="K193" s="253" t="s">
        <v>518</v>
      </c>
      <c r="L193" s="253" t="s">
        <v>519</v>
      </c>
      <c r="M193" s="317"/>
      <c r="N193" s="269"/>
      <c r="O193" s="225"/>
      <c r="P193" s="66"/>
      <c r="Q193" s="66"/>
      <c r="R193" s="66"/>
      <c r="S193" s="66"/>
      <c r="T193" s="66"/>
      <c r="U193" s="66"/>
      <c r="V193" s="66"/>
      <c r="W193" s="66"/>
      <c r="X193" s="66"/>
      <c r="Y193" s="66"/>
      <c r="Z193" s="66"/>
      <c r="AA193" s="66"/>
      <c r="AB193" s="66"/>
      <c r="AC193" s="66"/>
      <c r="AD193" s="66"/>
      <c r="AE193" s="66"/>
      <c r="AF193" s="66"/>
      <c r="AG193" s="66"/>
      <c r="AH193" s="66"/>
      <c r="AI193" s="66"/>
    </row>
    <row r="194" hidden="1">
      <c r="A194" s="313" t="s">
        <v>1304</v>
      </c>
      <c r="B194" s="169"/>
      <c r="C194" s="169"/>
      <c r="D194" s="253" t="s">
        <v>1315</v>
      </c>
      <c r="E194" s="317"/>
      <c r="F194" s="253" t="s">
        <v>1307</v>
      </c>
      <c r="G194" s="316" t="s">
        <v>1316</v>
      </c>
      <c r="H194" s="316" t="s">
        <v>7219</v>
      </c>
      <c r="I194" s="316" t="s">
        <v>1318</v>
      </c>
      <c r="J194" s="200" t="s">
        <v>492</v>
      </c>
      <c r="K194" s="253" t="s">
        <v>518</v>
      </c>
      <c r="L194" s="253" t="s">
        <v>519</v>
      </c>
      <c r="M194" s="317"/>
      <c r="N194" s="269"/>
      <c r="O194" s="225"/>
      <c r="P194" s="66"/>
      <c r="Q194" s="66"/>
      <c r="R194" s="66"/>
      <c r="S194" s="66"/>
      <c r="T194" s="66"/>
      <c r="U194" s="66"/>
      <c r="V194" s="66"/>
      <c r="W194" s="66"/>
      <c r="X194" s="66"/>
      <c r="Y194" s="66"/>
      <c r="Z194" s="66"/>
      <c r="AA194" s="66"/>
      <c r="AB194" s="66"/>
      <c r="AC194" s="66"/>
      <c r="AD194" s="66"/>
      <c r="AE194" s="66"/>
      <c r="AF194" s="66"/>
      <c r="AG194" s="66"/>
      <c r="AH194" s="66"/>
      <c r="AI194" s="66"/>
    </row>
    <row r="195" hidden="1">
      <c r="A195" s="313" t="s">
        <v>1304</v>
      </c>
      <c r="B195" s="169"/>
      <c r="C195" s="169"/>
      <c r="D195" s="253" t="s">
        <v>1319</v>
      </c>
      <c r="E195" s="317"/>
      <c r="F195" s="253" t="s">
        <v>1307</v>
      </c>
      <c r="G195" s="316" t="s">
        <v>1320</v>
      </c>
      <c r="H195" s="316" t="s">
        <v>7220</v>
      </c>
      <c r="I195" s="316" t="s">
        <v>1322</v>
      </c>
      <c r="J195" s="200" t="s">
        <v>492</v>
      </c>
      <c r="K195" s="253" t="s">
        <v>518</v>
      </c>
      <c r="L195" s="253" t="s">
        <v>519</v>
      </c>
      <c r="M195" s="317"/>
      <c r="N195" s="269"/>
      <c r="O195" s="225"/>
      <c r="P195" s="66"/>
      <c r="Q195" s="66"/>
      <c r="R195" s="66"/>
      <c r="S195" s="66"/>
      <c r="T195" s="66"/>
      <c r="U195" s="66"/>
      <c r="V195" s="66"/>
      <c r="W195" s="66"/>
      <c r="X195" s="66"/>
      <c r="Y195" s="66"/>
      <c r="Z195" s="66"/>
      <c r="AA195" s="66"/>
      <c r="AB195" s="66"/>
      <c r="AC195" s="66"/>
      <c r="AD195" s="66"/>
      <c r="AE195" s="66"/>
      <c r="AF195" s="66"/>
      <c r="AG195" s="66"/>
      <c r="AH195" s="66"/>
      <c r="AI195" s="66"/>
    </row>
    <row r="196" hidden="1">
      <c r="A196" s="313" t="s">
        <v>1304</v>
      </c>
      <c r="B196" s="169"/>
      <c r="C196" s="169"/>
      <c r="D196" s="253" t="s">
        <v>1323</v>
      </c>
      <c r="E196" s="317"/>
      <c r="F196" s="253" t="s">
        <v>1307</v>
      </c>
      <c r="G196" s="316" t="s">
        <v>1324</v>
      </c>
      <c r="H196" s="316" t="s">
        <v>1309</v>
      </c>
      <c r="I196" s="316" t="s">
        <v>1325</v>
      </c>
      <c r="J196" s="200" t="s">
        <v>492</v>
      </c>
      <c r="K196" s="253" t="s">
        <v>493</v>
      </c>
      <c r="L196" s="317"/>
      <c r="M196" s="317"/>
      <c r="N196" s="269"/>
      <c r="O196" s="225"/>
      <c r="P196" s="66"/>
      <c r="Q196" s="66"/>
      <c r="R196" s="66"/>
      <c r="S196" s="66"/>
      <c r="T196" s="66"/>
      <c r="U196" s="66"/>
      <c r="V196" s="66"/>
      <c r="W196" s="66"/>
      <c r="X196" s="66"/>
      <c r="Y196" s="66"/>
      <c r="Z196" s="66"/>
      <c r="AA196" s="66"/>
      <c r="AB196" s="66"/>
      <c r="AC196" s="66"/>
      <c r="AD196" s="66"/>
      <c r="AE196" s="66"/>
      <c r="AF196" s="66"/>
      <c r="AG196" s="66"/>
      <c r="AH196" s="66"/>
      <c r="AI196" s="66"/>
    </row>
    <row r="197" hidden="1">
      <c r="A197" s="313" t="s">
        <v>1304</v>
      </c>
      <c r="B197" s="169"/>
      <c r="C197" s="169"/>
      <c r="D197" s="253" t="s">
        <v>1326</v>
      </c>
      <c r="E197" s="317"/>
      <c r="F197" s="253" t="s">
        <v>1307</v>
      </c>
      <c r="G197" s="316" t="s">
        <v>1327</v>
      </c>
      <c r="H197" s="316" t="s">
        <v>1328</v>
      </c>
      <c r="I197" s="316" t="s">
        <v>7221</v>
      </c>
      <c r="J197" s="200" t="s">
        <v>492</v>
      </c>
      <c r="K197" s="253" t="s">
        <v>493</v>
      </c>
      <c r="L197" s="317"/>
      <c r="M197" s="317"/>
      <c r="N197" s="269"/>
      <c r="O197" s="225"/>
      <c r="P197" s="66"/>
      <c r="Q197" s="66"/>
      <c r="R197" s="66"/>
      <c r="S197" s="66"/>
      <c r="T197" s="66"/>
      <c r="U197" s="66"/>
      <c r="V197" s="66"/>
      <c r="W197" s="66"/>
      <c r="X197" s="66"/>
      <c r="Y197" s="66"/>
      <c r="Z197" s="66"/>
      <c r="AA197" s="66"/>
      <c r="AB197" s="66"/>
      <c r="AC197" s="66"/>
      <c r="AD197" s="66"/>
      <c r="AE197" s="66"/>
      <c r="AF197" s="66"/>
      <c r="AG197" s="66"/>
      <c r="AH197" s="66"/>
      <c r="AI197" s="66"/>
    </row>
    <row r="198" hidden="1">
      <c r="A198" s="313" t="s">
        <v>1304</v>
      </c>
      <c r="B198" s="169"/>
      <c r="C198" s="169"/>
      <c r="D198" s="253" t="s">
        <v>1330</v>
      </c>
      <c r="E198" s="317"/>
      <c r="F198" s="253" t="s">
        <v>1307</v>
      </c>
      <c r="G198" s="316" t="s">
        <v>1331</v>
      </c>
      <c r="H198" s="316" t="s">
        <v>1328</v>
      </c>
      <c r="I198" s="316" t="s">
        <v>1333</v>
      </c>
      <c r="J198" s="200" t="s">
        <v>492</v>
      </c>
      <c r="K198" s="253" t="s">
        <v>493</v>
      </c>
      <c r="L198" s="317"/>
      <c r="M198" s="317"/>
      <c r="N198" s="269"/>
      <c r="O198" s="225"/>
      <c r="P198" s="66"/>
      <c r="Q198" s="66"/>
      <c r="R198" s="66"/>
      <c r="S198" s="66"/>
      <c r="T198" s="66"/>
      <c r="U198" s="66"/>
      <c r="V198" s="66"/>
      <c r="W198" s="66"/>
      <c r="X198" s="66"/>
      <c r="Y198" s="66"/>
      <c r="Z198" s="66"/>
      <c r="AA198" s="66"/>
      <c r="AB198" s="66"/>
      <c r="AC198" s="66"/>
      <c r="AD198" s="66"/>
      <c r="AE198" s="66"/>
      <c r="AF198" s="66"/>
      <c r="AG198" s="66"/>
      <c r="AH198" s="66"/>
      <c r="AI198" s="66"/>
    </row>
    <row r="199" hidden="1">
      <c r="A199" s="313" t="s">
        <v>1304</v>
      </c>
      <c r="B199" s="12"/>
      <c r="C199" s="12"/>
      <c r="D199" s="253" t="s">
        <v>1334</v>
      </c>
      <c r="E199" s="317"/>
      <c r="F199" s="253" t="s">
        <v>1307</v>
      </c>
      <c r="G199" s="316" t="s">
        <v>1335</v>
      </c>
      <c r="H199" s="316" t="s">
        <v>1336</v>
      </c>
      <c r="I199" s="316" t="s">
        <v>1337</v>
      </c>
      <c r="J199" s="200" t="s">
        <v>492</v>
      </c>
      <c r="K199" s="253" t="s">
        <v>493</v>
      </c>
      <c r="L199" s="317"/>
      <c r="M199" s="317"/>
      <c r="N199" s="269"/>
      <c r="O199" s="225"/>
      <c r="P199" s="66"/>
      <c r="Q199" s="66"/>
      <c r="R199" s="66"/>
      <c r="S199" s="66"/>
      <c r="T199" s="66"/>
      <c r="U199" s="66"/>
      <c r="V199" s="66"/>
      <c r="W199" s="66"/>
      <c r="X199" s="66"/>
      <c r="Y199" s="66"/>
      <c r="Z199" s="66"/>
      <c r="AA199" s="66"/>
      <c r="AB199" s="66"/>
      <c r="AC199" s="66"/>
      <c r="AD199" s="66"/>
      <c r="AE199" s="66"/>
      <c r="AF199" s="66"/>
      <c r="AG199" s="66"/>
      <c r="AH199" s="66"/>
      <c r="AI199" s="66"/>
    </row>
    <row r="200" hidden="1">
      <c r="A200" s="313" t="s">
        <v>1338</v>
      </c>
      <c r="B200" s="314"/>
      <c r="C200" s="315" t="s">
        <v>1339</v>
      </c>
      <c r="D200" s="253" t="s">
        <v>1340</v>
      </c>
      <c r="E200" s="317"/>
      <c r="F200" s="253" t="s">
        <v>1341</v>
      </c>
      <c r="G200" s="316" t="s">
        <v>1342</v>
      </c>
      <c r="H200" s="316" t="s">
        <v>1343</v>
      </c>
      <c r="I200" s="316" t="s">
        <v>1344</v>
      </c>
      <c r="J200" s="200" t="s">
        <v>492</v>
      </c>
      <c r="K200" s="253" t="s">
        <v>518</v>
      </c>
      <c r="L200" s="253" t="s">
        <v>519</v>
      </c>
      <c r="M200" s="317"/>
      <c r="N200" s="269"/>
      <c r="O200" s="225"/>
      <c r="P200" s="66"/>
      <c r="Q200" s="66"/>
      <c r="R200" s="66"/>
      <c r="S200" s="66"/>
      <c r="T200" s="66"/>
      <c r="U200" s="66"/>
      <c r="V200" s="66"/>
      <c r="W200" s="66"/>
      <c r="X200" s="66"/>
      <c r="Y200" s="66"/>
      <c r="Z200" s="66"/>
      <c r="AA200" s="66"/>
      <c r="AB200" s="66"/>
      <c r="AC200" s="66"/>
      <c r="AD200" s="66"/>
      <c r="AE200" s="66"/>
      <c r="AF200" s="66"/>
      <c r="AG200" s="66"/>
      <c r="AH200" s="66"/>
      <c r="AI200" s="66"/>
    </row>
    <row r="201" hidden="1">
      <c r="A201" s="313" t="s">
        <v>1338</v>
      </c>
      <c r="B201" s="169"/>
      <c r="C201" s="169"/>
      <c r="D201" s="253" t="s">
        <v>1345</v>
      </c>
      <c r="E201" s="317"/>
      <c r="F201" s="253" t="s">
        <v>1341</v>
      </c>
      <c r="G201" s="316" t="s">
        <v>1346</v>
      </c>
      <c r="H201" s="316" t="s">
        <v>1347</v>
      </c>
      <c r="I201" s="316" t="s">
        <v>1348</v>
      </c>
      <c r="J201" s="200" t="s">
        <v>492</v>
      </c>
      <c r="K201" s="253" t="s">
        <v>518</v>
      </c>
      <c r="L201" s="253" t="s">
        <v>519</v>
      </c>
      <c r="M201" s="317"/>
      <c r="N201" s="269"/>
      <c r="O201" s="225"/>
      <c r="P201" s="66"/>
      <c r="Q201" s="66"/>
      <c r="R201" s="66"/>
      <c r="S201" s="66"/>
      <c r="T201" s="66"/>
      <c r="U201" s="66"/>
      <c r="V201" s="66"/>
      <c r="W201" s="66"/>
      <c r="X201" s="66"/>
      <c r="Y201" s="66"/>
      <c r="Z201" s="66"/>
      <c r="AA201" s="66"/>
      <c r="AB201" s="66"/>
      <c r="AC201" s="66"/>
      <c r="AD201" s="66"/>
      <c r="AE201" s="66"/>
      <c r="AF201" s="66"/>
      <c r="AG201" s="66"/>
      <c r="AH201" s="66"/>
      <c r="AI201" s="66"/>
    </row>
    <row r="202" hidden="1">
      <c r="A202" s="313" t="s">
        <v>1338</v>
      </c>
      <c r="B202" s="169"/>
      <c r="C202" s="169"/>
      <c r="D202" s="253" t="s">
        <v>1349</v>
      </c>
      <c r="E202" s="317"/>
      <c r="F202" s="253" t="s">
        <v>1341</v>
      </c>
      <c r="G202" s="316" t="s">
        <v>1350</v>
      </c>
      <c r="H202" s="316" t="s">
        <v>1347</v>
      </c>
      <c r="I202" s="316" t="s">
        <v>1351</v>
      </c>
      <c r="J202" s="200" t="s">
        <v>492</v>
      </c>
      <c r="K202" s="253" t="s">
        <v>518</v>
      </c>
      <c r="L202" s="253" t="s">
        <v>519</v>
      </c>
      <c r="M202" s="317"/>
      <c r="N202" s="269"/>
      <c r="O202" s="225"/>
      <c r="P202" s="66"/>
      <c r="Q202" s="66"/>
      <c r="R202" s="66"/>
      <c r="S202" s="66"/>
      <c r="T202" s="66"/>
      <c r="U202" s="66"/>
      <c r="V202" s="66"/>
      <c r="W202" s="66"/>
      <c r="X202" s="66"/>
      <c r="Y202" s="66"/>
      <c r="Z202" s="66"/>
      <c r="AA202" s="66"/>
      <c r="AB202" s="66"/>
      <c r="AC202" s="66"/>
      <c r="AD202" s="66"/>
      <c r="AE202" s="66"/>
      <c r="AF202" s="66"/>
      <c r="AG202" s="66"/>
      <c r="AH202" s="66"/>
      <c r="AI202" s="66"/>
    </row>
    <row r="203" hidden="1">
      <c r="A203" s="313" t="s">
        <v>1338</v>
      </c>
      <c r="B203" s="169"/>
      <c r="C203" s="169"/>
      <c r="D203" s="253" t="s">
        <v>1352</v>
      </c>
      <c r="E203" s="317"/>
      <c r="F203" s="253" t="s">
        <v>1341</v>
      </c>
      <c r="G203" s="316" t="s">
        <v>1353</v>
      </c>
      <c r="H203" s="316" t="s">
        <v>1354</v>
      </c>
      <c r="I203" s="316" t="s">
        <v>1355</v>
      </c>
      <c r="J203" s="200" t="s">
        <v>492</v>
      </c>
      <c r="K203" s="253" t="s">
        <v>518</v>
      </c>
      <c r="L203" s="253" t="s">
        <v>519</v>
      </c>
      <c r="M203" s="317"/>
      <c r="N203" s="269"/>
      <c r="O203" s="225"/>
      <c r="P203" s="66"/>
      <c r="Q203" s="66"/>
      <c r="R203" s="66"/>
      <c r="S203" s="66"/>
      <c r="T203" s="66"/>
      <c r="U203" s="66"/>
      <c r="V203" s="66"/>
      <c r="W203" s="66"/>
      <c r="X203" s="66"/>
      <c r="Y203" s="66"/>
      <c r="Z203" s="66"/>
      <c r="AA203" s="66"/>
      <c r="AB203" s="66"/>
      <c r="AC203" s="66"/>
      <c r="AD203" s="66"/>
      <c r="AE203" s="66"/>
      <c r="AF203" s="66"/>
      <c r="AG203" s="66"/>
      <c r="AH203" s="66"/>
      <c r="AI203" s="66"/>
    </row>
    <row r="204" hidden="1">
      <c r="A204" s="313" t="s">
        <v>1338</v>
      </c>
      <c r="B204" s="169"/>
      <c r="C204" s="169"/>
      <c r="D204" s="253" t="s">
        <v>1356</v>
      </c>
      <c r="E204" s="317"/>
      <c r="F204" s="253" t="s">
        <v>1341</v>
      </c>
      <c r="G204" s="316" t="s">
        <v>1357</v>
      </c>
      <c r="H204" s="316" t="s">
        <v>1358</v>
      </c>
      <c r="I204" s="316" t="s">
        <v>1359</v>
      </c>
      <c r="J204" s="200" t="s">
        <v>492</v>
      </c>
      <c r="K204" s="253" t="s">
        <v>518</v>
      </c>
      <c r="L204" s="253" t="s">
        <v>519</v>
      </c>
      <c r="M204" s="317"/>
      <c r="N204" s="269"/>
      <c r="O204" s="225"/>
      <c r="P204" s="66"/>
      <c r="Q204" s="66"/>
      <c r="R204" s="66"/>
      <c r="S204" s="66"/>
      <c r="T204" s="66"/>
      <c r="U204" s="66"/>
      <c r="V204" s="66"/>
      <c r="W204" s="66"/>
      <c r="X204" s="66"/>
      <c r="Y204" s="66"/>
      <c r="Z204" s="66"/>
      <c r="AA204" s="66"/>
      <c r="AB204" s="66"/>
      <c r="AC204" s="66"/>
      <c r="AD204" s="66"/>
      <c r="AE204" s="66"/>
      <c r="AF204" s="66"/>
      <c r="AG204" s="66"/>
      <c r="AH204" s="66"/>
      <c r="AI204" s="66"/>
    </row>
    <row r="205" hidden="1">
      <c r="A205" s="313" t="s">
        <v>1338</v>
      </c>
      <c r="B205" s="12"/>
      <c r="C205" s="12"/>
      <c r="D205" s="253" t="s">
        <v>1360</v>
      </c>
      <c r="E205" s="317"/>
      <c r="F205" s="253" t="s">
        <v>1341</v>
      </c>
      <c r="G205" s="316" t="s">
        <v>1361</v>
      </c>
      <c r="H205" s="316" t="s">
        <v>7222</v>
      </c>
      <c r="I205" s="316" t="s">
        <v>7223</v>
      </c>
      <c r="J205" s="200" t="s">
        <v>492</v>
      </c>
      <c r="K205" s="253" t="s">
        <v>493</v>
      </c>
      <c r="L205" s="317"/>
      <c r="M205" s="317"/>
      <c r="N205" s="269"/>
      <c r="O205" s="225"/>
      <c r="P205" s="66"/>
      <c r="Q205" s="66"/>
      <c r="R205" s="66"/>
      <c r="S205" s="66"/>
      <c r="T205" s="66"/>
      <c r="U205" s="66"/>
      <c r="V205" s="66"/>
      <c r="W205" s="66"/>
      <c r="X205" s="66"/>
      <c r="Y205" s="66"/>
      <c r="Z205" s="66"/>
      <c r="AA205" s="66"/>
      <c r="AB205" s="66"/>
      <c r="AC205" s="66"/>
      <c r="AD205" s="66"/>
      <c r="AE205" s="66"/>
      <c r="AF205" s="66"/>
      <c r="AG205" s="66"/>
      <c r="AH205" s="66"/>
      <c r="AI205" s="66"/>
    </row>
    <row r="206" hidden="1">
      <c r="A206" s="313" t="s">
        <v>1363</v>
      </c>
      <c r="B206" s="314"/>
      <c r="C206" s="315" t="s">
        <v>1364</v>
      </c>
      <c r="D206" s="253" t="s">
        <v>1365</v>
      </c>
      <c r="E206" s="317"/>
      <c r="F206" s="253" t="s">
        <v>1366</v>
      </c>
      <c r="G206" s="316" t="s">
        <v>1367</v>
      </c>
      <c r="H206" s="316" t="s">
        <v>1368</v>
      </c>
      <c r="I206" s="316" t="s">
        <v>1369</v>
      </c>
      <c r="J206" s="200" t="s">
        <v>492</v>
      </c>
      <c r="K206" s="253" t="s">
        <v>518</v>
      </c>
      <c r="L206" s="253" t="s">
        <v>519</v>
      </c>
      <c r="M206" s="317"/>
      <c r="N206" s="269"/>
      <c r="O206" s="225"/>
      <c r="P206" s="66"/>
      <c r="Q206" s="66"/>
      <c r="R206" s="66"/>
      <c r="S206" s="66"/>
      <c r="T206" s="66"/>
      <c r="U206" s="66"/>
      <c r="V206" s="66"/>
      <c r="W206" s="66"/>
      <c r="X206" s="66"/>
      <c r="Y206" s="66"/>
      <c r="Z206" s="66"/>
      <c r="AA206" s="66"/>
      <c r="AB206" s="66"/>
      <c r="AC206" s="66"/>
      <c r="AD206" s="66"/>
      <c r="AE206" s="66"/>
      <c r="AF206" s="66"/>
      <c r="AG206" s="66"/>
      <c r="AH206" s="66"/>
      <c r="AI206" s="66"/>
    </row>
    <row r="207" hidden="1">
      <c r="A207" s="313" t="s">
        <v>1363</v>
      </c>
      <c r="B207" s="169"/>
      <c r="C207" s="169"/>
      <c r="D207" s="253" t="s">
        <v>1370</v>
      </c>
      <c r="E207" s="317"/>
      <c r="F207" s="253" t="s">
        <v>1366</v>
      </c>
      <c r="G207" s="316" t="s">
        <v>1371</v>
      </c>
      <c r="H207" s="316" t="s">
        <v>7224</v>
      </c>
      <c r="I207" s="316" t="s">
        <v>1373</v>
      </c>
      <c r="J207" s="200" t="s">
        <v>492</v>
      </c>
      <c r="K207" s="253" t="s">
        <v>518</v>
      </c>
      <c r="L207" s="253" t="s">
        <v>519</v>
      </c>
      <c r="M207" s="317"/>
      <c r="N207" s="269"/>
      <c r="O207" s="225"/>
      <c r="P207" s="66"/>
      <c r="Q207" s="66"/>
      <c r="R207" s="66"/>
      <c r="S207" s="66"/>
      <c r="T207" s="66"/>
      <c r="U207" s="66"/>
      <c r="V207" s="66"/>
      <c r="W207" s="66"/>
      <c r="X207" s="66"/>
      <c r="Y207" s="66"/>
      <c r="Z207" s="66"/>
      <c r="AA207" s="66"/>
      <c r="AB207" s="66"/>
      <c r="AC207" s="66"/>
      <c r="AD207" s="66"/>
      <c r="AE207" s="66"/>
      <c r="AF207" s="66"/>
      <c r="AG207" s="66"/>
      <c r="AH207" s="66"/>
      <c r="AI207" s="66"/>
    </row>
    <row r="208" hidden="1">
      <c r="A208" s="313" t="s">
        <v>1363</v>
      </c>
      <c r="B208" s="169"/>
      <c r="C208" s="169"/>
      <c r="D208" s="253" t="s">
        <v>1374</v>
      </c>
      <c r="E208" s="317"/>
      <c r="F208" s="253" t="s">
        <v>1366</v>
      </c>
      <c r="G208" s="316" t="s">
        <v>1375</v>
      </c>
      <c r="H208" s="316" t="s">
        <v>7225</v>
      </c>
      <c r="I208" s="316" t="s">
        <v>1377</v>
      </c>
      <c r="J208" s="200" t="s">
        <v>492</v>
      </c>
      <c r="K208" s="253" t="s">
        <v>518</v>
      </c>
      <c r="L208" s="253" t="s">
        <v>519</v>
      </c>
      <c r="M208" s="317"/>
      <c r="N208" s="269"/>
      <c r="O208" s="225"/>
      <c r="P208" s="66"/>
      <c r="Q208" s="66"/>
      <c r="R208" s="66"/>
      <c r="S208" s="66"/>
      <c r="T208" s="66"/>
      <c r="U208" s="66"/>
      <c r="V208" s="66"/>
      <c r="W208" s="66"/>
      <c r="X208" s="66"/>
      <c r="Y208" s="66"/>
      <c r="Z208" s="66"/>
      <c r="AA208" s="66"/>
      <c r="AB208" s="66"/>
      <c r="AC208" s="66"/>
      <c r="AD208" s="66"/>
      <c r="AE208" s="66"/>
      <c r="AF208" s="66"/>
      <c r="AG208" s="66"/>
      <c r="AH208" s="66"/>
      <c r="AI208" s="66"/>
    </row>
    <row r="209" hidden="1">
      <c r="A209" s="313" t="s">
        <v>1363</v>
      </c>
      <c r="B209" s="169"/>
      <c r="C209" s="169"/>
      <c r="D209" s="253" t="s">
        <v>1378</v>
      </c>
      <c r="E209" s="317"/>
      <c r="F209" s="253" t="s">
        <v>1366</v>
      </c>
      <c r="G209" s="316" t="s">
        <v>1379</v>
      </c>
      <c r="H209" s="316" t="s">
        <v>7225</v>
      </c>
      <c r="I209" s="316" t="s">
        <v>1380</v>
      </c>
      <c r="J209" s="200" t="s">
        <v>492</v>
      </c>
      <c r="K209" s="253" t="s">
        <v>518</v>
      </c>
      <c r="L209" s="253" t="s">
        <v>519</v>
      </c>
      <c r="M209" s="317"/>
      <c r="N209" s="269"/>
      <c r="O209" s="225"/>
      <c r="P209" s="66"/>
      <c r="Q209" s="66"/>
      <c r="R209" s="66"/>
      <c r="S209" s="66"/>
      <c r="T209" s="66"/>
      <c r="U209" s="66"/>
      <c r="V209" s="66"/>
      <c r="W209" s="66"/>
      <c r="X209" s="66"/>
      <c r="Y209" s="66"/>
      <c r="Z209" s="66"/>
      <c r="AA209" s="66"/>
      <c r="AB209" s="66"/>
      <c r="AC209" s="66"/>
      <c r="AD209" s="66"/>
      <c r="AE209" s="66"/>
      <c r="AF209" s="66"/>
      <c r="AG209" s="66"/>
      <c r="AH209" s="66"/>
      <c r="AI209" s="66"/>
    </row>
    <row r="210" hidden="1">
      <c r="A210" s="313" t="s">
        <v>1363</v>
      </c>
      <c r="B210" s="169"/>
      <c r="C210" s="169"/>
      <c r="D210" s="253" t="s">
        <v>1381</v>
      </c>
      <c r="E210" s="317"/>
      <c r="F210" s="253" t="s">
        <v>1366</v>
      </c>
      <c r="G210" s="316" t="s">
        <v>1382</v>
      </c>
      <c r="H210" s="316" t="s">
        <v>7226</v>
      </c>
      <c r="I210" s="316" t="s">
        <v>1384</v>
      </c>
      <c r="J210" s="200" t="s">
        <v>492</v>
      </c>
      <c r="K210" s="253" t="s">
        <v>518</v>
      </c>
      <c r="L210" s="253" t="s">
        <v>519</v>
      </c>
      <c r="M210" s="317"/>
      <c r="N210" s="269"/>
      <c r="O210" s="225"/>
      <c r="P210" s="66"/>
      <c r="Q210" s="66"/>
      <c r="R210" s="66"/>
      <c r="S210" s="66"/>
      <c r="T210" s="66"/>
      <c r="U210" s="66"/>
      <c r="V210" s="66"/>
      <c r="W210" s="66"/>
      <c r="X210" s="66"/>
      <c r="Y210" s="66"/>
      <c r="Z210" s="66"/>
      <c r="AA210" s="66"/>
      <c r="AB210" s="66"/>
      <c r="AC210" s="66"/>
      <c r="AD210" s="66"/>
      <c r="AE210" s="66"/>
      <c r="AF210" s="66"/>
      <c r="AG210" s="66"/>
      <c r="AH210" s="66"/>
      <c r="AI210" s="66"/>
    </row>
    <row r="211" hidden="1">
      <c r="A211" s="313" t="s">
        <v>1363</v>
      </c>
      <c r="B211" s="169"/>
      <c r="C211" s="169"/>
      <c r="D211" s="253" t="s">
        <v>1385</v>
      </c>
      <c r="E211" s="317"/>
      <c r="F211" s="253" t="s">
        <v>1366</v>
      </c>
      <c r="G211" s="316" t="s">
        <v>1386</v>
      </c>
      <c r="H211" s="316" t="s">
        <v>7227</v>
      </c>
      <c r="I211" s="316" t="s">
        <v>1388</v>
      </c>
      <c r="J211" s="200" t="s">
        <v>492</v>
      </c>
      <c r="K211" s="253" t="s">
        <v>518</v>
      </c>
      <c r="L211" s="253" t="s">
        <v>519</v>
      </c>
      <c r="M211" s="317"/>
      <c r="N211" s="269"/>
      <c r="O211" s="225"/>
      <c r="P211" s="66"/>
      <c r="Q211" s="66"/>
      <c r="R211" s="66"/>
      <c r="S211" s="66"/>
      <c r="T211" s="66"/>
      <c r="U211" s="66"/>
      <c r="V211" s="66"/>
      <c r="W211" s="66"/>
      <c r="X211" s="66"/>
      <c r="Y211" s="66"/>
      <c r="Z211" s="66"/>
      <c r="AA211" s="66"/>
      <c r="AB211" s="66"/>
      <c r="AC211" s="66"/>
      <c r="AD211" s="66"/>
      <c r="AE211" s="66"/>
      <c r="AF211" s="66"/>
      <c r="AG211" s="66"/>
      <c r="AH211" s="66"/>
      <c r="AI211" s="66"/>
    </row>
    <row r="212" hidden="1">
      <c r="A212" s="313" t="s">
        <v>1363</v>
      </c>
      <c r="B212" s="12"/>
      <c r="C212" s="12"/>
      <c r="D212" s="253" t="s">
        <v>1389</v>
      </c>
      <c r="E212" s="317"/>
      <c r="F212" s="253" t="s">
        <v>1366</v>
      </c>
      <c r="G212" s="316" t="s">
        <v>1393</v>
      </c>
      <c r="H212" s="316" t="s">
        <v>7228</v>
      </c>
      <c r="I212" s="316" t="s">
        <v>1395</v>
      </c>
      <c r="J212" s="200" t="s">
        <v>492</v>
      </c>
      <c r="K212" s="253" t="s">
        <v>493</v>
      </c>
      <c r="L212" s="317"/>
      <c r="M212" s="317"/>
      <c r="N212" s="269"/>
      <c r="O212" s="225"/>
      <c r="P212" s="66"/>
      <c r="Q212" s="66"/>
      <c r="R212" s="66"/>
      <c r="S212" s="66"/>
      <c r="T212" s="66"/>
      <c r="U212" s="66"/>
      <c r="V212" s="66"/>
      <c r="W212" s="66"/>
      <c r="X212" s="66"/>
      <c r="Y212" s="66"/>
      <c r="Z212" s="66"/>
      <c r="AA212" s="66"/>
      <c r="AB212" s="66"/>
      <c r="AC212" s="66"/>
      <c r="AD212" s="66"/>
      <c r="AE212" s="66"/>
      <c r="AF212" s="66"/>
      <c r="AG212" s="66"/>
      <c r="AH212" s="66"/>
      <c r="AI212" s="66"/>
    </row>
    <row r="213" hidden="1">
      <c r="A213" s="313" t="s">
        <v>1396</v>
      </c>
      <c r="B213" s="314"/>
      <c r="C213" s="315" t="s">
        <v>1397</v>
      </c>
      <c r="D213" s="253" t="s">
        <v>1392</v>
      </c>
      <c r="E213" s="317"/>
      <c r="F213" s="253" t="s">
        <v>1399</v>
      </c>
      <c r="G213" s="316" t="s">
        <v>1400</v>
      </c>
      <c r="H213" s="316" t="s">
        <v>1401</v>
      </c>
      <c r="I213" s="316" t="s">
        <v>7229</v>
      </c>
      <c r="J213" s="200" t="s">
        <v>492</v>
      </c>
      <c r="K213" s="253" t="s">
        <v>518</v>
      </c>
      <c r="L213" s="253" t="s">
        <v>519</v>
      </c>
      <c r="M213" s="317"/>
      <c r="N213" s="269"/>
      <c r="O213" s="225"/>
      <c r="P213" s="66"/>
      <c r="Q213" s="66"/>
      <c r="R213" s="66"/>
      <c r="S213" s="66"/>
      <c r="T213" s="66"/>
      <c r="U213" s="66"/>
      <c r="V213" s="66"/>
      <c r="W213" s="66"/>
      <c r="X213" s="66"/>
      <c r="Y213" s="66"/>
      <c r="Z213" s="66"/>
      <c r="AA213" s="66"/>
      <c r="AB213" s="66"/>
      <c r="AC213" s="66"/>
      <c r="AD213" s="66"/>
      <c r="AE213" s="66"/>
      <c r="AF213" s="66"/>
      <c r="AG213" s="66"/>
      <c r="AH213" s="66"/>
      <c r="AI213" s="66"/>
    </row>
    <row r="214" hidden="1">
      <c r="A214" s="313" t="s">
        <v>1396</v>
      </c>
      <c r="B214" s="169"/>
      <c r="C214" s="169"/>
      <c r="D214" s="253" t="s">
        <v>1398</v>
      </c>
      <c r="E214" s="317"/>
      <c r="F214" s="253" t="s">
        <v>1399</v>
      </c>
      <c r="G214" s="316" t="s">
        <v>1404</v>
      </c>
      <c r="H214" s="316" t="s">
        <v>7230</v>
      </c>
      <c r="I214" s="316" t="s">
        <v>1406</v>
      </c>
      <c r="J214" s="200" t="s">
        <v>492</v>
      </c>
      <c r="K214" s="253" t="s">
        <v>518</v>
      </c>
      <c r="L214" s="253" t="s">
        <v>519</v>
      </c>
      <c r="M214" s="317"/>
      <c r="N214" s="269"/>
      <c r="O214" s="225"/>
      <c r="P214" s="66"/>
      <c r="Q214" s="66"/>
      <c r="R214" s="66"/>
      <c r="S214" s="66"/>
      <c r="T214" s="66"/>
      <c r="U214" s="66"/>
      <c r="V214" s="66"/>
      <c r="W214" s="66"/>
      <c r="X214" s="66"/>
      <c r="Y214" s="66"/>
      <c r="Z214" s="66"/>
      <c r="AA214" s="66"/>
      <c r="AB214" s="66"/>
      <c r="AC214" s="66"/>
      <c r="AD214" s="66"/>
      <c r="AE214" s="66"/>
      <c r="AF214" s="66"/>
      <c r="AG214" s="66"/>
      <c r="AH214" s="66"/>
      <c r="AI214" s="66"/>
    </row>
    <row r="215" hidden="1">
      <c r="A215" s="313" t="s">
        <v>1396</v>
      </c>
      <c r="B215" s="12"/>
      <c r="C215" s="12"/>
      <c r="D215" s="253" t="s">
        <v>1403</v>
      </c>
      <c r="E215" s="317"/>
      <c r="F215" s="253" t="s">
        <v>1399</v>
      </c>
      <c r="G215" s="316" t="s">
        <v>1408</v>
      </c>
      <c r="H215" s="316" t="s">
        <v>1409</v>
      </c>
      <c r="I215" s="316" t="s">
        <v>1410</v>
      </c>
      <c r="J215" s="200" t="s">
        <v>492</v>
      </c>
      <c r="K215" s="253" t="s">
        <v>518</v>
      </c>
      <c r="L215" s="253" t="s">
        <v>519</v>
      </c>
      <c r="M215" s="317"/>
      <c r="N215" s="269"/>
      <c r="O215" s="225"/>
      <c r="P215" s="66"/>
      <c r="Q215" s="66"/>
      <c r="R215" s="66"/>
      <c r="S215" s="66"/>
      <c r="T215" s="66"/>
      <c r="U215" s="66"/>
      <c r="V215" s="66"/>
      <c r="W215" s="66"/>
      <c r="X215" s="66"/>
      <c r="Y215" s="66"/>
      <c r="Z215" s="66"/>
      <c r="AA215" s="66"/>
      <c r="AB215" s="66"/>
      <c r="AC215" s="66"/>
      <c r="AD215" s="66"/>
      <c r="AE215" s="66"/>
      <c r="AF215" s="66"/>
      <c r="AG215" s="66"/>
      <c r="AH215" s="66"/>
      <c r="AI215" s="66"/>
    </row>
    <row r="216" hidden="1">
      <c r="A216" s="313" t="s">
        <v>1411</v>
      </c>
      <c r="B216" s="314"/>
      <c r="C216" s="315" t="s">
        <v>1412</v>
      </c>
      <c r="D216" s="253" t="s">
        <v>1407</v>
      </c>
      <c r="E216" s="317"/>
      <c r="F216" s="253" t="s">
        <v>1414</v>
      </c>
      <c r="G216" s="316" t="s">
        <v>1415</v>
      </c>
      <c r="H216" s="316" t="s">
        <v>1416</v>
      </c>
      <c r="I216" s="316" t="s">
        <v>1417</v>
      </c>
      <c r="J216" s="200" t="s">
        <v>492</v>
      </c>
      <c r="K216" s="253" t="s">
        <v>493</v>
      </c>
      <c r="L216" s="317"/>
      <c r="M216" s="317"/>
      <c r="N216" s="269"/>
      <c r="O216" s="225"/>
      <c r="P216" s="66"/>
      <c r="Q216" s="66"/>
      <c r="R216" s="66"/>
      <c r="S216" s="66"/>
      <c r="T216" s="66"/>
      <c r="U216" s="66"/>
      <c r="V216" s="66"/>
      <c r="W216" s="66"/>
      <c r="X216" s="66"/>
      <c r="Y216" s="66"/>
      <c r="Z216" s="66"/>
      <c r="AA216" s="66"/>
      <c r="AB216" s="66"/>
      <c r="AC216" s="66"/>
      <c r="AD216" s="66"/>
      <c r="AE216" s="66"/>
      <c r="AF216" s="66"/>
      <c r="AG216" s="66"/>
      <c r="AH216" s="66"/>
      <c r="AI216" s="66"/>
    </row>
    <row r="217" hidden="1">
      <c r="A217" s="313" t="s">
        <v>1411</v>
      </c>
      <c r="B217" s="169"/>
      <c r="C217" s="169"/>
      <c r="D217" s="253" t="s">
        <v>1413</v>
      </c>
      <c r="E217" s="317"/>
      <c r="F217" s="253" t="s">
        <v>1414</v>
      </c>
      <c r="G217" s="316" t="s">
        <v>1419</v>
      </c>
      <c r="H217" s="316" t="s">
        <v>1420</v>
      </c>
      <c r="I217" s="316" t="s">
        <v>1421</v>
      </c>
      <c r="J217" s="200" t="s">
        <v>492</v>
      </c>
      <c r="K217" s="253" t="s">
        <v>493</v>
      </c>
      <c r="L217" s="317"/>
      <c r="M217" s="317"/>
      <c r="N217" s="269"/>
      <c r="O217" s="225"/>
      <c r="P217" s="66"/>
      <c r="Q217" s="66"/>
      <c r="R217" s="66"/>
      <c r="S217" s="66"/>
      <c r="T217" s="66"/>
      <c r="U217" s="66"/>
      <c r="V217" s="66"/>
      <c r="W217" s="66"/>
      <c r="X217" s="66"/>
      <c r="Y217" s="66"/>
      <c r="Z217" s="66"/>
      <c r="AA217" s="66"/>
      <c r="AB217" s="66"/>
      <c r="AC217" s="66"/>
      <c r="AD217" s="66"/>
      <c r="AE217" s="66"/>
      <c r="AF217" s="66"/>
      <c r="AG217" s="66"/>
      <c r="AH217" s="66"/>
      <c r="AI217" s="66"/>
    </row>
    <row r="218" hidden="1">
      <c r="A218" s="313" t="s">
        <v>1411</v>
      </c>
      <c r="B218" s="169"/>
      <c r="C218" s="169"/>
      <c r="D218" s="253" t="s">
        <v>1418</v>
      </c>
      <c r="E218" s="317"/>
      <c r="F218" s="253" t="s">
        <v>1414</v>
      </c>
      <c r="G218" s="316" t="s">
        <v>1423</v>
      </c>
      <c r="H218" s="316" t="s">
        <v>1424</v>
      </c>
      <c r="I218" s="316" t="s">
        <v>1425</v>
      </c>
      <c r="J218" s="200" t="s">
        <v>492</v>
      </c>
      <c r="K218" s="253" t="s">
        <v>493</v>
      </c>
      <c r="L218" s="317"/>
      <c r="M218" s="317"/>
      <c r="N218" s="269"/>
      <c r="O218" s="225"/>
      <c r="P218" s="66"/>
      <c r="Q218" s="66"/>
      <c r="R218" s="66"/>
      <c r="S218" s="66"/>
      <c r="T218" s="66"/>
      <c r="U218" s="66"/>
      <c r="V218" s="66"/>
      <c r="W218" s="66"/>
      <c r="X218" s="66"/>
      <c r="Y218" s="66"/>
      <c r="Z218" s="66"/>
      <c r="AA218" s="66"/>
      <c r="AB218" s="66"/>
      <c r="AC218" s="66"/>
      <c r="AD218" s="66"/>
      <c r="AE218" s="66"/>
      <c r="AF218" s="66"/>
      <c r="AG218" s="66"/>
      <c r="AH218" s="66"/>
      <c r="AI218" s="66"/>
    </row>
    <row r="219" hidden="1">
      <c r="A219" s="313" t="s">
        <v>1411</v>
      </c>
      <c r="B219" s="169"/>
      <c r="C219" s="169"/>
      <c r="D219" s="253" t="s">
        <v>1422</v>
      </c>
      <c r="E219" s="317"/>
      <c r="F219" s="253" t="s">
        <v>1414</v>
      </c>
      <c r="G219" s="316" t="s">
        <v>7231</v>
      </c>
      <c r="H219" s="316" t="s">
        <v>1428</v>
      </c>
      <c r="I219" s="316" t="s">
        <v>1425</v>
      </c>
      <c r="J219" s="200" t="s">
        <v>492</v>
      </c>
      <c r="K219" s="253" t="s">
        <v>493</v>
      </c>
      <c r="L219" s="317"/>
      <c r="M219" s="317"/>
      <c r="N219" s="269"/>
      <c r="O219" s="225"/>
      <c r="P219" s="66"/>
      <c r="Q219" s="66"/>
      <c r="R219" s="66"/>
      <c r="S219" s="66"/>
      <c r="T219" s="66"/>
      <c r="U219" s="66"/>
      <c r="V219" s="66"/>
      <c r="W219" s="66"/>
      <c r="X219" s="66"/>
      <c r="Y219" s="66"/>
      <c r="Z219" s="66"/>
      <c r="AA219" s="66"/>
      <c r="AB219" s="66"/>
      <c r="AC219" s="66"/>
      <c r="AD219" s="66"/>
      <c r="AE219" s="66"/>
      <c r="AF219" s="66"/>
      <c r="AG219" s="66"/>
      <c r="AH219" s="66"/>
      <c r="AI219" s="66"/>
    </row>
    <row r="220" hidden="1">
      <c r="A220" s="313" t="s">
        <v>1411</v>
      </c>
      <c r="B220" s="12"/>
      <c r="C220" s="12"/>
      <c r="D220" s="253" t="s">
        <v>1426</v>
      </c>
      <c r="E220" s="317"/>
      <c r="F220" s="253" t="s">
        <v>1414</v>
      </c>
      <c r="G220" s="316" t="s">
        <v>1430</v>
      </c>
      <c r="H220" s="316" t="s">
        <v>1428</v>
      </c>
      <c r="I220" s="316" t="s">
        <v>1421</v>
      </c>
      <c r="J220" s="200" t="s">
        <v>492</v>
      </c>
      <c r="K220" s="253" t="s">
        <v>493</v>
      </c>
      <c r="L220" s="317"/>
      <c r="M220" s="317"/>
      <c r="N220" s="269"/>
      <c r="O220" s="225"/>
      <c r="P220" s="66"/>
      <c r="Q220" s="66"/>
      <c r="R220" s="66"/>
      <c r="S220" s="66"/>
      <c r="T220" s="66"/>
      <c r="U220" s="66"/>
      <c r="V220" s="66"/>
      <c r="W220" s="66"/>
      <c r="X220" s="66"/>
      <c r="Y220" s="66"/>
      <c r="Z220" s="66"/>
      <c r="AA220" s="66"/>
      <c r="AB220" s="66"/>
      <c r="AC220" s="66"/>
      <c r="AD220" s="66"/>
      <c r="AE220" s="66"/>
      <c r="AF220" s="66"/>
      <c r="AG220" s="66"/>
      <c r="AH220" s="66"/>
      <c r="AI220" s="66"/>
    </row>
    <row r="221" hidden="1">
      <c r="A221" s="313" t="s">
        <v>1451</v>
      </c>
      <c r="B221" s="314"/>
      <c r="C221" s="315" t="s">
        <v>1452</v>
      </c>
      <c r="D221" s="253" t="s">
        <v>1429</v>
      </c>
      <c r="E221" s="317"/>
      <c r="F221" s="253" t="s">
        <v>1454</v>
      </c>
      <c r="G221" s="316" t="s">
        <v>1455</v>
      </c>
      <c r="H221" s="316" t="s">
        <v>1456</v>
      </c>
      <c r="I221" s="316" t="s">
        <v>1457</v>
      </c>
      <c r="J221" s="200" t="s">
        <v>492</v>
      </c>
      <c r="K221" s="253" t="s">
        <v>518</v>
      </c>
      <c r="L221" s="253" t="s">
        <v>519</v>
      </c>
      <c r="M221" s="317"/>
      <c r="N221" s="269"/>
      <c r="O221" s="225"/>
      <c r="P221" s="66"/>
      <c r="Q221" s="66"/>
      <c r="R221" s="66"/>
      <c r="S221" s="66"/>
      <c r="T221" s="66"/>
      <c r="U221" s="66"/>
      <c r="V221" s="66"/>
      <c r="W221" s="66"/>
      <c r="X221" s="66"/>
      <c r="Y221" s="66"/>
      <c r="Z221" s="66"/>
      <c r="AA221" s="66"/>
      <c r="AB221" s="66"/>
      <c r="AC221" s="66"/>
      <c r="AD221" s="66"/>
      <c r="AE221" s="66"/>
      <c r="AF221" s="66"/>
      <c r="AG221" s="66"/>
      <c r="AH221" s="66"/>
      <c r="AI221" s="66"/>
    </row>
    <row r="222" hidden="1">
      <c r="A222" s="313" t="s">
        <v>1451</v>
      </c>
      <c r="B222" s="169"/>
      <c r="C222" s="169"/>
      <c r="D222" s="253" t="s">
        <v>1434</v>
      </c>
      <c r="E222" s="317"/>
      <c r="F222" s="253" t="s">
        <v>1454</v>
      </c>
      <c r="G222" s="316" t="s">
        <v>1459</v>
      </c>
      <c r="H222" s="316" t="s">
        <v>7232</v>
      </c>
      <c r="I222" s="316" t="s">
        <v>1461</v>
      </c>
      <c r="J222" s="200" t="s">
        <v>492</v>
      </c>
      <c r="K222" s="253" t="s">
        <v>518</v>
      </c>
      <c r="L222" s="253" t="s">
        <v>519</v>
      </c>
      <c r="M222" s="317"/>
      <c r="N222" s="269"/>
      <c r="O222" s="225"/>
      <c r="P222" s="66"/>
      <c r="Q222" s="66"/>
      <c r="R222" s="66"/>
      <c r="S222" s="66"/>
      <c r="T222" s="66"/>
      <c r="U222" s="66"/>
      <c r="V222" s="66"/>
      <c r="W222" s="66"/>
      <c r="X222" s="66"/>
      <c r="Y222" s="66"/>
      <c r="Z222" s="66"/>
      <c r="AA222" s="66"/>
      <c r="AB222" s="66"/>
      <c r="AC222" s="66"/>
      <c r="AD222" s="66"/>
      <c r="AE222" s="66"/>
      <c r="AF222" s="66"/>
      <c r="AG222" s="66"/>
      <c r="AH222" s="66"/>
      <c r="AI222" s="66"/>
    </row>
    <row r="223" hidden="1">
      <c r="A223" s="313" t="s">
        <v>1451</v>
      </c>
      <c r="B223" s="169"/>
      <c r="C223" s="169"/>
      <c r="D223" s="253" t="s">
        <v>1439</v>
      </c>
      <c r="E223" s="317"/>
      <c r="F223" s="253" t="s">
        <v>1454</v>
      </c>
      <c r="G223" s="316" t="s">
        <v>1463</v>
      </c>
      <c r="H223" s="316" t="s">
        <v>7233</v>
      </c>
      <c r="I223" s="316" t="s">
        <v>1465</v>
      </c>
      <c r="J223" s="200" t="s">
        <v>492</v>
      </c>
      <c r="K223" s="253" t="s">
        <v>493</v>
      </c>
      <c r="L223" s="317"/>
      <c r="M223" s="317"/>
      <c r="N223" s="269"/>
      <c r="O223" s="225"/>
      <c r="P223" s="66"/>
      <c r="Q223" s="66"/>
      <c r="R223" s="66"/>
      <c r="S223" s="66"/>
      <c r="T223" s="66"/>
      <c r="U223" s="66"/>
      <c r="V223" s="66"/>
      <c r="W223" s="66"/>
      <c r="X223" s="66"/>
      <c r="Y223" s="66"/>
      <c r="Z223" s="66"/>
      <c r="AA223" s="66"/>
      <c r="AB223" s="66"/>
      <c r="AC223" s="66"/>
      <c r="AD223" s="66"/>
      <c r="AE223" s="66"/>
      <c r="AF223" s="66"/>
      <c r="AG223" s="66"/>
      <c r="AH223" s="66"/>
      <c r="AI223" s="66"/>
    </row>
    <row r="224" hidden="1">
      <c r="A224" s="313" t="s">
        <v>1451</v>
      </c>
      <c r="B224" s="169"/>
      <c r="C224" s="169"/>
      <c r="D224" s="253" t="s">
        <v>1442</v>
      </c>
      <c r="E224" s="317"/>
      <c r="F224" s="253" t="s">
        <v>1454</v>
      </c>
      <c r="G224" s="316" t="s">
        <v>1467</v>
      </c>
      <c r="H224" s="316" t="s">
        <v>1468</v>
      </c>
      <c r="I224" s="316" t="s">
        <v>1469</v>
      </c>
      <c r="J224" s="200" t="s">
        <v>492</v>
      </c>
      <c r="K224" s="253" t="s">
        <v>518</v>
      </c>
      <c r="L224" s="253" t="s">
        <v>519</v>
      </c>
      <c r="M224" s="317"/>
      <c r="N224" s="269"/>
      <c r="O224" s="225"/>
      <c r="P224" s="66"/>
      <c r="Q224" s="66"/>
      <c r="R224" s="66"/>
      <c r="S224" s="66"/>
      <c r="T224" s="66"/>
      <c r="U224" s="66"/>
      <c r="V224" s="66"/>
      <c r="W224" s="66"/>
      <c r="X224" s="66"/>
      <c r="Y224" s="66"/>
      <c r="Z224" s="66"/>
      <c r="AA224" s="66"/>
      <c r="AB224" s="66"/>
      <c r="AC224" s="66"/>
      <c r="AD224" s="66"/>
      <c r="AE224" s="66"/>
      <c r="AF224" s="66"/>
      <c r="AG224" s="66"/>
      <c r="AH224" s="66"/>
      <c r="AI224" s="66"/>
    </row>
    <row r="225" hidden="1">
      <c r="A225" s="313" t="s">
        <v>1451</v>
      </c>
      <c r="B225" s="169"/>
      <c r="C225" s="169"/>
      <c r="D225" s="253" t="s">
        <v>1445</v>
      </c>
      <c r="E225" s="317"/>
      <c r="F225" s="253" t="s">
        <v>1454</v>
      </c>
      <c r="G225" s="316" t="s">
        <v>1471</v>
      </c>
      <c r="H225" s="316" t="s">
        <v>1468</v>
      </c>
      <c r="I225" s="316" t="s">
        <v>1472</v>
      </c>
      <c r="J225" s="200" t="s">
        <v>492</v>
      </c>
      <c r="K225" s="253" t="s">
        <v>518</v>
      </c>
      <c r="L225" s="253" t="s">
        <v>519</v>
      </c>
      <c r="M225" s="317"/>
      <c r="N225" s="269"/>
      <c r="O225" s="225"/>
      <c r="P225" s="66"/>
      <c r="Q225" s="66"/>
      <c r="R225" s="66"/>
      <c r="S225" s="66"/>
      <c r="T225" s="66"/>
      <c r="U225" s="66"/>
      <c r="V225" s="66"/>
      <c r="W225" s="66"/>
      <c r="X225" s="66"/>
      <c r="Y225" s="66"/>
      <c r="Z225" s="66"/>
      <c r="AA225" s="66"/>
      <c r="AB225" s="66"/>
      <c r="AC225" s="66"/>
      <c r="AD225" s="66"/>
      <c r="AE225" s="66"/>
      <c r="AF225" s="66"/>
      <c r="AG225" s="66"/>
      <c r="AH225" s="66"/>
      <c r="AI225" s="66"/>
    </row>
    <row r="226" hidden="1">
      <c r="A226" s="313" t="s">
        <v>1451</v>
      </c>
      <c r="B226" s="169"/>
      <c r="C226" s="169"/>
      <c r="D226" s="253" t="s">
        <v>1447</v>
      </c>
      <c r="E226" s="317"/>
      <c r="F226" s="253" t="s">
        <v>1454</v>
      </c>
      <c r="G226" s="316" t="s">
        <v>1471</v>
      </c>
      <c r="H226" s="316" t="s">
        <v>1468</v>
      </c>
      <c r="I226" s="316" t="s">
        <v>1472</v>
      </c>
      <c r="J226" s="200" t="s">
        <v>492</v>
      </c>
      <c r="K226" s="253" t="s">
        <v>518</v>
      </c>
      <c r="L226" s="253" t="s">
        <v>519</v>
      </c>
      <c r="M226" s="317"/>
      <c r="N226" s="269"/>
      <c r="O226" s="225"/>
      <c r="P226" s="66"/>
      <c r="Q226" s="66"/>
      <c r="R226" s="66"/>
      <c r="S226" s="66"/>
      <c r="T226" s="66"/>
      <c r="U226" s="66"/>
      <c r="V226" s="66"/>
      <c r="W226" s="66"/>
      <c r="X226" s="66"/>
      <c r="Y226" s="66"/>
      <c r="Z226" s="66"/>
      <c r="AA226" s="66"/>
      <c r="AB226" s="66"/>
      <c r="AC226" s="66"/>
      <c r="AD226" s="66"/>
      <c r="AE226" s="66"/>
      <c r="AF226" s="66"/>
      <c r="AG226" s="66"/>
      <c r="AH226" s="66"/>
      <c r="AI226" s="66"/>
    </row>
    <row r="227" hidden="1">
      <c r="A227" s="313" t="s">
        <v>1451</v>
      </c>
      <c r="B227" s="12"/>
      <c r="C227" s="12"/>
      <c r="D227" s="253" t="s">
        <v>1453</v>
      </c>
      <c r="E227" s="317"/>
      <c r="F227" s="253" t="s">
        <v>1454</v>
      </c>
      <c r="G227" s="316" t="s">
        <v>1478</v>
      </c>
      <c r="H227" s="316" t="s">
        <v>7234</v>
      </c>
      <c r="I227" s="316" t="s">
        <v>3320</v>
      </c>
      <c r="J227" s="200" t="s">
        <v>492</v>
      </c>
      <c r="K227" s="253" t="s">
        <v>493</v>
      </c>
      <c r="L227" s="317"/>
      <c r="M227" s="317"/>
      <c r="N227" s="269"/>
      <c r="O227" s="225"/>
      <c r="P227" s="66"/>
      <c r="Q227" s="66"/>
      <c r="R227" s="66"/>
      <c r="S227" s="66"/>
      <c r="T227" s="66"/>
      <c r="U227" s="66"/>
      <c r="V227" s="66"/>
      <c r="W227" s="66"/>
      <c r="X227" s="66"/>
      <c r="Y227" s="66"/>
      <c r="Z227" s="66"/>
      <c r="AA227" s="66"/>
      <c r="AB227" s="66"/>
      <c r="AC227" s="66"/>
      <c r="AD227" s="66"/>
      <c r="AE227" s="66"/>
      <c r="AF227" s="66"/>
      <c r="AG227" s="66"/>
      <c r="AH227" s="66"/>
      <c r="AI227" s="66"/>
    </row>
    <row r="228" hidden="1">
      <c r="A228" s="313" t="s">
        <v>1481</v>
      </c>
      <c r="B228" s="314"/>
      <c r="C228" s="315" t="s">
        <v>1482</v>
      </c>
      <c r="D228" s="253" t="s">
        <v>1458</v>
      </c>
      <c r="E228" s="317"/>
      <c r="F228" s="253" t="s">
        <v>1484</v>
      </c>
      <c r="G228" s="316" t="s">
        <v>1485</v>
      </c>
      <c r="H228" s="316" t="s">
        <v>1486</v>
      </c>
      <c r="I228" s="316" t="s">
        <v>1487</v>
      </c>
      <c r="J228" s="200" t="s">
        <v>492</v>
      </c>
      <c r="K228" s="253" t="s">
        <v>493</v>
      </c>
      <c r="L228" s="317"/>
      <c r="M228" s="317"/>
      <c r="N228" s="269"/>
      <c r="O228" s="225"/>
      <c r="P228" s="66"/>
      <c r="Q228" s="66"/>
      <c r="R228" s="66"/>
      <c r="S228" s="66"/>
      <c r="T228" s="66"/>
      <c r="U228" s="66"/>
      <c r="V228" s="66"/>
      <c r="W228" s="66"/>
      <c r="X228" s="66"/>
      <c r="Y228" s="66"/>
      <c r="Z228" s="66"/>
      <c r="AA228" s="66"/>
      <c r="AB228" s="66"/>
      <c r="AC228" s="66"/>
      <c r="AD228" s="66"/>
      <c r="AE228" s="66"/>
      <c r="AF228" s="66"/>
      <c r="AG228" s="66"/>
      <c r="AH228" s="66"/>
      <c r="AI228" s="66"/>
    </row>
    <row r="229" hidden="1">
      <c r="A229" s="313" t="s">
        <v>1481</v>
      </c>
      <c r="B229" s="169"/>
      <c r="C229" s="169"/>
      <c r="D229" s="253" t="s">
        <v>1462</v>
      </c>
      <c r="E229" s="317"/>
      <c r="F229" s="253" t="s">
        <v>1484</v>
      </c>
      <c r="G229" s="316" t="s">
        <v>1489</v>
      </c>
      <c r="H229" s="316" t="s">
        <v>7235</v>
      </c>
      <c r="I229" s="316" t="s">
        <v>7236</v>
      </c>
      <c r="J229" s="200" t="s">
        <v>492</v>
      </c>
      <c r="K229" s="253" t="s">
        <v>493</v>
      </c>
      <c r="L229" s="317"/>
      <c r="M229" s="317"/>
      <c r="N229" s="269"/>
      <c r="O229" s="225"/>
      <c r="P229" s="66"/>
      <c r="Q229" s="66"/>
      <c r="R229" s="66"/>
      <c r="S229" s="66"/>
      <c r="T229" s="66"/>
      <c r="U229" s="66"/>
      <c r="V229" s="66"/>
      <c r="W229" s="66"/>
      <c r="X229" s="66"/>
      <c r="Y229" s="66"/>
      <c r="Z229" s="66"/>
      <c r="AA229" s="66"/>
      <c r="AB229" s="66"/>
      <c r="AC229" s="66"/>
      <c r="AD229" s="66"/>
      <c r="AE229" s="66"/>
      <c r="AF229" s="66"/>
      <c r="AG229" s="66"/>
      <c r="AH229" s="66"/>
      <c r="AI229" s="66"/>
    </row>
    <row r="230" hidden="1">
      <c r="A230" s="313" t="s">
        <v>1481</v>
      </c>
      <c r="B230" s="169"/>
      <c r="C230" s="169"/>
      <c r="D230" s="253" t="s">
        <v>1466</v>
      </c>
      <c r="E230" s="317"/>
      <c r="F230" s="253" t="s">
        <v>1484</v>
      </c>
      <c r="G230" s="316" t="s">
        <v>1493</v>
      </c>
      <c r="H230" s="316" t="s">
        <v>7237</v>
      </c>
      <c r="I230" s="316" t="s">
        <v>1495</v>
      </c>
      <c r="J230" s="200" t="s">
        <v>492</v>
      </c>
      <c r="K230" s="253" t="s">
        <v>493</v>
      </c>
      <c r="L230" s="317"/>
      <c r="M230" s="317"/>
      <c r="N230" s="269"/>
      <c r="O230" s="225"/>
      <c r="P230" s="66"/>
      <c r="Q230" s="66"/>
      <c r="R230" s="66"/>
      <c r="S230" s="66"/>
      <c r="T230" s="66"/>
      <c r="U230" s="66"/>
      <c r="V230" s="66"/>
      <c r="W230" s="66"/>
      <c r="X230" s="66"/>
      <c r="Y230" s="66"/>
      <c r="Z230" s="66"/>
      <c r="AA230" s="66"/>
      <c r="AB230" s="66"/>
      <c r="AC230" s="66"/>
      <c r="AD230" s="66"/>
      <c r="AE230" s="66"/>
      <c r="AF230" s="66"/>
      <c r="AG230" s="66"/>
      <c r="AH230" s="66"/>
      <c r="AI230" s="66"/>
    </row>
    <row r="231" hidden="1">
      <c r="A231" s="313" t="s">
        <v>1481</v>
      </c>
      <c r="B231" s="169"/>
      <c r="C231" s="169"/>
      <c r="D231" s="253" t="s">
        <v>1470</v>
      </c>
      <c r="E231" s="317"/>
      <c r="F231" s="253" t="s">
        <v>1484</v>
      </c>
      <c r="G231" s="316" t="s">
        <v>1497</v>
      </c>
      <c r="H231" s="316" t="s">
        <v>7237</v>
      </c>
      <c r="I231" s="316" t="s">
        <v>1495</v>
      </c>
      <c r="J231" s="200" t="s">
        <v>492</v>
      </c>
      <c r="K231" s="253" t="s">
        <v>493</v>
      </c>
      <c r="L231" s="317"/>
      <c r="M231" s="317"/>
      <c r="N231" s="269"/>
      <c r="O231" s="225"/>
      <c r="P231" s="66"/>
      <c r="Q231" s="66"/>
      <c r="R231" s="66"/>
      <c r="S231" s="66"/>
      <c r="T231" s="66"/>
      <c r="U231" s="66"/>
      <c r="V231" s="66"/>
      <c r="W231" s="66"/>
      <c r="X231" s="66"/>
      <c r="Y231" s="66"/>
      <c r="Z231" s="66"/>
      <c r="AA231" s="66"/>
      <c r="AB231" s="66"/>
      <c r="AC231" s="66"/>
      <c r="AD231" s="66"/>
      <c r="AE231" s="66"/>
      <c r="AF231" s="66"/>
      <c r="AG231" s="66"/>
      <c r="AH231" s="66"/>
      <c r="AI231" s="66"/>
    </row>
    <row r="232" hidden="1">
      <c r="A232" s="313" t="s">
        <v>1481</v>
      </c>
      <c r="B232" s="169"/>
      <c r="C232" s="169"/>
      <c r="D232" s="253" t="s">
        <v>1473</v>
      </c>
      <c r="E232" s="317"/>
      <c r="F232" s="253" t="s">
        <v>1484</v>
      </c>
      <c r="G232" s="316" t="s">
        <v>1499</v>
      </c>
      <c r="H232" s="316" t="s">
        <v>7238</v>
      </c>
      <c r="I232" s="316" t="s">
        <v>1501</v>
      </c>
      <c r="J232" s="200" t="s">
        <v>492</v>
      </c>
      <c r="K232" s="253" t="s">
        <v>493</v>
      </c>
      <c r="L232" s="317"/>
      <c r="M232" s="317"/>
      <c r="N232" s="269"/>
      <c r="O232" s="225"/>
      <c r="P232" s="66"/>
      <c r="Q232" s="66"/>
      <c r="R232" s="66"/>
      <c r="S232" s="66"/>
      <c r="T232" s="66"/>
      <c r="U232" s="66"/>
      <c r="V232" s="66"/>
      <c r="W232" s="66"/>
      <c r="X232" s="66"/>
      <c r="Y232" s="66"/>
      <c r="Z232" s="66"/>
      <c r="AA232" s="66"/>
      <c r="AB232" s="66"/>
      <c r="AC232" s="66"/>
      <c r="AD232" s="66"/>
      <c r="AE232" s="66"/>
      <c r="AF232" s="66"/>
      <c r="AG232" s="66"/>
      <c r="AH232" s="66"/>
      <c r="AI232" s="66"/>
    </row>
    <row r="233" hidden="1">
      <c r="A233" s="313" t="s">
        <v>1481</v>
      </c>
      <c r="B233" s="169"/>
      <c r="C233" s="169"/>
      <c r="D233" s="253" t="s">
        <v>1477</v>
      </c>
      <c r="E233" s="317"/>
      <c r="F233" s="253" t="s">
        <v>1484</v>
      </c>
      <c r="G233" s="316" t="s">
        <v>1503</v>
      </c>
      <c r="H233" s="316" t="s">
        <v>7239</v>
      </c>
      <c r="I233" s="316" t="s">
        <v>1501</v>
      </c>
      <c r="J233" s="200" t="s">
        <v>492</v>
      </c>
      <c r="K233" s="253" t="s">
        <v>493</v>
      </c>
      <c r="L233" s="317"/>
      <c r="M233" s="317"/>
      <c r="N233" s="269"/>
      <c r="O233" s="225"/>
      <c r="P233" s="66"/>
      <c r="Q233" s="66"/>
      <c r="R233" s="66"/>
      <c r="S233" s="66"/>
      <c r="T233" s="66"/>
      <c r="U233" s="66"/>
      <c r="V233" s="66"/>
      <c r="W233" s="66"/>
      <c r="X233" s="66"/>
      <c r="Y233" s="66"/>
      <c r="Z233" s="66"/>
      <c r="AA233" s="66"/>
      <c r="AB233" s="66"/>
      <c r="AC233" s="66"/>
      <c r="AD233" s="66"/>
      <c r="AE233" s="66"/>
      <c r="AF233" s="66"/>
      <c r="AG233" s="66"/>
      <c r="AH233" s="66"/>
      <c r="AI233" s="66"/>
    </row>
    <row r="234" hidden="1">
      <c r="A234" s="313" t="s">
        <v>1481</v>
      </c>
      <c r="B234" s="169"/>
      <c r="C234" s="169"/>
      <c r="D234" s="253" t="s">
        <v>1483</v>
      </c>
      <c r="E234" s="317"/>
      <c r="F234" s="253" t="s">
        <v>1484</v>
      </c>
      <c r="G234" s="316" t="s">
        <v>1506</v>
      </c>
      <c r="H234" s="316" t="s">
        <v>7240</v>
      </c>
      <c r="I234" s="316" t="s">
        <v>1508</v>
      </c>
      <c r="J234" s="200" t="s">
        <v>492</v>
      </c>
      <c r="K234" s="253" t="s">
        <v>493</v>
      </c>
      <c r="L234" s="317"/>
      <c r="M234" s="317"/>
      <c r="N234" s="269"/>
      <c r="O234" s="225"/>
      <c r="P234" s="66"/>
      <c r="Q234" s="66"/>
      <c r="R234" s="66"/>
      <c r="S234" s="66"/>
      <c r="T234" s="66"/>
      <c r="U234" s="66"/>
      <c r="V234" s="66"/>
      <c r="W234" s="66"/>
      <c r="X234" s="66"/>
      <c r="Y234" s="66"/>
      <c r="Z234" s="66"/>
      <c r="AA234" s="66"/>
      <c r="AB234" s="66"/>
      <c r="AC234" s="66"/>
      <c r="AD234" s="66"/>
      <c r="AE234" s="66"/>
      <c r="AF234" s="66"/>
      <c r="AG234" s="66"/>
      <c r="AH234" s="66"/>
      <c r="AI234" s="66"/>
    </row>
    <row r="235" hidden="1">
      <c r="A235" s="313" t="s">
        <v>1481</v>
      </c>
      <c r="B235" s="169"/>
      <c r="C235" s="169"/>
      <c r="D235" s="253" t="s">
        <v>1488</v>
      </c>
      <c r="E235" s="317"/>
      <c r="F235" s="253" t="s">
        <v>1484</v>
      </c>
      <c r="G235" s="316" t="s">
        <v>1510</v>
      </c>
      <c r="H235" s="316" t="s">
        <v>7241</v>
      </c>
      <c r="I235" s="316" t="s">
        <v>1512</v>
      </c>
      <c r="J235" s="200" t="s">
        <v>492</v>
      </c>
      <c r="K235" s="253" t="s">
        <v>493</v>
      </c>
      <c r="L235" s="317"/>
      <c r="M235" s="317"/>
      <c r="N235" s="269"/>
      <c r="O235" s="225"/>
      <c r="P235" s="66"/>
      <c r="Q235" s="66"/>
      <c r="R235" s="66"/>
      <c r="S235" s="66"/>
      <c r="T235" s="66"/>
      <c r="U235" s="66"/>
      <c r="V235" s="66"/>
      <c r="W235" s="66"/>
      <c r="X235" s="66"/>
      <c r="Y235" s="66"/>
      <c r="Z235" s="66"/>
      <c r="AA235" s="66"/>
      <c r="AB235" s="66"/>
      <c r="AC235" s="66"/>
      <c r="AD235" s="66"/>
      <c r="AE235" s="66"/>
      <c r="AF235" s="66"/>
      <c r="AG235" s="66"/>
      <c r="AH235" s="66"/>
      <c r="AI235" s="66"/>
    </row>
    <row r="236" hidden="1">
      <c r="A236" s="313" t="s">
        <v>1481</v>
      </c>
      <c r="B236" s="169"/>
      <c r="C236" s="169"/>
      <c r="D236" s="253" t="s">
        <v>1492</v>
      </c>
      <c r="E236" s="317"/>
      <c r="F236" s="253" t="s">
        <v>1484</v>
      </c>
      <c r="G236" s="316" t="s">
        <v>1514</v>
      </c>
      <c r="H236" s="316" t="s">
        <v>1515</v>
      </c>
      <c r="I236" s="316" t="s">
        <v>1516</v>
      </c>
      <c r="J236" s="200" t="s">
        <v>492</v>
      </c>
      <c r="K236" s="253" t="s">
        <v>493</v>
      </c>
      <c r="L236" s="317"/>
      <c r="M236" s="317"/>
      <c r="N236" s="269"/>
      <c r="O236" s="225"/>
      <c r="P236" s="66"/>
      <c r="Q236" s="66"/>
      <c r="R236" s="66"/>
      <c r="S236" s="66"/>
      <c r="T236" s="66"/>
      <c r="U236" s="66"/>
      <c r="V236" s="66"/>
      <c r="W236" s="66"/>
      <c r="X236" s="66"/>
      <c r="Y236" s="66"/>
      <c r="Z236" s="66"/>
      <c r="AA236" s="66"/>
      <c r="AB236" s="66"/>
      <c r="AC236" s="66"/>
      <c r="AD236" s="66"/>
      <c r="AE236" s="66"/>
      <c r="AF236" s="66"/>
      <c r="AG236" s="66"/>
      <c r="AH236" s="66"/>
      <c r="AI236" s="66"/>
    </row>
    <row r="237" hidden="1">
      <c r="A237" s="313" t="s">
        <v>1481</v>
      </c>
      <c r="B237" s="169"/>
      <c r="C237" s="169"/>
      <c r="D237" s="253" t="s">
        <v>1496</v>
      </c>
      <c r="E237" s="317"/>
      <c r="F237" s="253" t="s">
        <v>1484</v>
      </c>
      <c r="G237" s="316" t="s">
        <v>1518</v>
      </c>
      <c r="H237" s="316" t="s">
        <v>1519</v>
      </c>
      <c r="I237" s="316" t="s">
        <v>1520</v>
      </c>
      <c r="J237" s="200" t="s">
        <v>492</v>
      </c>
      <c r="K237" s="253" t="s">
        <v>493</v>
      </c>
      <c r="L237" s="317"/>
      <c r="M237" s="317"/>
      <c r="N237" s="269"/>
      <c r="O237" s="225"/>
      <c r="P237" s="66"/>
      <c r="Q237" s="66"/>
      <c r="R237" s="66"/>
      <c r="S237" s="66"/>
      <c r="T237" s="66"/>
      <c r="U237" s="66"/>
      <c r="V237" s="66"/>
      <c r="W237" s="66"/>
      <c r="X237" s="66"/>
      <c r="Y237" s="66"/>
      <c r="Z237" s="66"/>
      <c r="AA237" s="66"/>
      <c r="AB237" s="66"/>
      <c r="AC237" s="66"/>
      <c r="AD237" s="66"/>
      <c r="AE237" s="66"/>
      <c r="AF237" s="66"/>
      <c r="AG237" s="66"/>
      <c r="AH237" s="66"/>
      <c r="AI237" s="66"/>
    </row>
    <row r="238" hidden="1">
      <c r="A238" s="313" t="s">
        <v>1481</v>
      </c>
      <c r="B238" s="12"/>
      <c r="C238" s="12"/>
      <c r="D238" s="253" t="s">
        <v>1498</v>
      </c>
      <c r="E238" s="317"/>
      <c r="F238" s="253" t="s">
        <v>1484</v>
      </c>
      <c r="G238" s="316" t="s">
        <v>1522</v>
      </c>
      <c r="H238" s="316" t="s">
        <v>1523</v>
      </c>
      <c r="I238" s="316" t="s">
        <v>1524</v>
      </c>
      <c r="J238" s="200" t="s">
        <v>492</v>
      </c>
      <c r="K238" s="253" t="s">
        <v>493</v>
      </c>
      <c r="L238" s="317"/>
      <c r="M238" s="317"/>
      <c r="N238" s="269"/>
      <c r="O238" s="225"/>
      <c r="P238" s="66"/>
      <c r="Q238" s="66"/>
      <c r="R238" s="66"/>
      <c r="S238" s="66"/>
      <c r="T238" s="66"/>
      <c r="U238" s="66"/>
      <c r="V238" s="66"/>
      <c r="W238" s="66"/>
      <c r="X238" s="66"/>
      <c r="Y238" s="66"/>
      <c r="Z238" s="66"/>
      <c r="AA238" s="66"/>
      <c r="AB238" s="66"/>
      <c r="AC238" s="66"/>
      <c r="AD238" s="66"/>
      <c r="AE238" s="66"/>
      <c r="AF238" s="66"/>
      <c r="AG238" s="66"/>
      <c r="AH238" s="66"/>
      <c r="AI238" s="66"/>
    </row>
    <row r="239" hidden="1">
      <c r="A239" s="313" t="s">
        <v>1437</v>
      </c>
      <c r="B239" s="314"/>
      <c r="C239" s="315" t="s">
        <v>1433</v>
      </c>
      <c r="D239" s="253" t="s">
        <v>1502</v>
      </c>
      <c r="E239" s="317"/>
      <c r="F239" s="253" t="s">
        <v>1435</v>
      </c>
      <c r="G239" s="316" t="s">
        <v>1415</v>
      </c>
      <c r="H239" s="316" t="s">
        <v>1416</v>
      </c>
      <c r="I239" s="316" t="s">
        <v>1436</v>
      </c>
      <c r="J239" s="200" t="s">
        <v>492</v>
      </c>
      <c r="K239" s="253" t="s">
        <v>493</v>
      </c>
      <c r="L239" s="317"/>
      <c r="M239" s="317"/>
      <c r="N239" s="269"/>
      <c r="O239" s="225"/>
      <c r="P239" s="66"/>
      <c r="Q239" s="66"/>
      <c r="R239" s="66"/>
      <c r="S239" s="66"/>
      <c r="T239" s="66"/>
      <c r="U239" s="66"/>
      <c r="V239" s="66"/>
      <c r="W239" s="66"/>
      <c r="X239" s="66"/>
      <c r="Y239" s="66"/>
      <c r="Z239" s="66"/>
      <c r="AA239" s="66"/>
      <c r="AB239" s="66"/>
      <c r="AC239" s="66"/>
      <c r="AD239" s="66"/>
      <c r="AE239" s="66"/>
      <c r="AF239" s="66"/>
      <c r="AG239" s="66"/>
      <c r="AH239" s="66"/>
      <c r="AI239" s="66"/>
    </row>
    <row r="240" hidden="1">
      <c r="A240" s="313" t="s">
        <v>1437</v>
      </c>
      <c r="B240" s="169"/>
      <c r="C240" s="169"/>
      <c r="D240" s="253" t="s">
        <v>1505</v>
      </c>
      <c r="E240" s="317"/>
      <c r="F240" s="253" t="s">
        <v>1435</v>
      </c>
      <c r="G240" s="316" t="s">
        <v>1419</v>
      </c>
      <c r="H240" s="316" t="s">
        <v>1440</v>
      </c>
      <c r="I240" s="316" t="s">
        <v>1441</v>
      </c>
      <c r="J240" s="200" t="s">
        <v>492</v>
      </c>
      <c r="K240" s="253" t="s">
        <v>493</v>
      </c>
      <c r="L240" s="317"/>
      <c r="M240" s="317"/>
      <c r="N240" s="269"/>
      <c r="O240" s="225"/>
      <c r="P240" s="66"/>
      <c r="Q240" s="66"/>
      <c r="R240" s="66"/>
      <c r="S240" s="66"/>
      <c r="T240" s="66"/>
      <c r="U240" s="66"/>
      <c r="V240" s="66"/>
      <c r="W240" s="66"/>
      <c r="X240" s="66"/>
      <c r="Y240" s="66"/>
      <c r="Z240" s="66"/>
      <c r="AA240" s="66"/>
      <c r="AB240" s="66"/>
      <c r="AC240" s="66"/>
      <c r="AD240" s="66"/>
      <c r="AE240" s="66"/>
      <c r="AF240" s="66"/>
      <c r="AG240" s="66"/>
      <c r="AH240" s="66"/>
      <c r="AI240" s="66"/>
    </row>
    <row r="241" hidden="1">
      <c r="A241" s="313" t="s">
        <v>1437</v>
      </c>
      <c r="B241" s="169"/>
      <c r="C241" s="169"/>
      <c r="D241" s="253" t="s">
        <v>1509</v>
      </c>
      <c r="E241" s="317"/>
      <c r="F241" s="253" t="s">
        <v>1435</v>
      </c>
      <c r="G241" s="316" t="s">
        <v>1423</v>
      </c>
      <c r="H241" s="316" t="s">
        <v>1440</v>
      </c>
      <c r="I241" s="316" t="s">
        <v>1444</v>
      </c>
      <c r="J241" s="200" t="s">
        <v>492</v>
      </c>
      <c r="K241" s="253" t="s">
        <v>493</v>
      </c>
      <c r="L241" s="317"/>
      <c r="M241" s="317"/>
      <c r="N241" s="269"/>
      <c r="O241" s="225"/>
      <c r="P241" s="66"/>
      <c r="Q241" s="66"/>
      <c r="R241" s="66"/>
      <c r="S241" s="66"/>
      <c r="T241" s="66"/>
      <c r="U241" s="66"/>
      <c r="V241" s="66"/>
      <c r="W241" s="66"/>
      <c r="X241" s="66"/>
      <c r="Y241" s="66"/>
      <c r="Z241" s="66"/>
      <c r="AA241" s="66"/>
      <c r="AB241" s="66"/>
      <c r="AC241" s="66"/>
      <c r="AD241" s="66"/>
      <c r="AE241" s="66"/>
      <c r="AF241" s="66"/>
      <c r="AG241" s="66"/>
      <c r="AH241" s="66"/>
      <c r="AI241" s="66"/>
    </row>
    <row r="242" hidden="1">
      <c r="A242" s="313" t="s">
        <v>1437</v>
      </c>
      <c r="B242" s="169"/>
      <c r="C242" s="169"/>
      <c r="D242" s="253" t="s">
        <v>1513</v>
      </c>
      <c r="E242" s="317"/>
      <c r="F242" s="253" t="s">
        <v>1435</v>
      </c>
      <c r="G242" s="316" t="s">
        <v>1427</v>
      </c>
      <c r="H242" s="316" t="s">
        <v>1446</v>
      </c>
      <c r="I242" s="316" t="s">
        <v>1444</v>
      </c>
      <c r="J242" s="200" t="s">
        <v>492</v>
      </c>
      <c r="K242" s="253" t="s">
        <v>493</v>
      </c>
      <c r="L242" s="317"/>
      <c r="M242" s="317"/>
      <c r="N242" s="269"/>
      <c r="O242" s="225"/>
      <c r="P242" s="66"/>
      <c r="Q242" s="66"/>
      <c r="R242" s="66"/>
      <c r="S242" s="66"/>
      <c r="T242" s="66"/>
      <c r="U242" s="66"/>
      <c r="V242" s="66"/>
      <c r="W242" s="66"/>
      <c r="X242" s="66"/>
      <c r="Y242" s="66"/>
      <c r="Z242" s="66"/>
      <c r="AA242" s="66"/>
      <c r="AB242" s="66"/>
      <c r="AC242" s="66"/>
      <c r="AD242" s="66"/>
      <c r="AE242" s="66"/>
      <c r="AF242" s="66"/>
      <c r="AG242" s="66"/>
      <c r="AH242" s="66"/>
      <c r="AI242" s="66"/>
    </row>
    <row r="243" hidden="1">
      <c r="A243" s="313" t="s">
        <v>1437</v>
      </c>
      <c r="B243" s="12"/>
      <c r="C243" s="12"/>
      <c r="D243" s="253" t="s">
        <v>1517</v>
      </c>
      <c r="E243" s="317"/>
      <c r="F243" s="253" t="s">
        <v>1435</v>
      </c>
      <c r="G243" s="316" t="s">
        <v>1448</v>
      </c>
      <c r="H243" s="316" t="s">
        <v>1449</v>
      </c>
      <c r="I243" s="316" t="s">
        <v>1450</v>
      </c>
      <c r="J243" s="200" t="s">
        <v>492</v>
      </c>
      <c r="K243" s="253" t="s">
        <v>493</v>
      </c>
      <c r="L243" s="317"/>
      <c r="M243" s="317"/>
      <c r="N243" s="269"/>
      <c r="O243" s="225"/>
      <c r="P243" s="66"/>
      <c r="Q243" s="66"/>
      <c r="R243" s="66"/>
      <c r="S243" s="66"/>
      <c r="T243" s="66"/>
      <c r="U243" s="66"/>
      <c r="V243" s="66"/>
      <c r="W243" s="66"/>
      <c r="X243" s="66"/>
      <c r="Y243" s="66"/>
      <c r="Z243" s="66"/>
      <c r="AA243" s="66"/>
      <c r="AB243" s="66"/>
      <c r="AC243" s="66"/>
      <c r="AD243" s="66"/>
      <c r="AE243" s="66"/>
      <c r="AF243" s="66"/>
      <c r="AG243" s="66"/>
      <c r="AH243" s="66"/>
      <c r="AI243" s="66"/>
    </row>
    <row r="244" hidden="1">
      <c r="A244" s="313" t="s">
        <v>1451</v>
      </c>
      <c r="B244" s="314"/>
      <c r="C244" s="315" t="s">
        <v>1452</v>
      </c>
      <c r="D244" s="253" t="s">
        <v>1521</v>
      </c>
      <c r="E244" s="317"/>
      <c r="F244" s="253" t="s">
        <v>1454</v>
      </c>
      <c r="G244" s="316" t="s">
        <v>1455</v>
      </c>
      <c r="H244" s="316" t="s">
        <v>1456</v>
      </c>
      <c r="I244" s="316" t="s">
        <v>1457</v>
      </c>
      <c r="J244" s="200" t="s">
        <v>492</v>
      </c>
      <c r="K244" s="253" t="s">
        <v>518</v>
      </c>
      <c r="L244" s="253" t="s">
        <v>519</v>
      </c>
      <c r="M244" s="317"/>
      <c r="N244" s="269"/>
      <c r="O244" s="225"/>
      <c r="P244" s="66"/>
      <c r="Q244" s="66"/>
      <c r="R244" s="66"/>
      <c r="S244" s="66"/>
      <c r="T244" s="66"/>
      <c r="U244" s="66"/>
      <c r="V244" s="66"/>
      <c r="W244" s="66"/>
      <c r="X244" s="66"/>
      <c r="Y244" s="66"/>
      <c r="Z244" s="66"/>
      <c r="AA244" s="66"/>
      <c r="AB244" s="66"/>
      <c r="AC244" s="66"/>
      <c r="AD244" s="66"/>
      <c r="AE244" s="66"/>
      <c r="AF244" s="66"/>
      <c r="AG244" s="66"/>
      <c r="AH244" s="66"/>
      <c r="AI244" s="66"/>
    </row>
    <row r="245" hidden="1">
      <c r="A245" s="313" t="s">
        <v>1451</v>
      </c>
      <c r="B245" s="169"/>
      <c r="C245" s="169"/>
      <c r="D245" s="253" t="s">
        <v>1527</v>
      </c>
      <c r="E245" s="317"/>
      <c r="F245" s="253" t="s">
        <v>1454</v>
      </c>
      <c r="G245" s="316" t="s">
        <v>1459</v>
      </c>
      <c r="H245" s="316" t="s">
        <v>3310</v>
      </c>
      <c r="I245" s="316" t="s">
        <v>1461</v>
      </c>
      <c r="J245" s="200" t="s">
        <v>492</v>
      </c>
      <c r="K245" s="253" t="s">
        <v>518</v>
      </c>
      <c r="L245" s="253" t="s">
        <v>519</v>
      </c>
      <c r="M245" s="317"/>
      <c r="N245" s="269"/>
      <c r="O245" s="225"/>
      <c r="P245" s="66"/>
      <c r="Q245" s="66"/>
      <c r="R245" s="66"/>
      <c r="S245" s="66"/>
      <c r="T245" s="66"/>
      <c r="U245" s="66"/>
      <c r="V245" s="66"/>
      <c r="W245" s="66"/>
      <c r="X245" s="66"/>
      <c r="Y245" s="66"/>
      <c r="Z245" s="66"/>
      <c r="AA245" s="66"/>
      <c r="AB245" s="66"/>
      <c r="AC245" s="66"/>
      <c r="AD245" s="66"/>
      <c r="AE245" s="66"/>
      <c r="AF245" s="66"/>
      <c r="AG245" s="66"/>
      <c r="AH245" s="66"/>
      <c r="AI245" s="66"/>
    </row>
    <row r="246" hidden="1">
      <c r="A246" s="313" t="s">
        <v>1451</v>
      </c>
      <c r="B246" s="169"/>
      <c r="C246" s="169"/>
      <c r="D246" s="253" t="s">
        <v>1532</v>
      </c>
      <c r="E246" s="317"/>
      <c r="F246" s="253" t="s">
        <v>1454</v>
      </c>
      <c r="G246" s="316" t="s">
        <v>1463</v>
      </c>
      <c r="H246" s="316" t="s">
        <v>3312</v>
      </c>
      <c r="I246" s="316" t="s">
        <v>1465</v>
      </c>
      <c r="J246" s="200" t="s">
        <v>492</v>
      </c>
      <c r="K246" s="253" t="s">
        <v>493</v>
      </c>
      <c r="L246" s="317"/>
      <c r="M246" s="317"/>
      <c r="N246" s="269"/>
      <c r="O246" s="225"/>
      <c r="P246" s="66"/>
      <c r="Q246" s="66"/>
      <c r="R246" s="66"/>
      <c r="S246" s="66"/>
      <c r="T246" s="66"/>
      <c r="U246" s="66"/>
      <c r="V246" s="66"/>
      <c r="W246" s="66"/>
      <c r="X246" s="66"/>
      <c r="Y246" s="66"/>
      <c r="Z246" s="66"/>
      <c r="AA246" s="66"/>
      <c r="AB246" s="66"/>
      <c r="AC246" s="66"/>
      <c r="AD246" s="66"/>
      <c r="AE246" s="66"/>
      <c r="AF246" s="66"/>
      <c r="AG246" s="66"/>
      <c r="AH246" s="66"/>
      <c r="AI246" s="66"/>
    </row>
    <row r="247" hidden="1">
      <c r="A247" s="313" t="s">
        <v>1451</v>
      </c>
      <c r="B247" s="169"/>
      <c r="C247" s="169"/>
      <c r="D247" s="253" t="s">
        <v>1536</v>
      </c>
      <c r="E247" s="317"/>
      <c r="F247" s="253" t="s">
        <v>1454</v>
      </c>
      <c r="G247" s="316" t="s">
        <v>1467</v>
      </c>
      <c r="H247" s="316" t="s">
        <v>3314</v>
      </c>
      <c r="I247" s="316" t="s">
        <v>1469</v>
      </c>
      <c r="J247" s="200" t="s">
        <v>492</v>
      </c>
      <c r="K247" s="253" t="s">
        <v>518</v>
      </c>
      <c r="L247" s="253" t="s">
        <v>519</v>
      </c>
      <c r="M247" s="317"/>
      <c r="N247" s="269"/>
      <c r="O247" s="225"/>
      <c r="P247" s="66"/>
      <c r="Q247" s="66"/>
      <c r="R247" s="66"/>
      <c r="S247" s="66"/>
      <c r="T247" s="66"/>
      <c r="U247" s="66"/>
      <c r="V247" s="66"/>
      <c r="W247" s="66"/>
      <c r="X247" s="66"/>
      <c r="Y247" s="66"/>
      <c r="Z247" s="66"/>
      <c r="AA247" s="66"/>
      <c r="AB247" s="66"/>
      <c r="AC247" s="66"/>
      <c r="AD247" s="66"/>
      <c r="AE247" s="66"/>
      <c r="AF247" s="66"/>
      <c r="AG247" s="66"/>
      <c r="AH247" s="66"/>
      <c r="AI247" s="66"/>
    </row>
    <row r="248" hidden="1">
      <c r="A248" s="313" t="s">
        <v>1451</v>
      </c>
      <c r="B248" s="169"/>
      <c r="C248" s="169"/>
      <c r="D248" s="253" t="s">
        <v>1540</v>
      </c>
      <c r="E248" s="317"/>
      <c r="F248" s="253" t="s">
        <v>1454</v>
      </c>
      <c r="G248" s="316" t="s">
        <v>1471</v>
      </c>
      <c r="H248" s="316" t="s">
        <v>3314</v>
      </c>
      <c r="I248" s="316" t="s">
        <v>1476</v>
      </c>
      <c r="J248" s="200" t="s">
        <v>492</v>
      </c>
      <c r="K248" s="253" t="s">
        <v>518</v>
      </c>
      <c r="L248" s="253" t="s">
        <v>519</v>
      </c>
      <c r="M248" s="317"/>
      <c r="N248" s="269"/>
      <c r="O248" s="225"/>
      <c r="P248" s="66"/>
      <c r="Q248" s="66"/>
      <c r="R248" s="66"/>
      <c r="S248" s="66"/>
      <c r="T248" s="66"/>
      <c r="U248" s="66"/>
      <c r="V248" s="66"/>
      <c r="W248" s="66"/>
      <c r="X248" s="66"/>
      <c r="Y248" s="66"/>
      <c r="Z248" s="66"/>
      <c r="AA248" s="66"/>
      <c r="AB248" s="66"/>
      <c r="AC248" s="66"/>
      <c r="AD248" s="66"/>
      <c r="AE248" s="66"/>
      <c r="AF248" s="66"/>
      <c r="AG248" s="66"/>
      <c r="AH248" s="66"/>
      <c r="AI248" s="66"/>
    </row>
    <row r="249" hidden="1">
      <c r="A249" s="313" t="s">
        <v>1451</v>
      </c>
      <c r="B249" s="169"/>
      <c r="C249" s="169"/>
      <c r="D249" s="253" t="s">
        <v>1544</v>
      </c>
      <c r="E249" s="317"/>
      <c r="F249" s="253" t="s">
        <v>1454</v>
      </c>
      <c r="G249" s="316" t="s">
        <v>1474</v>
      </c>
      <c r="H249" s="316" t="s">
        <v>3317</v>
      </c>
      <c r="I249" s="316" t="s">
        <v>1476</v>
      </c>
      <c r="J249" s="200" t="s">
        <v>492</v>
      </c>
      <c r="K249" s="253" t="s">
        <v>518</v>
      </c>
      <c r="L249" s="253" t="s">
        <v>519</v>
      </c>
      <c r="M249" s="317"/>
      <c r="N249" s="269"/>
      <c r="O249" s="225"/>
      <c r="P249" s="66"/>
      <c r="Q249" s="66"/>
      <c r="R249" s="66"/>
      <c r="S249" s="66"/>
      <c r="T249" s="66"/>
      <c r="U249" s="66"/>
      <c r="V249" s="66"/>
      <c r="W249" s="66"/>
      <c r="X249" s="66"/>
      <c r="Y249" s="66"/>
      <c r="Z249" s="66"/>
      <c r="AA249" s="66"/>
      <c r="AB249" s="66"/>
      <c r="AC249" s="66"/>
      <c r="AD249" s="66"/>
      <c r="AE249" s="66"/>
      <c r="AF249" s="66"/>
      <c r="AG249" s="66"/>
      <c r="AH249" s="66"/>
      <c r="AI249" s="66"/>
    </row>
    <row r="250" hidden="1">
      <c r="A250" s="313" t="s">
        <v>1451</v>
      </c>
      <c r="B250" s="12"/>
      <c r="C250" s="12"/>
      <c r="D250" s="253" t="s">
        <v>1548</v>
      </c>
      <c r="E250" s="317"/>
      <c r="F250" s="253" t="s">
        <v>1454</v>
      </c>
      <c r="G250" s="316" t="s">
        <v>1478</v>
      </c>
      <c r="H250" s="316" t="s">
        <v>3319</v>
      </c>
      <c r="I250" s="316" t="s">
        <v>3320</v>
      </c>
      <c r="J250" s="200" t="s">
        <v>492</v>
      </c>
      <c r="K250" s="253" t="s">
        <v>493</v>
      </c>
      <c r="L250" s="317"/>
      <c r="M250" s="317"/>
      <c r="N250" s="269"/>
      <c r="O250" s="225"/>
      <c r="P250" s="66"/>
      <c r="Q250" s="66"/>
      <c r="R250" s="66"/>
      <c r="S250" s="66"/>
      <c r="T250" s="66"/>
      <c r="U250" s="66"/>
      <c r="V250" s="66"/>
      <c r="W250" s="66"/>
      <c r="X250" s="66"/>
      <c r="Y250" s="66"/>
      <c r="Z250" s="66"/>
      <c r="AA250" s="66"/>
      <c r="AB250" s="66"/>
      <c r="AC250" s="66"/>
      <c r="AD250" s="66"/>
      <c r="AE250" s="66"/>
      <c r="AF250" s="66"/>
      <c r="AG250" s="66"/>
      <c r="AH250" s="66"/>
      <c r="AI250" s="66"/>
    </row>
    <row r="251" hidden="1">
      <c r="A251" s="313" t="s">
        <v>1481</v>
      </c>
      <c r="B251" s="314"/>
      <c r="C251" s="315" t="s">
        <v>1482</v>
      </c>
      <c r="D251" s="253" t="s">
        <v>1552</v>
      </c>
      <c r="E251" s="317"/>
      <c r="F251" s="253" t="s">
        <v>1484</v>
      </c>
      <c r="G251" s="316" t="s">
        <v>1485</v>
      </c>
      <c r="H251" s="316" t="s">
        <v>1486</v>
      </c>
      <c r="I251" s="316" t="s">
        <v>1487</v>
      </c>
      <c r="J251" s="200" t="s">
        <v>492</v>
      </c>
      <c r="K251" s="319" t="s">
        <v>493</v>
      </c>
      <c r="L251" s="317"/>
      <c r="M251" s="317"/>
      <c r="N251" s="269"/>
      <c r="O251" s="225"/>
      <c r="P251" s="66"/>
      <c r="Q251" s="66"/>
      <c r="R251" s="66"/>
      <c r="S251" s="66"/>
      <c r="T251" s="66"/>
      <c r="U251" s="66"/>
      <c r="V251" s="66"/>
      <c r="W251" s="66"/>
      <c r="X251" s="66"/>
      <c r="Y251" s="66"/>
      <c r="Z251" s="66"/>
      <c r="AA251" s="66"/>
      <c r="AB251" s="66"/>
      <c r="AC251" s="66"/>
      <c r="AD251" s="66"/>
      <c r="AE251" s="66"/>
      <c r="AF251" s="66"/>
      <c r="AG251" s="66"/>
      <c r="AH251" s="66"/>
      <c r="AI251" s="66"/>
    </row>
    <row r="252" hidden="1">
      <c r="A252" s="313" t="s">
        <v>1481</v>
      </c>
      <c r="B252" s="169"/>
      <c r="C252" s="169"/>
      <c r="D252" s="253" t="s">
        <v>1556</v>
      </c>
      <c r="E252" s="317"/>
      <c r="F252" s="253" t="s">
        <v>1484</v>
      </c>
      <c r="G252" s="316" t="s">
        <v>1489</v>
      </c>
      <c r="H252" s="316" t="s">
        <v>7242</v>
      </c>
      <c r="I252" s="316" t="s">
        <v>7236</v>
      </c>
      <c r="J252" s="200" t="s">
        <v>492</v>
      </c>
      <c r="K252" s="253" t="s">
        <v>493</v>
      </c>
      <c r="L252" s="317"/>
      <c r="M252" s="317"/>
      <c r="N252" s="269"/>
      <c r="O252" s="225"/>
      <c r="P252" s="66"/>
      <c r="Q252" s="66"/>
      <c r="R252" s="66"/>
      <c r="S252" s="66"/>
      <c r="T252" s="66"/>
      <c r="U252" s="66"/>
      <c r="V252" s="66"/>
      <c r="W252" s="66"/>
      <c r="X252" s="66"/>
      <c r="Y252" s="66"/>
      <c r="Z252" s="66"/>
      <c r="AA252" s="66"/>
      <c r="AB252" s="66"/>
      <c r="AC252" s="66"/>
      <c r="AD252" s="66"/>
      <c r="AE252" s="66"/>
      <c r="AF252" s="66"/>
      <c r="AG252" s="66"/>
      <c r="AH252" s="66"/>
      <c r="AI252" s="66"/>
    </row>
    <row r="253" hidden="1">
      <c r="A253" s="313" t="s">
        <v>1481</v>
      </c>
      <c r="B253" s="169"/>
      <c r="C253" s="169"/>
      <c r="D253" s="253" t="s">
        <v>1560</v>
      </c>
      <c r="E253" s="317"/>
      <c r="F253" s="253" t="s">
        <v>1484</v>
      </c>
      <c r="G253" s="316" t="s">
        <v>1493</v>
      </c>
      <c r="H253" s="316" t="s">
        <v>7243</v>
      </c>
      <c r="I253" s="316" t="s">
        <v>1495</v>
      </c>
      <c r="J253" s="200" t="s">
        <v>492</v>
      </c>
      <c r="K253" s="253" t="s">
        <v>493</v>
      </c>
      <c r="L253" s="317"/>
      <c r="M253" s="317"/>
      <c r="N253" s="269"/>
      <c r="O253" s="225"/>
      <c r="P253" s="66"/>
      <c r="Q253" s="66"/>
      <c r="R253" s="66"/>
      <c r="S253" s="66"/>
      <c r="T253" s="66"/>
      <c r="U253" s="66"/>
      <c r="V253" s="66"/>
      <c r="W253" s="66"/>
      <c r="X253" s="66"/>
      <c r="Y253" s="66"/>
      <c r="Z253" s="66"/>
      <c r="AA253" s="66"/>
      <c r="AB253" s="66"/>
      <c r="AC253" s="66"/>
      <c r="AD253" s="66"/>
      <c r="AE253" s="66"/>
      <c r="AF253" s="66"/>
      <c r="AG253" s="66"/>
      <c r="AH253" s="66"/>
      <c r="AI253" s="66"/>
    </row>
    <row r="254" hidden="1">
      <c r="A254" s="313" t="s">
        <v>1481</v>
      </c>
      <c r="B254" s="169"/>
      <c r="C254" s="169"/>
      <c r="D254" s="253" t="s">
        <v>1564</v>
      </c>
      <c r="E254" s="317"/>
      <c r="F254" s="253" t="s">
        <v>1484</v>
      </c>
      <c r="G254" s="316" t="s">
        <v>1497</v>
      </c>
      <c r="H254" s="316" t="s">
        <v>7243</v>
      </c>
      <c r="I254" s="316" t="s">
        <v>1495</v>
      </c>
      <c r="J254" s="200" t="s">
        <v>492</v>
      </c>
      <c r="K254" s="253" t="s">
        <v>493</v>
      </c>
      <c r="L254" s="317"/>
      <c r="M254" s="317"/>
      <c r="N254" s="269"/>
      <c r="O254" s="225"/>
      <c r="P254" s="66"/>
      <c r="Q254" s="66"/>
      <c r="R254" s="66"/>
      <c r="S254" s="66"/>
      <c r="T254" s="66"/>
      <c r="U254" s="66"/>
      <c r="V254" s="66"/>
      <c r="W254" s="66"/>
      <c r="X254" s="66"/>
      <c r="Y254" s="66"/>
      <c r="Z254" s="66"/>
      <c r="AA254" s="66"/>
      <c r="AB254" s="66"/>
      <c r="AC254" s="66"/>
      <c r="AD254" s="66"/>
      <c r="AE254" s="66"/>
      <c r="AF254" s="66"/>
      <c r="AG254" s="66"/>
      <c r="AH254" s="66"/>
      <c r="AI254" s="66"/>
    </row>
    <row r="255" hidden="1">
      <c r="A255" s="313" t="s">
        <v>1481</v>
      </c>
      <c r="B255" s="169"/>
      <c r="C255" s="169"/>
      <c r="D255" s="253" t="s">
        <v>1568</v>
      </c>
      <c r="E255" s="317"/>
      <c r="F255" s="253" t="s">
        <v>1484</v>
      </c>
      <c r="G255" s="316" t="s">
        <v>1499</v>
      </c>
      <c r="H255" s="316" t="s">
        <v>7244</v>
      </c>
      <c r="I255" s="316" t="s">
        <v>1501</v>
      </c>
      <c r="J255" s="200" t="s">
        <v>492</v>
      </c>
      <c r="K255" s="253" t="s">
        <v>493</v>
      </c>
      <c r="L255" s="317"/>
      <c r="M255" s="317"/>
      <c r="N255" s="269"/>
      <c r="O255" s="225"/>
      <c r="P255" s="66"/>
      <c r="Q255" s="66"/>
      <c r="R255" s="66"/>
      <c r="S255" s="66"/>
      <c r="T255" s="66"/>
      <c r="U255" s="66"/>
      <c r="V255" s="66"/>
      <c r="W255" s="66"/>
      <c r="X255" s="66"/>
      <c r="Y255" s="66"/>
      <c r="Z255" s="66"/>
      <c r="AA255" s="66"/>
      <c r="AB255" s="66"/>
      <c r="AC255" s="66"/>
      <c r="AD255" s="66"/>
      <c r="AE255" s="66"/>
      <c r="AF255" s="66"/>
      <c r="AG255" s="66"/>
      <c r="AH255" s="66"/>
      <c r="AI255" s="66"/>
    </row>
    <row r="256" hidden="1">
      <c r="A256" s="313" t="s">
        <v>1481</v>
      </c>
      <c r="B256" s="169"/>
      <c r="C256" s="169"/>
      <c r="D256" s="253" t="s">
        <v>1572</v>
      </c>
      <c r="E256" s="317"/>
      <c r="F256" s="253" t="s">
        <v>1484</v>
      </c>
      <c r="G256" s="316" t="s">
        <v>1503</v>
      </c>
      <c r="H256" s="316" t="s">
        <v>7245</v>
      </c>
      <c r="I256" s="316" t="s">
        <v>1501</v>
      </c>
      <c r="J256" s="200" t="s">
        <v>492</v>
      </c>
      <c r="K256" s="253" t="s">
        <v>493</v>
      </c>
      <c r="L256" s="317"/>
      <c r="M256" s="317"/>
      <c r="N256" s="269"/>
      <c r="O256" s="225"/>
      <c r="P256" s="66"/>
      <c r="Q256" s="66"/>
      <c r="R256" s="66"/>
      <c r="S256" s="66"/>
      <c r="T256" s="66"/>
      <c r="U256" s="66"/>
      <c r="V256" s="66"/>
      <c r="W256" s="66"/>
      <c r="X256" s="66"/>
      <c r="Y256" s="66"/>
      <c r="Z256" s="66"/>
      <c r="AA256" s="66"/>
      <c r="AB256" s="66"/>
      <c r="AC256" s="66"/>
      <c r="AD256" s="66"/>
      <c r="AE256" s="66"/>
      <c r="AF256" s="66"/>
      <c r="AG256" s="66"/>
      <c r="AH256" s="66"/>
      <c r="AI256" s="66"/>
    </row>
    <row r="257" hidden="1">
      <c r="A257" s="313" t="s">
        <v>1481</v>
      </c>
      <c r="B257" s="169"/>
      <c r="C257" s="169"/>
      <c r="D257" s="253" t="s">
        <v>1576</v>
      </c>
      <c r="E257" s="317"/>
      <c r="F257" s="253" t="s">
        <v>1484</v>
      </c>
      <c r="G257" s="316" t="s">
        <v>1506</v>
      </c>
      <c r="H257" s="316" t="s">
        <v>7246</v>
      </c>
      <c r="I257" s="316" t="s">
        <v>1508</v>
      </c>
      <c r="J257" s="200" t="s">
        <v>492</v>
      </c>
      <c r="K257" s="253" t="s">
        <v>493</v>
      </c>
      <c r="L257" s="317"/>
      <c r="M257" s="317"/>
      <c r="N257" s="269"/>
      <c r="O257" s="225"/>
      <c r="P257" s="66"/>
      <c r="Q257" s="66"/>
      <c r="R257" s="66"/>
      <c r="S257" s="66"/>
      <c r="T257" s="66"/>
      <c r="U257" s="66"/>
      <c r="V257" s="66"/>
      <c r="W257" s="66"/>
      <c r="X257" s="66"/>
      <c r="Y257" s="66"/>
      <c r="Z257" s="66"/>
      <c r="AA257" s="66"/>
      <c r="AB257" s="66"/>
      <c r="AC257" s="66"/>
      <c r="AD257" s="66"/>
      <c r="AE257" s="66"/>
      <c r="AF257" s="66"/>
      <c r="AG257" s="66"/>
      <c r="AH257" s="66"/>
      <c r="AI257" s="66"/>
    </row>
    <row r="258" hidden="1">
      <c r="A258" s="313" t="s">
        <v>1481</v>
      </c>
      <c r="B258" s="169"/>
      <c r="C258" s="169"/>
      <c r="D258" s="253" t="s">
        <v>1580</v>
      </c>
      <c r="E258" s="317"/>
      <c r="F258" s="253" t="s">
        <v>1484</v>
      </c>
      <c r="G258" s="316" t="s">
        <v>1510</v>
      </c>
      <c r="H258" s="316" t="s">
        <v>7247</v>
      </c>
      <c r="I258" s="316" t="s">
        <v>1512</v>
      </c>
      <c r="J258" s="200" t="s">
        <v>492</v>
      </c>
      <c r="K258" s="319" t="s">
        <v>493</v>
      </c>
      <c r="L258" s="317"/>
      <c r="M258" s="317"/>
      <c r="N258" s="269"/>
      <c r="O258" s="225"/>
      <c r="P258" s="66"/>
      <c r="Q258" s="66"/>
      <c r="R258" s="66"/>
      <c r="S258" s="66"/>
      <c r="T258" s="66"/>
      <c r="U258" s="66"/>
      <c r="V258" s="66"/>
      <c r="W258" s="66"/>
      <c r="X258" s="66"/>
      <c r="Y258" s="66"/>
      <c r="Z258" s="66"/>
      <c r="AA258" s="66"/>
      <c r="AB258" s="66"/>
      <c r="AC258" s="66"/>
      <c r="AD258" s="66"/>
      <c r="AE258" s="66"/>
      <c r="AF258" s="66"/>
      <c r="AG258" s="66"/>
      <c r="AH258" s="66"/>
      <c r="AI258" s="66"/>
    </row>
    <row r="259" hidden="1">
      <c r="A259" s="313" t="s">
        <v>1481</v>
      </c>
      <c r="B259" s="169"/>
      <c r="C259" s="169"/>
      <c r="D259" s="253" t="s">
        <v>1584</v>
      </c>
      <c r="E259" s="317"/>
      <c r="F259" s="253" t="s">
        <v>1484</v>
      </c>
      <c r="G259" s="316" t="s">
        <v>1514</v>
      </c>
      <c r="H259" s="316" t="s">
        <v>1515</v>
      </c>
      <c r="I259" s="316" t="s">
        <v>1516</v>
      </c>
      <c r="J259" s="200" t="s">
        <v>492</v>
      </c>
      <c r="K259" s="319" t="s">
        <v>493</v>
      </c>
      <c r="L259" s="317"/>
      <c r="M259" s="317"/>
      <c r="N259" s="269"/>
      <c r="O259" s="225"/>
      <c r="P259" s="66"/>
      <c r="Q259" s="66"/>
      <c r="R259" s="66"/>
      <c r="S259" s="66"/>
      <c r="T259" s="66"/>
      <c r="U259" s="66"/>
      <c r="V259" s="66"/>
      <c r="W259" s="66"/>
      <c r="X259" s="66"/>
      <c r="Y259" s="66"/>
      <c r="Z259" s="66"/>
      <c r="AA259" s="66"/>
      <c r="AB259" s="66"/>
      <c r="AC259" s="66"/>
      <c r="AD259" s="66"/>
      <c r="AE259" s="66"/>
      <c r="AF259" s="66"/>
      <c r="AG259" s="66"/>
      <c r="AH259" s="66"/>
      <c r="AI259" s="66"/>
    </row>
    <row r="260" hidden="1">
      <c r="A260" s="313" t="s">
        <v>1481</v>
      </c>
      <c r="B260" s="169"/>
      <c r="C260" s="169"/>
      <c r="D260" s="253" t="s">
        <v>1587</v>
      </c>
      <c r="E260" s="317"/>
      <c r="F260" s="253" t="s">
        <v>1484</v>
      </c>
      <c r="G260" s="316" t="s">
        <v>1518</v>
      </c>
      <c r="H260" s="316" t="s">
        <v>1519</v>
      </c>
      <c r="I260" s="316" t="s">
        <v>1520</v>
      </c>
      <c r="J260" s="200" t="s">
        <v>492</v>
      </c>
      <c r="K260" s="319" t="s">
        <v>493</v>
      </c>
      <c r="L260" s="317"/>
      <c r="M260" s="317"/>
      <c r="N260" s="269"/>
      <c r="O260" s="225"/>
      <c r="P260" s="66"/>
      <c r="Q260" s="66"/>
      <c r="R260" s="66"/>
      <c r="S260" s="66"/>
      <c r="T260" s="66"/>
      <c r="U260" s="66"/>
      <c r="V260" s="66"/>
      <c r="W260" s="66"/>
      <c r="X260" s="66"/>
      <c r="Y260" s="66"/>
      <c r="Z260" s="66"/>
      <c r="AA260" s="66"/>
      <c r="AB260" s="66"/>
      <c r="AC260" s="66"/>
      <c r="AD260" s="66"/>
      <c r="AE260" s="66"/>
      <c r="AF260" s="66"/>
      <c r="AG260" s="66"/>
      <c r="AH260" s="66"/>
      <c r="AI260" s="66"/>
    </row>
    <row r="261" hidden="1">
      <c r="A261" s="313" t="s">
        <v>1481</v>
      </c>
      <c r="B261" s="12"/>
      <c r="C261" s="12"/>
      <c r="D261" s="253" t="s">
        <v>1593</v>
      </c>
      <c r="E261" s="317"/>
      <c r="F261" s="253" t="s">
        <v>1484</v>
      </c>
      <c r="G261" s="316" t="s">
        <v>1522</v>
      </c>
      <c r="H261" s="316" t="s">
        <v>1523</v>
      </c>
      <c r="I261" s="316" t="s">
        <v>1524</v>
      </c>
      <c r="J261" s="200" t="s">
        <v>492</v>
      </c>
      <c r="K261" s="319" t="s">
        <v>493</v>
      </c>
      <c r="L261" s="317"/>
      <c r="M261" s="317"/>
      <c r="N261" s="269"/>
      <c r="O261" s="225"/>
      <c r="P261" s="66"/>
      <c r="Q261" s="66"/>
      <c r="R261" s="66"/>
      <c r="S261" s="66"/>
      <c r="T261" s="66"/>
      <c r="U261" s="66"/>
      <c r="V261" s="66"/>
      <c r="W261" s="66"/>
      <c r="X261" s="66"/>
      <c r="Y261" s="66"/>
      <c r="Z261" s="66"/>
      <c r="AA261" s="66"/>
      <c r="AB261" s="66"/>
      <c r="AC261" s="66"/>
      <c r="AD261" s="66"/>
      <c r="AE261" s="66"/>
      <c r="AF261" s="66"/>
      <c r="AG261" s="66"/>
      <c r="AH261" s="66"/>
      <c r="AI261" s="66"/>
    </row>
    <row r="262" hidden="1">
      <c r="A262" s="313" t="s">
        <v>1525</v>
      </c>
      <c r="B262" s="314"/>
      <c r="C262" s="315" t="s">
        <v>1526</v>
      </c>
      <c r="D262" s="253" t="s">
        <v>1597</v>
      </c>
      <c r="E262" s="317"/>
      <c r="F262" s="253" t="s">
        <v>7248</v>
      </c>
      <c r="G262" s="316" t="s">
        <v>1529</v>
      </c>
      <c r="H262" s="316" t="s">
        <v>1530</v>
      </c>
      <c r="I262" s="316" t="s">
        <v>1531</v>
      </c>
      <c r="J262" s="200" t="s">
        <v>492</v>
      </c>
      <c r="K262" s="253" t="s">
        <v>518</v>
      </c>
      <c r="L262" s="253" t="s">
        <v>519</v>
      </c>
      <c r="M262" s="317"/>
      <c r="N262" s="269"/>
      <c r="O262" s="225"/>
      <c r="P262" s="66"/>
      <c r="Q262" s="66"/>
      <c r="R262" s="66"/>
      <c r="S262" s="66"/>
      <c r="T262" s="66"/>
      <c r="U262" s="66"/>
      <c r="V262" s="66"/>
      <c r="W262" s="66"/>
      <c r="X262" s="66"/>
      <c r="Y262" s="66"/>
      <c r="Z262" s="66"/>
      <c r="AA262" s="66"/>
      <c r="AB262" s="66"/>
      <c r="AC262" s="66"/>
      <c r="AD262" s="66"/>
      <c r="AE262" s="66"/>
      <c r="AF262" s="66"/>
      <c r="AG262" s="66"/>
      <c r="AH262" s="66"/>
      <c r="AI262" s="66"/>
    </row>
    <row r="263" hidden="1">
      <c r="A263" s="313" t="s">
        <v>1525</v>
      </c>
      <c r="B263" s="169"/>
      <c r="C263" s="169"/>
      <c r="D263" s="253" t="s">
        <v>1603</v>
      </c>
      <c r="E263" s="317"/>
      <c r="F263" s="253" t="s">
        <v>7248</v>
      </c>
      <c r="G263" s="316" t="s">
        <v>1533</v>
      </c>
      <c r="H263" s="316" t="s">
        <v>1534</v>
      </c>
      <c r="I263" s="316" t="s">
        <v>1535</v>
      </c>
      <c r="J263" s="200" t="s">
        <v>492</v>
      </c>
      <c r="K263" s="253" t="s">
        <v>518</v>
      </c>
      <c r="L263" s="253" t="s">
        <v>519</v>
      </c>
      <c r="M263" s="317"/>
      <c r="N263" s="269"/>
      <c r="O263" s="225"/>
      <c r="P263" s="66"/>
      <c r="Q263" s="66"/>
      <c r="R263" s="66"/>
      <c r="S263" s="66"/>
      <c r="T263" s="66"/>
      <c r="U263" s="66"/>
      <c r="V263" s="66"/>
      <c r="W263" s="66"/>
      <c r="X263" s="66"/>
      <c r="Y263" s="66"/>
      <c r="Z263" s="66"/>
      <c r="AA263" s="66"/>
      <c r="AB263" s="66"/>
      <c r="AC263" s="66"/>
      <c r="AD263" s="66"/>
      <c r="AE263" s="66"/>
      <c r="AF263" s="66"/>
      <c r="AG263" s="66"/>
      <c r="AH263" s="66"/>
      <c r="AI263" s="66"/>
    </row>
    <row r="264" hidden="1">
      <c r="A264" s="313" t="s">
        <v>1525</v>
      </c>
      <c r="B264" s="169"/>
      <c r="C264" s="169"/>
      <c r="D264" s="253" t="s">
        <v>1608</v>
      </c>
      <c r="E264" s="317"/>
      <c r="F264" s="253" t="s">
        <v>7248</v>
      </c>
      <c r="G264" s="316" t="s">
        <v>1537</v>
      </c>
      <c r="H264" s="316" t="s">
        <v>1538</v>
      </c>
      <c r="I264" s="316" t="s">
        <v>1539</v>
      </c>
      <c r="J264" s="200" t="s">
        <v>492</v>
      </c>
      <c r="K264" s="253" t="s">
        <v>518</v>
      </c>
      <c r="L264" s="253" t="s">
        <v>519</v>
      </c>
      <c r="M264" s="317"/>
      <c r="N264" s="269"/>
      <c r="O264" s="225"/>
      <c r="P264" s="66"/>
      <c r="Q264" s="66"/>
      <c r="R264" s="66"/>
      <c r="S264" s="66"/>
      <c r="T264" s="66"/>
      <c r="U264" s="66"/>
      <c r="V264" s="66"/>
      <c r="W264" s="66"/>
      <c r="X264" s="66"/>
      <c r="Y264" s="66"/>
      <c r="Z264" s="66"/>
      <c r="AA264" s="66"/>
      <c r="AB264" s="66"/>
      <c r="AC264" s="66"/>
      <c r="AD264" s="66"/>
      <c r="AE264" s="66"/>
      <c r="AF264" s="66"/>
      <c r="AG264" s="66"/>
      <c r="AH264" s="66"/>
      <c r="AI264" s="66"/>
    </row>
    <row r="265" hidden="1">
      <c r="A265" s="313" t="s">
        <v>1525</v>
      </c>
      <c r="B265" s="169"/>
      <c r="C265" s="169"/>
      <c r="D265" s="253" t="s">
        <v>1612</v>
      </c>
      <c r="E265" s="317"/>
      <c r="F265" s="253" t="s">
        <v>7248</v>
      </c>
      <c r="G265" s="316" t="s">
        <v>1541</v>
      </c>
      <c r="H265" s="316" t="s">
        <v>1542</v>
      </c>
      <c r="I265" s="316" t="s">
        <v>1543</v>
      </c>
      <c r="J265" s="200" t="s">
        <v>492</v>
      </c>
      <c r="K265" s="253" t="s">
        <v>518</v>
      </c>
      <c r="L265" s="253" t="s">
        <v>519</v>
      </c>
      <c r="M265" s="317"/>
      <c r="N265" s="269"/>
      <c r="O265" s="225"/>
      <c r="P265" s="66"/>
      <c r="Q265" s="66"/>
      <c r="R265" s="66"/>
      <c r="S265" s="66"/>
      <c r="T265" s="66"/>
      <c r="U265" s="66"/>
      <c r="V265" s="66"/>
      <c r="W265" s="66"/>
      <c r="X265" s="66"/>
      <c r="Y265" s="66"/>
      <c r="Z265" s="66"/>
      <c r="AA265" s="66"/>
      <c r="AB265" s="66"/>
      <c r="AC265" s="66"/>
      <c r="AD265" s="66"/>
      <c r="AE265" s="66"/>
      <c r="AF265" s="66"/>
      <c r="AG265" s="66"/>
      <c r="AH265" s="66"/>
      <c r="AI265" s="66"/>
    </row>
    <row r="266" hidden="1">
      <c r="A266" s="313" t="s">
        <v>1525</v>
      </c>
      <c r="B266" s="169"/>
      <c r="C266" s="169"/>
      <c r="D266" s="253" t="s">
        <v>1616</v>
      </c>
      <c r="E266" s="317"/>
      <c r="F266" s="253" t="s">
        <v>7248</v>
      </c>
      <c r="G266" s="316" t="s">
        <v>1545</v>
      </c>
      <c r="H266" s="316" t="s">
        <v>1546</v>
      </c>
      <c r="I266" s="316" t="s">
        <v>1547</v>
      </c>
      <c r="J266" s="200" t="s">
        <v>492</v>
      </c>
      <c r="K266" s="253" t="s">
        <v>518</v>
      </c>
      <c r="L266" s="253" t="s">
        <v>519</v>
      </c>
      <c r="M266" s="317"/>
      <c r="N266" s="269"/>
      <c r="O266" s="225"/>
      <c r="P266" s="66"/>
      <c r="Q266" s="66"/>
      <c r="R266" s="66"/>
      <c r="S266" s="66"/>
      <c r="T266" s="66"/>
      <c r="U266" s="66"/>
      <c r="V266" s="66"/>
      <c r="W266" s="66"/>
      <c r="X266" s="66"/>
      <c r="Y266" s="66"/>
      <c r="Z266" s="66"/>
      <c r="AA266" s="66"/>
      <c r="AB266" s="66"/>
      <c r="AC266" s="66"/>
      <c r="AD266" s="66"/>
      <c r="AE266" s="66"/>
      <c r="AF266" s="66"/>
      <c r="AG266" s="66"/>
      <c r="AH266" s="66"/>
      <c r="AI266" s="66"/>
    </row>
    <row r="267" hidden="1">
      <c r="A267" s="313" t="s">
        <v>1525</v>
      </c>
      <c r="B267" s="169"/>
      <c r="C267" s="169"/>
      <c r="D267" s="253" t="s">
        <v>1620</v>
      </c>
      <c r="E267" s="317"/>
      <c r="F267" s="253" t="s">
        <v>7248</v>
      </c>
      <c r="G267" s="316" t="s">
        <v>1549</v>
      </c>
      <c r="H267" s="316" t="s">
        <v>1550</v>
      </c>
      <c r="I267" s="316" t="s">
        <v>1551</v>
      </c>
      <c r="J267" s="200" t="s">
        <v>492</v>
      </c>
      <c r="K267" s="253" t="s">
        <v>518</v>
      </c>
      <c r="L267" s="253" t="s">
        <v>519</v>
      </c>
      <c r="M267" s="317"/>
      <c r="N267" s="269"/>
      <c r="O267" s="225"/>
      <c r="P267" s="66"/>
      <c r="Q267" s="66"/>
      <c r="R267" s="66"/>
      <c r="S267" s="66"/>
      <c r="T267" s="66"/>
      <c r="U267" s="66"/>
      <c r="V267" s="66"/>
      <c r="W267" s="66"/>
      <c r="X267" s="66"/>
      <c r="Y267" s="66"/>
      <c r="Z267" s="66"/>
      <c r="AA267" s="66"/>
      <c r="AB267" s="66"/>
      <c r="AC267" s="66"/>
      <c r="AD267" s="66"/>
      <c r="AE267" s="66"/>
      <c r="AF267" s="66"/>
      <c r="AG267" s="66"/>
      <c r="AH267" s="66"/>
      <c r="AI267" s="66"/>
    </row>
    <row r="268" hidden="1">
      <c r="A268" s="313" t="s">
        <v>1525</v>
      </c>
      <c r="B268" s="169"/>
      <c r="C268" s="169"/>
      <c r="D268" s="253" t="s">
        <v>1625</v>
      </c>
      <c r="E268" s="317"/>
      <c r="F268" s="253" t="s">
        <v>7248</v>
      </c>
      <c r="G268" s="316" t="s">
        <v>1553</v>
      </c>
      <c r="H268" s="316" t="s">
        <v>1550</v>
      </c>
      <c r="I268" s="316" t="s">
        <v>1555</v>
      </c>
      <c r="J268" s="200" t="s">
        <v>492</v>
      </c>
      <c r="K268" s="253" t="s">
        <v>518</v>
      </c>
      <c r="L268" s="253" t="s">
        <v>519</v>
      </c>
      <c r="M268" s="317"/>
      <c r="N268" s="269"/>
      <c r="O268" s="225"/>
      <c r="P268" s="66"/>
      <c r="Q268" s="66"/>
      <c r="R268" s="66"/>
      <c r="S268" s="66"/>
      <c r="T268" s="66"/>
      <c r="U268" s="66"/>
      <c r="V268" s="66"/>
      <c r="W268" s="66"/>
      <c r="X268" s="66"/>
      <c r="Y268" s="66"/>
      <c r="Z268" s="66"/>
      <c r="AA268" s="66"/>
      <c r="AB268" s="66"/>
      <c r="AC268" s="66"/>
      <c r="AD268" s="66"/>
      <c r="AE268" s="66"/>
      <c r="AF268" s="66"/>
      <c r="AG268" s="66"/>
      <c r="AH268" s="66"/>
      <c r="AI268" s="66"/>
    </row>
    <row r="269" hidden="1">
      <c r="A269" s="313" t="s">
        <v>1525</v>
      </c>
      <c r="B269" s="169"/>
      <c r="C269" s="169"/>
      <c r="D269" s="253" t="s">
        <v>1630</v>
      </c>
      <c r="E269" s="317"/>
      <c r="F269" s="253" t="s">
        <v>7248</v>
      </c>
      <c r="G269" s="316" t="s">
        <v>1557</v>
      </c>
      <c r="H269" s="316" t="s">
        <v>7249</v>
      </c>
      <c r="I269" s="316" t="s">
        <v>1559</v>
      </c>
      <c r="J269" s="200" t="s">
        <v>492</v>
      </c>
      <c r="K269" s="253" t="s">
        <v>518</v>
      </c>
      <c r="L269" s="253" t="s">
        <v>519</v>
      </c>
      <c r="M269" s="317"/>
      <c r="N269" s="269"/>
      <c r="O269" s="225"/>
      <c r="P269" s="66"/>
      <c r="Q269" s="66"/>
      <c r="R269" s="66"/>
      <c r="S269" s="66"/>
      <c r="T269" s="66"/>
      <c r="U269" s="66"/>
      <c r="V269" s="66"/>
      <c r="W269" s="66"/>
      <c r="X269" s="66"/>
      <c r="Y269" s="66"/>
      <c r="Z269" s="66"/>
      <c r="AA269" s="66"/>
      <c r="AB269" s="66"/>
      <c r="AC269" s="66"/>
      <c r="AD269" s="66"/>
      <c r="AE269" s="66"/>
      <c r="AF269" s="66"/>
      <c r="AG269" s="66"/>
      <c r="AH269" s="66"/>
      <c r="AI269" s="66"/>
    </row>
    <row r="270" hidden="1">
      <c r="A270" s="313" t="s">
        <v>1525</v>
      </c>
      <c r="B270" s="169"/>
      <c r="C270" s="169"/>
      <c r="D270" s="253" t="s">
        <v>1635</v>
      </c>
      <c r="E270" s="317"/>
      <c r="F270" s="253" t="s">
        <v>7248</v>
      </c>
      <c r="G270" s="316" t="s">
        <v>1561</v>
      </c>
      <c r="H270" s="316" t="s">
        <v>7250</v>
      </c>
      <c r="I270" s="316" t="s">
        <v>1563</v>
      </c>
      <c r="J270" s="200" t="s">
        <v>492</v>
      </c>
      <c r="K270" s="253" t="s">
        <v>518</v>
      </c>
      <c r="L270" s="253" t="s">
        <v>519</v>
      </c>
      <c r="M270" s="317"/>
      <c r="N270" s="269"/>
      <c r="O270" s="225"/>
      <c r="P270" s="66"/>
      <c r="Q270" s="66"/>
      <c r="R270" s="66"/>
      <c r="S270" s="66"/>
      <c r="T270" s="66"/>
      <c r="U270" s="66"/>
      <c r="V270" s="66"/>
      <c r="W270" s="66"/>
      <c r="X270" s="66"/>
      <c r="Y270" s="66"/>
      <c r="Z270" s="66"/>
      <c r="AA270" s="66"/>
      <c r="AB270" s="66"/>
      <c r="AC270" s="66"/>
      <c r="AD270" s="66"/>
      <c r="AE270" s="66"/>
      <c r="AF270" s="66"/>
      <c r="AG270" s="66"/>
      <c r="AH270" s="66"/>
      <c r="AI270" s="66"/>
    </row>
    <row r="271" hidden="1">
      <c r="A271" s="313" t="s">
        <v>1525</v>
      </c>
      <c r="B271" s="169"/>
      <c r="C271" s="169"/>
      <c r="D271" s="253" t="s">
        <v>1640</v>
      </c>
      <c r="E271" s="317"/>
      <c r="F271" s="253" t="s">
        <v>7248</v>
      </c>
      <c r="G271" s="316" t="s">
        <v>1565</v>
      </c>
      <c r="H271" s="316" t="s">
        <v>7251</v>
      </c>
      <c r="I271" s="316" t="s">
        <v>1567</v>
      </c>
      <c r="J271" s="200" t="s">
        <v>492</v>
      </c>
      <c r="K271" s="319" t="s">
        <v>493</v>
      </c>
      <c r="L271" s="317"/>
      <c r="M271" s="317"/>
      <c r="N271" s="269"/>
      <c r="O271" s="225"/>
      <c r="P271" s="66"/>
      <c r="Q271" s="66"/>
      <c r="R271" s="66"/>
      <c r="S271" s="66"/>
      <c r="T271" s="66"/>
      <c r="U271" s="66"/>
      <c r="V271" s="66"/>
      <c r="W271" s="66"/>
      <c r="X271" s="66"/>
      <c r="Y271" s="66"/>
      <c r="Z271" s="66"/>
      <c r="AA271" s="66"/>
      <c r="AB271" s="66"/>
      <c r="AC271" s="66"/>
      <c r="AD271" s="66"/>
      <c r="AE271" s="66"/>
      <c r="AF271" s="66"/>
      <c r="AG271" s="66"/>
      <c r="AH271" s="66"/>
      <c r="AI271" s="66"/>
    </row>
    <row r="272" hidden="1">
      <c r="A272" s="313" t="s">
        <v>1525</v>
      </c>
      <c r="B272" s="169"/>
      <c r="C272" s="169"/>
      <c r="D272" s="253" t="s">
        <v>1644</v>
      </c>
      <c r="E272" s="317"/>
      <c r="F272" s="253" t="s">
        <v>7248</v>
      </c>
      <c r="G272" s="316" t="s">
        <v>1569</v>
      </c>
      <c r="H272" s="316" t="s">
        <v>7252</v>
      </c>
      <c r="I272" s="316" t="s">
        <v>1571</v>
      </c>
      <c r="J272" s="200" t="s">
        <v>492</v>
      </c>
      <c r="K272" s="319" t="s">
        <v>493</v>
      </c>
      <c r="L272" s="317"/>
      <c r="M272" s="317"/>
      <c r="N272" s="269"/>
      <c r="O272" s="225"/>
      <c r="P272" s="66"/>
      <c r="Q272" s="66"/>
      <c r="R272" s="66"/>
      <c r="S272" s="66"/>
      <c r="T272" s="66"/>
      <c r="U272" s="66"/>
      <c r="V272" s="66"/>
      <c r="W272" s="66"/>
      <c r="X272" s="66"/>
      <c r="Y272" s="66"/>
      <c r="Z272" s="66"/>
      <c r="AA272" s="66"/>
      <c r="AB272" s="66"/>
      <c r="AC272" s="66"/>
      <c r="AD272" s="66"/>
      <c r="AE272" s="66"/>
      <c r="AF272" s="66"/>
      <c r="AG272" s="66"/>
      <c r="AH272" s="66"/>
      <c r="AI272" s="66"/>
    </row>
    <row r="273" hidden="1">
      <c r="A273" s="313" t="s">
        <v>1525</v>
      </c>
      <c r="B273" s="169"/>
      <c r="C273" s="169"/>
      <c r="D273" s="253" t="s">
        <v>1649</v>
      </c>
      <c r="E273" s="317"/>
      <c r="F273" s="253" t="s">
        <v>7248</v>
      </c>
      <c r="G273" s="316" t="s">
        <v>7253</v>
      </c>
      <c r="H273" s="316" t="s">
        <v>7254</v>
      </c>
      <c r="I273" s="316" t="s">
        <v>1575</v>
      </c>
      <c r="J273" s="200" t="s">
        <v>492</v>
      </c>
      <c r="K273" s="319" t="s">
        <v>493</v>
      </c>
      <c r="L273" s="317"/>
      <c r="M273" s="317"/>
      <c r="N273" s="269"/>
      <c r="O273" s="225"/>
      <c r="P273" s="66"/>
      <c r="Q273" s="66"/>
      <c r="R273" s="66"/>
      <c r="S273" s="66"/>
      <c r="T273" s="66"/>
      <c r="U273" s="66"/>
      <c r="V273" s="66"/>
      <c r="W273" s="66"/>
      <c r="X273" s="66"/>
      <c r="Y273" s="66"/>
      <c r="Z273" s="66"/>
      <c r="AA273" s="66"/>
      <c r="AB273" s="66"/>
      <c r="AC273" s="66"/>
      <c r="AD273" s="66"/>
      <c r="AE273" s="66"/>
      <c r="AF273" s="66"/>
      <c r="AG273" s="66"/>
      <c r="AH273" s="66"/>
      <c r="AI273" s="66"/>
    </row>
    <row r="274" hidden="1">
      <c r="A274" s="313" t="s">
        <v>1525</v>
      </c>
      <c r="B274" s="169"/>
      <c r="C274" s="169"/>
      <c r="D274" s="253" t="s">
        <v>1653</v>
      </c>
      <c r="E274" s="317"/>
      <c r="F274" s="253" t="s">
        <v>7248</v>
      </c>
      <c r="G274" s="316" t="s">
        <v>1577</v>
      </c>
      <c r="H274" s="316" t="s">
        <v>7255</v>
      </c>
      <c r="I274" s="316" t="s">
        <v>1579</v>
      </c>
      <c r="J274" s="200" t="s">
        <v>492</v>
      </c>
      <c r="K274" s="319" t="s">
        <v>493</v>
      </c>
      <c r="L274" s="317"/>
      <c r="M274" s="317"/>
      <c r="N274" s="269"/>
      <c r="O274" s="225"/>
      <c r="P274" s="66"/>
      <c r="Q274" s="66"/>
      <c r="R274" s="66"/>
      <c r="S274" s="66"/>
      <c r="T274" s="66"/>
      <c r="U274" s="66"/>
      <c r="V274" s="66"/>
      <c r="W274" s="66"/>
      <c r="X274" s="66"/>
      <c r="Y274" s="66"/>
      <c r="Z274" s="66"/>
      <c r="AA274" s="66"/>
      <c r="AB274" s="66"/>
      <c r="AC274" s="66"/>
      <c r="AD274" s="66"/>
      <c r="AE274" s="66"/>
      <c r="AF274" s="66"/>
      <c r="AG274" s="66"/>
      <c r="AH274" s="66"/>
      <c r="AI274" s="66"/>
    </row>
    <row r="275" hidden="1">
      <c r="A275" s="313" t="s">
        <v>1525</v>
      </c>
      <c r="B275" s="169"/>
      <c r="C275" s="169"/>
      <c r="D275" s="253" t="s">
        <v>1658</v>
      </c>
      <c r="E275" s="317"/>
      <c r="F275" s="253" t="s">
        <v>7248</v>
      </c>
      <c r="G275" s="316" t="s">
        <v>1581</v>
      </c>
      <c r="H275" s="316" t="s">
        <v>7256</v>
      </c>
      <c r="I275" s="316" t="s">
        <v>1583</v>
      </c>
      <c r="J275" s="200" t="s">
        <v>492</v>
      </c>
      <c r="K275" s="319" t="s">
        <v>493</v>
      </c>
      <c r="L275" s="317"/>
      <c r="M275" s="317"/>
      <c r="N275" s="269"/>
      <c r="O275" s="225"/>
      <c r="P275" s="66"/>
      <c r="Q275" s="66"/>
      <c r="R275" s="66"/>
      <c r="S275" s="66"/>
      <c r="T275" s="66"/>
      <c r="U275" s="66"/>
      <c r="V275" s="66"/>
      <c r="W275" s="66"/>
      <c r="X275" s="66"/>
      <c r="Y275" s="66"/>
      <c r="Z275" s="66"/>
      <c r="AA275" s="66"/>
      <c r="AB275" s="66"/>
      <c r="AC275" s="66"/>
      <c r="AD275" s="66"/>
      <c r="AE275" s="66"/>
      <c r="AF275" s="66"/>
      <c r="AG275" s="66"/>
      <c r="AH275" s="66"/>
      <c r="AI275" s="66"/>
    </row>
    <row r="276" hidden="1">
      <c r="A276" s="313" t="s">
        <v>1525</v>
      </c>
      <c r="B276" s="169"/>
      <c r="C276" s="169"/>
      <c r="D276" s="253" t="s">
        <v>1663</v>
      </c>
      <c r="E276" s="317"/>
      <c r="F276" s="253" t="s">
        <v>7248</v>
      </c>
      <c r="G276" s="316" t="s">
        <v>1585</v>
      </c>
      <c r="H276" s="316" t="s">
        <v>7257</v>
      </c>
      <c r="I276" s="316" t="s">
        <v>1586</v>
      </c>
      <c r="J276" s="200" t="s">
        <v>492</v>
      </c>
      <c r="K276" s="253" t="s">
        <v>518</v>
      </c>
      <c r="L276" s="253" t="s">
        <v>519</v>
      </c>
      <c r="M276" s="317"/>
      <c r="N276" s="269"/>
      <c r="O276" s="225"/>
      <c r="P276" s="66"/>
      <c r="Q276" s="66"/>
      <c r="R276" s="66"/>
      <c r="S276" s="66"/>
      <c r="T276" s="66"/>
      <c r="U276" s="66"/>
      <c r="V276" s="66"/>
      <c r="W276" s="66"/>
      <c r="X276" s="66"/>
      <c r="Y276" s="66"/>
      <c r="Z276" s="66"/>
      <c r="AA276" s="66"/>
      <c r="AB276" s="66"/>
      <c r="AC276" s="66"/>
      <c r="AD276" s="66"/>
      <c r="AE276" s="66"/>
      <c r="AF276" s="66"/>
      <c r="AG276" s="66"/>
      <c r="AH276" s="66"/>
      <c r="AI276" s="66"/>
    </row>
    <row r="277" hidden="1">
      <c r="A277" s="313" t="s">
        <v>1525</v>
      </c>
      <c r="B277" s="12"/>
      <c r="C277" s="12"/>
      <c r="D277" s="253" t="s">
        <v>1668</v>
      </c>
      <c r="E277" s="317"/>
      <c r="F277" s="253" t="s">
        <v>7248</v>
      </c>
      <c r="G277" s="316" t="s">
        <v>1588</v>
      </c>
      <c r="H277" s="316" t="s">
        <v>7258</v>
      </c>
      <c r="I277" s="316" t="s">
        <v>1590</v>
      </c>
      <c r="J277" s="200" t="s">
        <v>492</v>
      </c>
      <c r="K277" s="253" t="s">
        <v>518</v>
      </c>
      <c r="L277" s="253" t="s">
        <v>519</v>
      </c>
      <c r="M277" s="253" t="s">
        <v>519</v>
      </c>
      <c r="N277" s="269"/>
      <c r="O277" s="225"/>
      <c r="P277" s="66"/>
      <c r="Q277" s="66"/>
      <c r="R277" s="66"/>
      <c r="S277" s="66"/>
      <c r="T277" s="66"/>
      <c r="U277" s="66"/>
      <c r="V277" s="66"/>
      <c r="W277" s="66"/>
      <c r="X277" s="66"/>
      <c r="Y277" s="66"/>
      <c r="Z277" s="66"/>
      <c r="AA277" s="66"/>
      <c r="AB277" s="66"/>
      <c r="AC277" s="66"/>
      <c r="AD277" s="66"/>
      <c r="AE277" s="66"/>
      <c r="AF277" s="66"/>
      <c r="AG277" s="66"/>
      <c r="AH277" s="66"/>
      <c r="AI277" s="66"/>
    </row>
    <row r="278" hidden="1">
      <c r="A278" s="327"/>
      <c r="B278" s="253" t="s">
        <v>7259</v>
      </c>
      <c r="C278" s="253" t="s">
        <v>7260</v>
      </c>
      <c r="D278" s="253" t="s">
        <v>1673</v>
      </c>
      <c r="E278" s="317"/>
      <c r="F278" s="317"/>
      <c r="G278" s="316" t="s">
        <v>7261</v>
      </c>
      <c r="H278" s="316" t="s">
        <v>7262</v>
      </c>
      <c r="I278" s="316" t="s">
        <v>7263</v>
      </c>
      <c r="J278" s="200" t="s">
        <v>492</v>
      </c>
      <c r="K278" s="319" t="s">
        <v>493</v>
      </c>
      <c r="L278" s="317"/>
      <c r="M278" s="317"/>
      <c r="N278" s="269"/>
      <c r="O278" s="225"/>
      <c r="P278" s="66"/>
      <c r="Q278" s="66"/>
      <c r="R278" s="66"/>
      <c r="S278" s="66"/>
      <c r="T278" s="66"/>
      <c r="U278" s="66"/>
      <c r="V278" s="66"/>
      <c r="W278" s="66"/>
      <c r="X278" s="66"/>
      <c r="Y278" s="66"/>
      <c r="Z278" s="66"/>
      <c r="AA278" s="66"/>
      <c r="AB278" s="66"/>
      <c r="AC278" s="66"/>
      <c r="AD278" s="66"/>
      <c r="AE278" s="66"/>
      <c r="AF278" s="66"/>
      <c r="AG278" s="66"/>
      <c r="AH278" s="66"/>
      <c r="AI278" s="66"/>
    </row>
    <row r="279" hidden="1">
      <c r="A279" s="327"/>
      <c r="B279" s="253" t="s">
        <v>1601</v>
      </c>
      <c r="C279" s="253" t="s">
        <v>7264</v>
      </c>
      <c r="D279" s="253" t="s">
        <v>1678</v>
      </c>
      <c r="E279" s="317"/>
      <c r="F279" s="317"/>
      <c r="G279" s="316" t="s">
        <v>1604</v>
      </c>
      <c r="H279" s="316" t="s">
        <v>7265</v>
      </c>
      <c r="I279" s="316" t="s">
        <v>1606</v>
      </c>
      <c r="J279" s="200" t="s">
        <v>492</v>
      </c>
      <c r="K279" s="319" t="s">
        <v>493</v>
      </c>
      <c r="L279" s="317"/>
      <c r="M279" s="317"/>
      <c r="N279" s="269"/>
      <c r="O279" s="225"/>
      <c r="P279" s="66"/>
      <c r="Q279" s="66"/>
      <c r="R279" s="66"/>
      <c r="S279" s="66"/>
      <c r="T279" s="66"/>
      <c r="U279" s="66"/>
      <c r="V279" s="66"/>
      <c r="W279" s="66"/>
      <c r="X279" s="66"/>
      <c r="Y279" s="66"/>
      <c r="Z279" s="66"/>
      <c r="AA279" s="66"/>
      <c r="AB279" s="66"/>
      <c r="AC279" s="66"/>
      <c r="AD279" s="66"/>
      <c r="AE279" s="66"/>
      <c r="AF279" s="66"/>
      <c r="AG279" s="66"/>
      <c r="AH279" s="66"/>
      <c r="AI279" s="66"/>
    </row>
    <row r="280" hidden="1">
      <c r="A280" s="327"/>
      <c r="B280" s="253" t="s">
        <v>1607</v>
      </c>
      <c r="C280" s="253" t="s">
        <v>1160</v>
      </c>
      <c r="D280" s="253" t="s">
        <v>1684</v>
      </c>
      <c r="E280" s="317"/>
      <c r="F280" s="317"/>
      <c r="G280" s="316" t="s">
        <v>1609</v>
      </c>
      <c r="H280" s="316" t="s">
        <v>7266</v>
      </c>
      <c r="I280" s="316" t="s">
        <v>7267</v>
      </c>
      <c r="J280" s="200" t="s">
        <v>492</v>
      </c>
      <c r="K280" s="253" t="s">
        <v>518</v>
      </c>
      <c r="L280" s="253" t="s">
        <v>519</v>
      </c>
      <c r="M280" s="317"/>
      <c r="N280" s="269"/>
      <c r="O280" s="225"/>
      <c r="P280" s="66"/>
      <c r="Q280" s="66"/>
      <c r="R280" s="66"/>
      <c r="S280" s="66"/>
      <c r="T280" s="66"/>
      <c r="U280" s="66"/>
      <c r="V280" s="66"/>
      <c r="W280" s="66"/>
      <c r="X280" s="66"/>
      <c r="Y280" s="66"/>
      <c r="Z280" s="66"/>
      <c r="AA280" s="66"/>
      <c r="AB280" s="66"/>
      <c r="AC280" s="66"/>
      <c r="AD280" s="66"/>
      <c r="AE280" s="66"/>
      <c r="AF280" s="66"/>
      <c r="AG280" s="66"/>
      <c r="AH280" s="66"/>
      <c r="AI280" s="66"/>
    </row>
    <row r="281" hidden="1">
      <c r="A281" s="326"/>
      <c r="B281" s="253" t="s">
        <v>1623</v>
      </c>
      <c r="C281" s="253" t="s">
        <v>7268</v>
      </c>
      <c r="D281" s="253" t="s">
        <v>1690</v>
      </c>
      <c r="E281" s="317"/>
      <c r="F281" s="317"/>
      <c r="G281" s="316" t="s">
        <v>1626</v>
      </c>
      <c r="H281" s="316" t="s">
        <v>7265</v>
      </c>
      <c r="I281" s="316" t="s">
        <v>1627</v>
      </c>
      <c r="J281" s="200" t="s">
        <v>492</v>
      </c>
      <c r="K281" s="253" t="s">
        <v>493</v>
      </c>
      <c r="L281" s="317"/>
      <c r="M281" s="317"/>
      <c r="N281" s="269"/>
      <c r="O281" s="225"/>
      <c r="P281" s="66"/>
      <c r="Q281" s="66"/>
      <c r="R281" s="66"/>
      <c r="S281" s="66"/>
      <c r="T281" s="66"/>
      <c r="U281" s="66"/>
      <c r="V281" s="66"/>
      <c r="W281" s="66"/>
      <c r="X281" s="66"/>
      <c r="Y281" s="66"/>
      <c r="Z281" s="66"/>
      <c r="AA281" s="66"/>
      <c r="AB281" s="66"/>
      <c r="AC281" s="66"/>
      <c r="AD281" s="66"/>
      <c r="AE281" s="66"/>
      <c r="AF281" s="66"/>
      <c r="AG281" s="66"/>
      <c r="AH281" s="66"/>
      <c r="AI281" s="66"/>
    </row>
    <row r="282" hidden="1">
      <c r="A282" s="326"/>
      <c r="B282" s="253" t="s">
        <v>1656</v>
      </c>
      <c r="C282" s="253" t="s">
        <v>1657</v>
      </c>
      <c r="D282" s="253" t="s">
        <v>1696</v>
      </c>
      <c r="E282" s="317"/>
      <c r="F282" s="317"/>
      <c r="G282" s="316" t="s">
        <v>1657</v>
      </c>
      <c r="H282" s="316" t="s">
        <v>1659</v>
      </c>
      <c r="I282" s="316" t="s">
        <v>1660</v>
      </c>
      <c r="J282" s="200" t="s">
        <v>492</v>
      </c>
      <c r="K282" s="319" t="s">
        <v>493</v>
      </c>
      <c r="L282" s="317"/>
      <c r="M282" s="317"/>
      <c r="N282" s="269"/>
      <c r="O282" s="225"/>
      <c r="P282" s="66"/>
      <c r="Q282" s="66"/>
      <c r="R282" s="66"/>
      <c r="S282" s="66"/>
      <c r="T282" s="66"/>
      <c r="U282" s="66"/>
      <c r="V282" s="66"/>
      <c r="W282" s="66"/>
      <c r="X282" s="66"/>
      <c r="Y282" s="66"/>
      <c r="Z282" s="66"/>
      <c r="AA282" s="66"/>
      <c r="AB282" s="66"/>
      <c r="AC282" s="66"/>
      <c r="AD282" s="66"/>
      <c r="AE282" s="66"/>
      <c r="AF282" s="66"/>
      <c r="AG282" s="66"/>
      <c r="AH282" s="66"/>
      <c r="AI282" s="66"/>
    </row>
    <row r="283" hidden="1">
      <c r="A283" s="326"/>
      <c r="B283" s="253" t="s">
        <v>1661</v>
      </c>
      <c r="C283" s="253" t="s">
        <v>1662</v>
      </c>
      <c r="D283" s="253" t="s">
        <v>1700</v>
      </c>
      <c r="E283" s="317"/>
      <c r="F283" s="317"/>
      <c r="G283" s="316" t="s">
        <v>1662</v>
      </c>
      <c r="H283" s="316" t="s">
        <v>1664</v>
      </c>
      <c r="I283" s="316" t="s">
        <v>1665</v>
      </c>
      <c r="J283" s="200" t="s">
        <v>492</v>
      </c>
      <c r="K283" s="319" t="s">
        <v>493</v>
      </c>
      <c r="L283" s="317"/>
      <c r="M283" s="317"/>
      <c r="N283" s="269"/>
      <c r="O283" s="225"/>
      <c r="P283" s="66"/>
      <c r="Q283" s="66"/>
      <c r="R283" s="66"/>
      <c r="S283" s="66"/>
      <c r="T283" s="66"/>
      <c r="U283" s="66"/>
      <c r="V283" s="66"/>
      <c r="W283" s="66"/>
      <c r="X283" s="66"/>
      <c r="Y283" s="66"/>
      <c r="Z283" s="66"/>
      <c r="AA283" s="66"/>
      <c r="AB283" s="66"/>
      <c r="AC283" s="66"/>
      <c r="AD283" s="66"/>
      <c r="AE283" s="66"/>
      <c r="AF283" s="66"/>
      <c r="AG283" s="66"/>
      <c r="AH283" s="66"/>
      <c r="AI283" s="66"/>
    </row>
    <row r="284" hidden="1">
      <c r="A284" s="326"/>
      <c r="B284" s="253" t="s">
        <v>1666</v>
      </c>
      <c r="C284" s="253" t="s">
        <v>1667</v>
      </c>
      <c r="D284" s="253" t="s">
        <v>1704</v>
      </c>
      <c r="E284" s="317"/>
      <c r="F284" s="317"/>
      <c r="G284" s="316" t="s">
        <v>1667</v>
      </c>
      <c r="H284" s="316" t="s">
        <v>7269</v>
      </c>
      <c r="I284" s="316" t="s">
        <v>1670</v>
      </c>
      <c r="J284" s="200" t="s">
        <v>492</v>
      </c>
      <c r="K284" s="319" t="s">
        <v>493</v>
      </c>
      <c r="L284" s="317"/>
      <c r="M284" s="317"/>
      <c r="N284" s="269"/>
      <c r="O284" s="225"/>
      <c r="P284" s="66"/>
      <c r="Q284" s="66"/>
      <c r="R284" s="66"/>
      <c r="S284" s="66"/>
      <c r="T284" s="66"/>
      <c r="U284" s="66"/>
      <c r="V284" s="66"/>
      <c r="W284" s="66"/>
      <c r="X284" s="66"/>
      <c r="Y284" s="66"/>
      <c r="Z284" s="66"/>
      <c r="AA284" s="66"/>
      <c r="AB284" s="66"/>
      <c r="AC284" s="66"/>
      <c r="AD284" s="66"/>
      <c r="AE284" s="66"/>
      <c r="AF284" s="66"/>
      <c r="AG284" s="66"/>
      <c r="AH284" s="66"/>
      <c r="AI284" s="66"/>
    </row>
    <row r="285" hidden="1">
      <c r="A285" s="326"/>
      <c r="B285" s="253" t="s">
        <v>1671</v>
      </c>
      <c r="C285" s="253" t="s">
        <v>1672</v>
      </c>
      <c r="D285" s="253" t="s">
        <v>1708</v>
      </c>
      <c r="E285" s="317"/>
      <c r="F285" s="317"/>
      <c r="G285" s="316" t="s">
        <v>1672</v>
      </c>
      <c r="H285" s="316" t="s">
        <v>1674</v>
      </c>
      <c r="I285" s="316" t="s">
        <v>1675</v>
      </c>
      <c r="J285" s="200" t="s">
        <v>492</v>
      </c>
      <c r="K285" s="253" t="s">
        <v>518</v>
      </c>
      <c r="L285" s="253" t="s">
        <v>519</v>
      </c>
      <c r="M285" s="317"/>
      <c r="N285" s="269"/>
      <c r="O285" s="225"/>
      <c r="P285" s="66"/>
      <c r="Q285" s="66"/>
      <c r="R285" s="66"/>
      <c r="S285" s="66"/>
      <c r="T285" s="66"/>
      <c r="U285" s="66"/>
      <c r="V285" s="66"/>
      <c r="W285" s="66"/>
      <c r="X285" s="66"/>
      <c r="Y285" s="66"/>
      <c r="Z285" s="66"/>
      <c r="AA285" s="66"/>
      <c r="AB285" s="66"/>
      <c r="AC285" s="66"/>
      <c r="AD285" s="66"/>
      <c r="AE285" s="66"/>
      <c r="AF285" s="66"/>
      <c r="AG285" s="66"/>
      <c r="AH285" s="66"/>
      <c r="AI285" s="66"/>
    </row>
    <row r="286" hidden="1">
      <c r="A286" s="326"/>
      <c r="B286" s="253" t="s">
        <v>1676</v>
      </c>
      <c r="C286" s="253" t="s">
        <v>1677</v>
      </c>
      <c r="D286" s="253" t="s">
        <v>1712</v>
      </c>
      <c r="E286" s="317"/>
      <c r="F286" s="317"/>
      <c r="G286" s="316" t="s">
        <v>1677</v>
      </c>
      <c r="H286" s="316" t="s">
        <v>7270</v>
      </c>
      <c r="I286" s="316" t="s">
        <v>1680</v>
      </c>
      <c r="J286" s="320" t="s">
        <v>706</v>
      </c>
      <c r="K286" s="253" t="s">
        <v>518</v>
      </c>
      <c r="L286" s="253" t="s">
        <v>519</v>
      </c>
      <c r="M286" s="328" t="s">
        <v>1681</v>
      </c>
      <c r="N286" s="269"/>
      <c r="O286" s="225"/>
      <c r="P286" s="66"/>
      <c r="Q286" s="66"/>
      <c r="R286" s="66"/>
      <c r="S286" s="66"/>
      <c r="T286" s="66"/>
      <c r="U286" s="66"/>
      <c r="V286" s="66"/>
      <c r="W286" s="66"/>
      <c r="X286" s="66"/>
      <c r="Y286" s="66"/>
      <c r="Z286" s="66"/>
      <c r="AA286" s="66"/>
      <c r="AB286" s="66"/>
      <c r="AC286" s="66"/>
      <c r="AD286" s="66"/>
      <c r="AE286" s="66"/>
      <c r="AF286" s="66"/>
      <c r="AG286" s="66"/>
      <c r="AH286" s="66"/>
      <c r="AI286" s="66"/>
    </row>
    <row r="287" hidden="1">
      <c r="A287" s="326"/>
      <c r="B287" s="253" t="s">
        <v>1682</v>
      </c>
      <c r="C287" s="253" t="s">
        <v>1683</v>
      </c>
      <c r="D287" s="253" t="s">
        <v>1716</v>
      </c>
      <c r="E287" s="317"/>
      <c r="F287" s="317"/>
      <c r="G287" s="316" t="s">
        <v>1683</v>
      </c>
      <c r="H287" s="316" t="s">
        <v>1685</v>
      </c>
      <c r="I287" s="316" t="s">
        <v>1686</v>
      </c>
      <c r="J287" s="320" t="s">
        <v>706</v>
      </c>
      <c r="K287" s="253" t="s">
        <v>518</v>
      </c>
      <c r="L287" s="253" t="s">
        <v>519</v>
      </c>
      <c r="M287" s="328" t="s">
        <v>1687</v>
      </c>
      <c r="N287" s="269"/>
      <c r="O287" s="225"/>
      <c r="P287" s="66"/>
      <c r="Q287" s="66"/>
      <c r="R287" s="66"/>
      <c r="S287" s="66"/>
      <c r="T287" s="66"/>
      <c r="U287" s="66"/>
      <c r="V287" s="66"/>
      <c r="W287" s="66"/>
      <c r="X287" s="66"/>
      <c r="Y287" s="66"/>
      <c r="Z287" s="66"/>
      <c r="AA287" s="66"/>
      <c r="AB287" s="66"/>
      <c r="AC287" s="66"/>
      <c r="AD287" s="66"/>
      <c r="AE287" s="66"/>
      <c r="AF287" s="66"/>
      <c r="AG287" s="66"/>
      <c r="AH287" s="66"/>
      <c r="AI287" s="66"/>
    </row>
    <row r="288" hidden="1">
      <c r="A288" s="326"/>
      <c r="B288" s="253" t="s">
        <v>1688</v>
      </c>
      <c r="C288" s="253" t="s">
        <v>1689</v>
      </c>
      <c r="D288" s="253" t="s">
        <v>1720</v>
      </c>
      <c r="E288" s="317"/>
      <c r="F288" s="317"/>
      <c r="G288" s="316" t="s">
        <v>1689</v>
      </c>
      <c r="H288" s="316" t="s">
        <v>7271</v>
      </c>
      <c r="I288" s="316" t="s">
        <v>1692</v>
      </c>
      <c r="J288" s="320" t="s">
        <v>706</v>
      </c>
      <c r="K288" s="253" t="s">
        <v>493</v>
      </c>
      <c r="L288" s="317"/>
      <c r="M288" s="321" t="s">
        <v>1693</v>
      </c>
      <c r="N288" s="269"/>
      <c r="O288" s="225"/>
      <c r="P288" s="66"/>
      <c r="Q288" s="66"/>
      <c r="R288" s="66"/>
      <c r="S288" s="66"/>
      <c r="T288" s="66"/>
      <c r="U288" s="66"/>
      <c r="V288" s="66"/>
      <c r="W288" s="66"/>
      <c r="X288" s="66"/>
      <c r="Y288" s="66"/>
      <c r="Z288" s="66"/>
      <c r="AA288" s="66"/>
      <c r="AB288" s="66"/>
      <c r="AC288" s="66"/>
      <c r="AD288" s="66"/>
      <c r="AE288" s="66"/>
      <c r="AF288" s="66"/>
      <c r="AG288" s="66"/>
      <c r="AH288" s="66"/>
      <c r="AI288" s="66"/>
    </row>
    <row r="289" hidden="1">
      <c r="A289" s="313" t="s">
        <v>1694</v>
      </c>
      <c r="B289" s="317"/>
      <c r="C289" s="315" t="s">
        <v>1695</v>
      </c>
      <c r="D289" s="253" t="s">
        <v>1724</v>
      </c>
      <c r="E289" s="317"/>
      <c r="F289" s="317"/>
      <c r="G289" s="316" t="s">
        <v>1697</v>
      </c>
      <c r="H289" s="316" t="s">
        <v>7272</v>
      </c>
      <c r="I289" s="316" t="s">
        <v>1699</v>
      </c>
      <c r="J289" s="200" t="s">
        <v>492</v>
      </c>
      <c r="K289" s="253" t="s">
        <v>518</v>
      </c>
      <c r="L289" s="253" t="s">
        <v>519</v>
      </c>
      <c r="M289" s="317"/>
      <c r="N289" s="269"/>
      <c r="O289" s="225"/>
      <c r="P289" s="66"/>
      <c r="Q289" s="66"/>
      <c r="R289" s="66"/>
      <c r="S289" s="66"/>
      <c r="T289" s="66"/>
      <c r="U289" s="66"/>
      <c r="V289" s="66"/>
      <c r="W289" s="66"/>
      <c r="X289" s="66"/>
      <c r="Y289" s="66"/>
      <c r="Z289" s="66"/>
      <c r="AA289" s="66"/>
      <c r="AB289" s="66"/>
      <c r="AC289" s="66"/>
      <c r="AD289" s="66"/>
      <c r="AE289" s="66"/>
      <c r="AF289" s="66"/>
      <c r="AG289" s="66"/>
      <c r="AH289" s="66"/>
      <c r="AI289" s="66"/>
    </row>
    <row r="290" hidden="1">
      <c r="A290" s="313" t="s">
        <v>1694</v>
      </c>
      <c r="B290" s="317"/>
      <c r="C290" s="169"/>
      <c r="D290" s="253" t="s">
        <v>1728</v>
      </c>
      <c r="E290" s="317"/>
      <c r="F290" s="317"/>
      <c r="G290" s="316" t="s">
        <v>1701</v>
      </c>
      <c r="H290" s="316" t="s">
        <v>7273</v>
      </c>
      <c r="I290" s="316" t="s">
        <v>1703</v>
      </c>
      <c r="J290" s="200" t="s">
        <v>492</v>
      </c>
      <c r="K290" s="253" t="s">
        <v>493</v>
      </c>
      <c r="L290" s="317"/>
      <c r="M290" s="317"/>
      <c r="N290" s="269"/>
      <c r="O290" s="225"/>
      <c r="P290" s="66"/>
      <c r="Q290" s="66"/>
      <c r="R290" s="66"/>
      <c r="S290" s="66"/>
      <c r="T290" s="66"/>
      <c r="U290" s="66"/>
      <c r="V290" s="66"/>
      <c r="W290" s="66"/>
      <c r="X290" s="66"/>
      <c r="Y290" s="66"/>
      <c r="Z290" s="66"/>
      <c r="AA290" s="66"/>
      <c r="AB290" s="66"/>
      <c r="AC290" s="66"/>
      <c r="AD290" s="66"/>
      <c r="AE290" s="66"/>
      <c r="AF290" s="66"/>
      <c r="AG290" s="66"/>
      <c r="AH290" s="66"/>
      <c r="AI290" s="66"/>
    </row>
    <row r="291" hidden="1">
      <c r="A291" s="313" t="s">
        <v>1694</v>
      </c>
      <c r="B291" s="253" t="s">
        <v>7274</v>
      </c>
      <c r="C291" s="169"/>
      <c r="D291" s="253" t="s">
        <v>1730</v>
      </c>
      <c r="E291" s="317"/>
      <c r="F291" s="317"/>
      <c r="G291" s="316" t="s">
        <v>1705</v>
      </c>
      <c r="H291" s="316" t="s">
        <v>7275</v>
      </c>
      <c r="I291" s="316" t="s">
        <v>1707</v>
      </c>
      <c r="J291" s="320" t="s">
        <v>706</v>
      </c>
      <c r="K291" s="253" t="s">
        <v>518</v>
      </c>
      <c r="L291" s="253" t="s">
        <v>519</v>
      </c>
      <c r="M291" s="328" t="s">
        <v>7276</v>
      </c>
      <c r="N291" s="269"/>
      <c r="O291" s="225"/>
      <c r="P291" s="66"/>
      <c r="Q291" s="66"/>
      <c r="R291" s="66"/>
      <c r="S291" s="66"/>
      <c r="T291" s="66"/>
      <c r="U291" s="66"/>
      <c r="V291" s="66"/>
      <c r="W291" s="66"/>
      <c r="X291" s="66"/>
      <c r="Y291" s="66"/>
      <c r="Z291" s="66"/>
      <c r="AA291" s="66"/>
      <c r="AB291" s="66"/>
      <c r="AC291" s="66"/>
      <c r="AD291" s="66"/>
      <c r="AE291" s="66"/>
      <c r="AF291" s="66"/>
      <c r="AG291" s="66"/>
      <c r="AH291" s="66"/>
      <c r="AI291" s="66"/>
    </row>
    <row r="292" hidden="1">
      <c r="A292" s="313" t="s">
        <v>1694</v>
      </c>
      <c r="B292" s="317"/>
      <c r="C292" s="169"/>
      <c r="D292" s="253" t="s">
        <v>1734</v>
      </c>
      <c r="E292" s="317"/>
      <c r="F292" s="317"/>
      <c r="G292" s="316" t="s">
        <v>1709</v>
      </c>
      <c r="H292" s="316" t="s">
        <v>7277</v>
      </c>
      <c r="I292" s="316" t="s">
        <v>1711</v>
      </c>
      <c r="J292" s="200" t="s">
        <v>492</v>
      </c>
      <c r="K292" s="253" t="s">
        <v>518</v>
      </c>
      <c r="L292" s="253" t="s">
        <v>519</v>
      </c>
      <c r="M292" s="317"/>
      <c r="N292" s="269"/>
      <c r="O292" s="225"/>
      <c r="P292" s="66"/>
      <c r="Q292" s="66"/>
      <c r="R292" s="66"/>
      <c r="S292" s="66"/>
      <c r="T292" s="66"/>
      <c r="U292" s="66"/>
      <c r="V292" s="66"/>
      <c r="W292" s="66"/>
      <c r="X292" s="66"/>
      <c r="Y292" s="66"/>
      <c r="Z292" s="66"/>
      <c r="AA292" s="66"/>
      <c r="AB292" s="66"/>
      <c r="AC292" s="66"/>
      <c r="AD292" s="66"/>
      <c r="AE292" s="66"/>
      <c r="AF292" s="66"/>
      <c r="AG292" s="66"/>
      <c r="AH292" s="66"/>
      <c r="AI292" s="66"/>
    </row>
    <row r="293" hidden="1">
      <c r="A293" s="313" t="s">
        <v>1694</v>
      </c>
      <c r="B293" s="317"/>
      <c r="C293" s="169"/>
      <c r="D293" s="253" t="s">
        <v>1737</v>
      </c>
      <c r="E293" s="317"/>
      <c r="F293" s="317"/>
      <c r="G293" s="316" t="s">
        <v>1713</v>
      </c>
      <c r="H293" s="316" t="s">
        <v>7278</v>
      </c>
      <c r="I293" s="316" t="s">
        <v>7279</v>
      </c>
      <c r="J293" s="200" t="s">
        <v>492</v>
      </c>
      <c r="K293" s="253" t="s">
        <v>518</v>
      </c>
      <c r="L293" s="253" t="s">
        <v>519</v>
      </c>
      <c r="M293" s="317"/>
      <c r="N293" s="269"/>
      <c r="O293" s="225"/>
      <c r="P293" s="66"/>
      <c r="Q293" s="66"/>
      <c r="R293" s="66"/>
      <c r="S293" s="66"/>
      <c r="T293" s="66"/>
      <c r="U293" s="66"/>
      <c r="V293" s="66"/>
      <c r="W293" s="66"/>
      <c r="X293" s="66"/>
      <c r="Y293" s="66"/>
      <c r="Z293" s="66"/>
      <c r="AA293" s="66"/>
      <c r="AB293" s="66"/>
      <c r="AC293" s="66"/>
      <c r="AD293" s="66"/>
      <c r="AE293" s="66"/>
      <c r="AF293" s="66"/>
      <c r="AG293" s="66"/>
      <c r="AH293" s="66"/>
      <c r="AI293" s="66"/>
    </row>
    <row r="294" hidden="1">
      <c r="A294" s="313" t="s">
        <v>1694</v>
      </c>
      <c r="B294" s="317"/>
      <c r="C294" s="169"/>
      <c r="D294" s="253" t="s">
        <v>1743</v>
      </c>
      <c r="E294" s="317"/>
      <c r="F294" s="317"/>
      <c r="G294" s="316" t="s">
        <v>1717</v>
      </c>
      <c r="H294" s="316" t="s">
        <v>7280</v>
      </c>
      <c r="I294" s="316" t="s">
        <v>1719</v>
      </c>
      <c r="J294" s="200" t="s">
        <v>492</v>
      </c>
      <c r="K294" s="253" t="s">
        <v>518</v>
      </c>
      <c r="L294" s="253" t="s">
        <v>519</v>
      </c>
      <c r="M294" s="317"/>
      <c r="N294" s="269"/>
      <c r="O294" s="225"/>
      <c r="P294" s="66"/>
      <c r="Q294" s="66"/>
      <c r="R294" s="66"/>
      <c r="S294" s="66"/>
      <c r="T294" s="66"/>
      <c r="U294" s="66"/>
      <c r="V294" s="66"/>
      <c r="W294" s="66"/>
      <c r="X294" s="66"/>
      <c r="Y294" s="66"/>
      <c r="Z294" s="66"/>
      <c r="AA294" s="66"/>
      <c r="AB294" s="66"/>
      <c r="AC294" s="66"/>
      <c r="AD294" s="66"/>
      <c r="AE294" s="66"/>
      <c r="AF294" s="66"/>
      <c r="AG294" s="66"/>
      <c r="AH294" s="66"/>
      <c r="AI294" s="66"/>
    </row>
    <row r="295" hidden="1">
      <c r="A295" s="313" t="s">
        <v>1694</v>
      </c>
      <c r="B295" s="317"/>
      <c r="C295" s="169"/>
      <c r="D295" s="253" t="s">
        <v>1747</v>
      </c>
      <c r="E295" s="317"/>
      <c r="F295" s="317"/>
      <c r="G295" s="316" t="s">
        <v>1721</v>
      </c>
      <c r="H295" s="316" t="s">
        <v>1722</v>
      </c>
      <c r="I295" s="316" t="s">
        <v>1723</v>
      </c>
      <c r="J295" s="200" t="s">
        <v>492</v>
      </c>
      <c r="K295" s="253" t="s">
        <v>518</v>
      </c>
      <c r="L295" s="253" t="s">
        <v>519</v>
      </c>
      <c r="M295" s="317"/>
      <c r="N295" s="269"/>
      <c r="O295" s="225"/>
      <c r="P295" s="66"/>
      <c r="Q295" s="66"/>
      <c r="R295" s="66"/>
      <c r="S295" s="66"/>
      <c r="T295" s="66"/>
      <c r="U295" s="66"/>
      <c r="V295" s="66"/>
      <c r="W295" s="66"/>
      <c r="X295" s="66"/>
      <c r="Y295" s="66"/>
      <c r="Z295" s="66"/>
      <c r="AA295" s="66"/>
      <c r="AB295" s="66"/>
      <c r="AC295" s="66"/>
      <c r="AD295" s="66"/>
      <c r="AE295" s="66"/>
      <c r="AF295" s="66"/>
      <c r="AG295" s="66"/>
      <c r="AH295" s="66"/>
      <c r="AI295" s="66"/>
    </row>
    <row r="296" hidden="1">
      <c r="A296" s="313" t="s">
        <v>1694</v>
      </c>
      <c r="B296" s="317"/>
      <c r="C296" s="169"/>
      <c r="D296" s="253" t="s">
        <v>1750</v>
      </c>
      <c r="E296" s="317"/>
      <c r="F296" s="317"/>
      <c r="G296" s="316" t="s">
        <v>1725</v>
      </c>
      <c r="H296" s="316" t="s">
        <v>1726</v>
      </c>
      <c r="I296" s="316" t="s">
        <v>1727</v>
      </c>
      <c r="J296" s="200" t="s">
        <v>492</v>
      </c>
      <c r="K296" s="253" t="s">
        <v>518</v>
      </c>
      <c r="L296" s="253" t="s">
        <v>519</v>
      </c>
      <c r="M296" s="317"/>
      <c r="N296" s="269"/>
      <c r="O296" s="225"/>
      <c r="P296" s="66"/>
      <c r="Q296" s="66"/>
      <c r="R296" s="66"/>
      <c r="S296" s="66"/>
      <c r="T296" s="66"/>
      <c r="U296" s="66"/>
      <c r="V296" s="66"/>
      <c r="W296" s="66"/>
      <c r="X296" s="66"/>
      <c r="Y296" s="66"/>
      <c r="Z296" s="66"/>
      <c r="AA296" s="66"/>
      <c r="AB296" s="66"/>
      <c r="AC296" s="66"/>
      <c r="AD296" s="66"/>
      <c r="AE296" s="66"/>
      <c r="AF296" s="66"/>
      <c r="AG296" s="66"/>
      <c r="AH296" s="66"/>
      <c r="AI296" s="66"/>
    </row>
    <row r="297" hidden="1">
      <c r="A297" s="313" t="s">
        <v>1694</v>
      </c>
      <c r="B297" s="317"/>
      <c r="C297" s="169"/>
      <c r="D297" s="253" t="s">
        <v>1754</v>
      </c>
      <c r="E297" s="317"/>
      <c r="F297" s="317"/>
      <c r="G297" s="316" t="s">
        <v>1729</v>
      </c>
      <c r="H297" s="316" t="s">
        <v>1726</v>
      </c>
      <c r="I297" s="316" t="s">
        <v>1727</v>
      </c>
      <c r="J297" s="200" t="s">
        <v>492</v>
      </c>
      <c r="K297" s="253" t="s">
        <v>518</v>
      </c>
      <c r="L297" s="253" t="s">
        <v>519</v>
      </c>
      <c r="M297" s="317"/>
      <c r="N297" s="269"/>
      <c r="O297" s="225"/>
      <c r="P297" s="66"/>
      <c r="Q297" s="66"/>
      <c r="R297" s="66"/>
      <c r="S297" s="66"/>
      <c r="T297" s="66"/>
      <c r="U297" s="66"/>
      <c r="V297" s="66"/>
      <c r="W297" s="66"/>
      <c r="X297" s="66"/>
      <c r="Y297" s="66"/>
      <c r="Z297" s="66"/>
      <c r="AA297" s="66"/>
      <c r="AB297" s="66"/>
      <c r="AC297" s="66"/>
      <c r="AD297" s="66"/>
      <c r="AE297" s="66"/>
      <c r="AF297" s="66"/>
      <c r="AG297" s="66"/>
      <c r="AH297" s="66"/>
      <c r="AI297" s="66"/>
    </row>
    <row r="298" hidden="1">
      <c r="A298" s="313" t="s">
        <v>1694</v>
      </c>
      <c r="B298" s="317"/>
      <c r="C298" s="169"/>
      <c r="D298" s="253" t="s">
        <v>1757</v>
      </c>
      <c r="E298" s="317"/>
      <c r="F298" s="317"/>
      <c r="G298" s="316" t="s">
        <v>1731</v>
      </c>
      <c r="H298" s="316" t="s">
        <v>1732</v>
      </c>
      <c r="I298" s="316" t="s">
        <v>1733</v>
      </c>
      <c r="J298" s="200" t="s">
        <v>492</v>
      </c>
      <c r="K298" s="253" t="s">
        <v>518</v>
      </c>
      <c r="L298" s="253" t="s">
        <v>519</v>
      </c>
      <c r="M298" s="317"/>
      <c r="N298" s="269"/>
      <c r="O298" s="225"/>
      <c r="P298" s="66"/>
      <c r="Q298" s="66"/>
      <c r="R298" s="66"/>
      <c r="S298" s="66"/>
      <c r="T298" s="66"/>
      <c r="U298" s="66"/>
      <c r="V298" s="66"/>
      <c r="W298" s="66"/>
      <c r="X298" s="66"/>
      <c r="Y298" s="66"/>
      <c r="Z298" s="66"/>
      <c r="AA298" s="66"/>
      <c r="AB298" s="66"/>
      <c r="AC298" s="66"/>
      <c r="AD298" s="66"/>
      <c r="AE298" s="66"/>
      <c r="AF298" s="66"/>
      <c r="AG298" s="66"/>
      <c r="AH298" s="66"/>
      <c r="AI298" s="66"/>
    </row>
    <row r="299" hidden="1">
      <c r="A299" s="313" t="s">
        <v>1694</v>
      </c>
      <c r="B299" s="317"/>
      <c r="C299" s="169"/>
      <c r="D299" s="253" t="s">
        <v>1761</v>
      </c>
      <c r="E299" s="317"/>
      <c r="F299" s="317"/>
      <c r="G299" s="316" t="s">
        <v>1735</v>
      </c>
      <c r="H299" s="316" t="s">
        <v>1718</v>
      </c>
      <c r="I299" s="316" t="s">
        <v>1736</v>
      </c>
      <c r="J299" s="200" t="s">
        <v>492</v>
      </c>
      <c r="K299" s="253" t="s">
        <v>518</v>
      </c>
      <c r="L299" s="253" t="s">
        <v>519</v>
      </c>
      <c r="M299" s="317"/>
      <c r="N299" s="269"/>
      <c r="O299" s="225"/>
      <c r="P299" s="66"/>
      <c r="Q299" s="66"/>
      <c r="R299" s="66"/>
      <c r="S299" s="66"/>
      <c r="T299" s="66"/>
      <c r="U299" s="66"/>
      <c r="V299" s="66"/>
      <c r="W299" s="66"/>
      <c r="X299" s="66"/>
      <c r="Y299" s="66"/>
      <c r="Z299" s="66"/>
      <c r="AA299" s="66"/>
      <c r="AB299" s="66"/>
      <c r="AC299" s="66"/>
      <c r="AD299" s="66"/>
      <c r="AE299" s="66"/>
      <c r="AF299" s="66"/>
      <c r="AG299" s="66"/>
      <c r="AH299" s="66"/>
      <c r="AI299" s="66"/>
    </row>
    <row r="300" hidden="1">
      <c r="A300" s="313" t="s">
        <v>1694</v>
      </c>
      <c r="B300" s="317"/>
      <c r="C300" s="12"/>
      <c r="D300" s="253" t="s">
        <v>1765</v>
      </c>
      <c r="E300" s="317"/>
      <c r="F300" s="317"/>
      <c r="G300" s="316" t="s">
        <v>1738</v>
      </c>
      <c r="H300" s="316" t="s">
        <v>1739</v>
      </c>
      <c r="I300" s="316" t="s">
        <v>1740</v>
      </c>
      <c r="J300" s="200" t="s">
        <v>492</v>
      </c>
      <c r="K300" s="319" t="s">
        <v>493</v>
      </c>
      <c r="L300" s="317"/>
      <c r="M300" s="317"/>
      <c r="N300" s="269"/>
      <c r="O300" s="225"/>
      <c r="P300" s="66"/>
      <c r="Q300" s="66"/>
      <c r="R300" s="66"/>
      <c r="S300" s="66"/>
      <c r="T300" s="66"/>
      <c r="U300" s="66"/>
      <c r="V300" s="66"/>
      <c r="W300" s="66"/>
      <c r="X300" s="66"/>
      <c r="Y300" s="66"/>
      <c r="Z300" s="66"/>
      <c r="AA300" s="66"/>
      <c r="AB300" s="66"/>
      <c r="AC300" s="66"/>
      <c r="AD300" s="66"/>
      <c r="AE300" s="66"/>
      <c r="AF300" s="66"/>
      <c r="AG300" s="66"/>
      <c r="AH300" s="66"/>
      <c r="AI300" s="66"/>
    </row>
    <row r="301" hidden="1">
      <c r="A301" s="326"/>
      <c r="B301" s="253" t="s">
        <v>1973</v>
      </c>
      <c r="C301" s="317"/>
      <c r="D301" s="253" t="s">
        <v>1769</v>
      </c>
      <c r="E301" s="317"/>
      <c r="F301" s="317"/>
      <c r="G301" s="316" t="s">
        <v>1975</v>
      </c>
      <c r="H301" s="316" t="s">
        <v>1976</v>
      </c>
      <c r="I301" s="316" t="s">
        <v>1977</v>
      </c>
      <c r="J301" s="200" t="s">
        <v>492</v>
      </c>
      <c r="K301" s="319" t="s">
        <v>518</v>
      </c>
      <c r="L301" s="253" t="s">
        <v>519</v>
      </c>
      <c r="M301" s="317"/>
      <c r="N301" s="269"/>
      <c r="O301" s="225"/>
      <c r="P301" s="66"/>
      <c r="Q301" s="66"/>
      <c r="R301" s="66"/>
      <c r="S301" s="66"/>
      <c r="T301" s="66"/>
      <c r="U301" s="66"/>
      <c r="V301" s="66"/>
      <c r="W301" s="66"/>
      <c r="X301" s="66"/>
      <c r="Y301" s="66"/>
      <c r="Z301" s="66"/>
      <c r="AA301" s="66"/>
      <c r="AB301" s="66"/>
      <c r="AC301" s="66"/>
      <c r="AD301" s="66"/>
      <c r="AE301" s="66"/>
      <c r="AF301" s="66"/>
      <c r="AG301" s="66"/>
      <c r="AH301" s="66"/>
      <c r="AI301" s="66"/>
    </row>
    <row r="302" hidden="1">
      <c r="A302" s="326"/>
      <c r="B302" s="253" t="s">
        <v>1978</v>
      </c>
      <c r="C302" s="253" t="s">
        <v>1979</v>
      </c>
      <c r="D302" s="253" t="s">
        <v>1773</v>
      </c>
      <c r="E302" s="253" t="s">
        <v>870</v>
      </c>
      <c r="F302" s="253" t="s">
        <v>1981</v>
      </c>
      <c r="G302" s="316" t="s">
        <v>1982</v>
      </c>
      <c r="H302" s="316" t="s">
        <v>7281</v>
      </c>
      <c r="I302" s="316" t="s">
        <v>1984</v>
      </c>
      <c r="J302" s="200" t="s">
        <v>492</v>
      </c>
      <c r="K302" s="253" t="s">
        <v>518</v>
      </c>
      <c r="L302" s="253" t="s">
        <v>519</v>
      </c>
      <c r="M302" s="317"/>
      <c r="N302" s="269"/>
      <c r="O302" s="225"/>
      <c r="P302" s="66"/>
      <c r="Q302" s="66"/>
      <c r="R302" s="66"/>
      <c r="S302" s="66"/>
      <c r="T302" s="66"/>
      <c r="U302" s="66"/>
      <c r="V302" s="66"/>
      <c r="W302" s="66"/>
      <c r="X302" s="66"/>
      <c r="Y302" s="66"/>
      <c r="Z302" s="66"/>
      <c r="AA302" s="66"/>
      <c r="AB302" s="66"/>
      <c r="AC302" s="66"/>
      <c r="AD302" s="66"/>
      <c r="AE302" s="66"/>
      <c r="AF302" s="66"/>
      <c r="AG302" s="66"/>
      <c r="AH302" s="66"/>
      <c r="AI302" s="66"/>
    </row>
    <row r="303" hidden="1">
      <c r="A303" s="326"/>
      <c r="B303" s="253" t="s">
        <v>1978</v>
      </c>
      <c r="C303" s="317"/>
      <c r="D303" s="253" t="s">
        <v>1777</v>
      </c>
      <c r="E303" s="253" t="s">
        <v>870</v>
      </c>
      <c r="F303" s="253" t="s">
        <v>1981</v>
      </c>
      <c r="G303" s="316" t="s">
        <v>1986</v>
      </c>
      <c r="H303" s="316" t="s">
        <v>7281</v>
      </c>
      <c r="I303" s="316" t="s">
        <v>1987</v>
      </c>
      <c r="J303" s="200" t="s">
        <v>492</v>
      </c>
      <c r="K303" s="253" t="s">
        <v>518</v>
      </c>
      <c r="L303" s="253" t="s">
        <v>519</v>
      </c>
      <c r="M303" s="317"/>
      <c r="N303" s="269"/>
      <c r="O303" s="225"/>
      <c r="P303" s="66"/>
      <c r="Q303" s="66"/>
      <c r="R303" s="66"/>
      <c r="S303" s="66"/>
      <c r="T303" s="66"/>
      <c r="U303" s="66"/>
      <c r="V303" s="66"/>
      <c r="W303" s="66"/>
      <c r="X303" s="66"/>
      <c r="Y303" s="66"/>
      <c r="Z303" s="66"/>
      <c r="AA303" s="66"/>
      <c r="AB303" s="66"/>
      <c r="AC303" s="66"/>
      <c r="AD303" s="66"/>
      <c r="AE303" s="66"/>
      <c r="AF303" s="66"/>
      <c r="AG303" s="66"/>
      <c r="AH303" s="66"/>
      <c r="AI303" s="66"/>
    </row>
    <row r="304" hidden="1">
      <c r="A304" s="326"/>
      <c r="B304" s="253" t="s">
        <v>1988</v>
      </c>
      <c r="C304" s="253" t="s">
        <v>1989</v>
      </c>
      <c r="D304" s="253" t="s">
        <v>1783</v>
      </c>
      <c r="E304" s="253" t="s">
        <v>870</v>
      </c>
      <c r="F304" s="317"/>
      <c r="G304" s="316" t="s">
        <v>1991</v>
      </c>
      <c r="H304" s="316" t="s">
        <v>7282</v>
      </c>
      <c r="I304" s="316" t="s">
        <v>1993</v>
      </c>
      <c r="J304" s="200" t="s">
        <v>492</v>
      </c>
      <c r="K304" s="253" t="s">
        <v>493</v>
      </c>
      <c r="L304" s="317"/>
      <c r="M304" s="317"/>
      <c r="N304" s="269"/>
      <c r="O304" s="225"/>
      <c r="P304" s="66"/>
      <c r="Q304" s="66"/>
      <c r="R304" s="66"/>
      <c r="S304" s="66"/>
      <c r="T304" s="66"/>
      <c r="U304" s="66"/>
      <c r="V304" s="66"/>
      <c r="W304" s="66"/>
      <c r="X304" s="66"/>
      <c r="Y304" s="66"/>
      <c r="Z304" s="66"/>
      <c r="AA304" s="66"/>
      <c r="AB304" s="66"/>
      <c r="AC304" s="66"/>
      <c r="AD304" s="66"/>
      <c r="AE304" s="66"/>
      <c r="AF304" s="66"/>
      <c r="AG304" s="66"/>
      <c r="AH304" s="66"/>
      <c r="AI304" s="66"/>
    </row>
    <row r="305" hidden="1">
      <c r="A305" s="326"/>
      <c r="B305" s="253" t="s">
        <v>1994</v>
      </c>
      <c r="C305" s="253" t="s">
        <v>1995</v>
      </c>
      <c r="D305" s="253" t="s">
        <v>1787</v>
      </c>
      <c r="E305" s="253" t="s">
        <v>870</v>
      </c>
      <c r="F305" s="317"/>
      <c r="G305" s="316" t="s">
        <v>1998</v>
      </c>
      <c r="H305" s="316" t="s">
        <v>7283</v>
      </c>
      <c r="I305" s="316" t="s">
        <v>2000</v>
      </c>
      <c r="J305" s="200" t="s">
        <v>492</v>
      </c>
      <c r="K305" s="253" t="s">
        <v>518</v>
      </c>
      <c r="L305" s="253" t="s">
        <v>519</v>
      </c>
      <c r="M305" s="317"/>
      <c r="N305" s="269"/>
      <c r="O305" s="225"/>
      <c r="P305" s="66"/>
      <c r="Q305" s="66"/>
      <c r="R305" s="66"/>
      <c r="S305" s="66"/>
      <c r="T305" s="66"/>
      <c r="U305" s="66"/>
      <c r="V305" s="66"/>
      <c r="W305" s="66"/>
      <c r="X305" s="66"/>
      <c r="Y305" s="66"/>
      <c r="Z305" s="66"/>
      <c r="AA305" s="66"/>
      <c r="AB305" s="66"/>
      <c r="AC305" s="66"/>
      <c r="AD305" s="66"/>
      <c r="AE305" s="66"/>
      <c r="AF305" s="66"/>
      <c r="AG305" s="66"/>
      <c r="AH305" s="66"/>
      <c r="AI305" s="66"/>
    </row>
    <row r="306" hidden="1">
      <c r="A306" s="326"/>
      <c r="B306" s="253" t="s">
        <v>2001</v>
      </c>
      <c r="C306" s="253" t="s">
        <v>2002</v>
      </c>
      <c r="D306" s="253" t="s">
        <v>1791</v>
      </c>
      <c r="E306" s="253" t="s">
        <v>870</v>
      </c>
      <c r="F306" s="317"/>
      <c r="G306" s="316" t="s">
        <v>2004</v>
      </c>
      <c r="H306" s="316" t="s">
        <v>7284</v>
      </c>
      <c r="I306" s="316" t="s">
        <v>2006</v>
      </c>
      <c r="J306" s="200" t="s">
        <v>492</v>
      </c>
      <c r="K306" s="253" t="s">
        <v>518</v>
      </c>
      <c r="L306" s="253" t="s">
        <v>519</v>
      </c>
      <c r="M306" s="317"/>
      <c r="N306" s="269"/>
      <c r="O306" s="225"/>
      <c r="P306" s="66"/>
      <c r="Q306" s="66"/>
      <c r="R306" s="66"/>
      <c r="S306" s="66"/>
      <c r="T306" s="66"/>
      <c r="U306" s="66"/>
      <c r="V306" s="66"/>
      <c r="W306" s="66"/>
      <c r="X306" s="66"/>
      <c r="Y306" s="66"/>
      <c r="Z306" s="66"/>
      <c r="AA306" s="66"/>
      <c r="AB306" s="66"/>
      <c r="AC306" s="66"/>
      <c r="AD306" s="66"/>
      <c r="AE306" s="66"/>
      <c r="AF306" s="66"/>
      <c r="AG306" s="66"/>
      <c r="AH306" s="66"/>
      <c r="AI306" s="66"/>
    </row>
    <row r="307" hidden="1">
      <c r="A307" s="326"/>
      <c r="B307" s="253" t="s">
        <v>2007</v>
      </c>
      <c r="C307" s="253" t="s">
        <v>2008</v>
      </c>
      <c r="D307" s="253" t="s">
        <v>1795</v>
      </c>
      <c r="E307" s="253" t="s">
        <v>870</v>
      </c>
      <c r="F307" s="317"/>
      <c r="G307" s="316" t="s">
        <v>2010</v>
      </c>
      <c r="H307" s="316" t="s">
        <v>7285</v>
      </c>
      <c r="I307" s="316" t="s">
        <v>2012</v>
      </c>
      <c r="J307" s="200" t="s">
        <v>492</v>
      </c>
      <c r="K307" s="253" t="s">
        <v>493</v>
      </c>
      <c r="L307" s="317"/>
      <c r="M307" s="317"/>
      <c r="N307" s="269"/>
      <c r="O307" s="225"/>
      <c r="P307" s="66"/>
      <c r="Q307" s="66"/>
      <c r="R307" s="66"/>
      <c r="S307" s="66"/>
      <c r="T307" s="66"/>
      <c r="U307" s="66"/>
      <c r="V307" s="66"/>
      <c r="W307" s="66"/>
      <c r="X307" s="66"/>
      <c r="Y307" s="66"/>
      <c r="Z307" s="66"/>
      <c r="AA307" s="66"/>
      <c r="AB307" s="66"/>
      <c r="AC307" s="66"/>
      <c r="AD307" s="66"/>
      <c r="AE307" s="66"/>
      <c r="AF307" s="66"/>
      <c r="AG307" s="66"/>
      <c r="AH307" s="66"/>
      <c r="AI307" s="66"/>
    </row>
    <row r="308" hidden="1">
      <c r="A308" s="326"/>
      <c r="B308" s="253" t="s">
        <v>2013</v>
      </c>
      <c r="C308" s="253" t="s">
        <v>2014</v>
      </c>
      <c r="D308" s="253" t="s">
        <v>1799</v>
      </c>
      <c r="E308" s="253" t="s">
        <v>870</v>
      </c>
      <c r="F308" s="317"/>
      <c r="G308" s="316" t="s">
        <v>2016</v>
      </c>
      <c r="H308" s="316" t="s">
        <v>7286</v>
      </c>
      <c r="I308" s="316" t="s">
        <v>2018</v>
      </c>
      <c r="J308" s="200" t="s">
        <v>492</v>
      </c>
      <c r="K308" s="253" t="s">
        <v>518</v>
      </c>
      <c r="L308" s="253" t="s">
        <v>519</v>
      </c>
      <c r="M308" s="317"/>
      <c r="N308" s="269"/>
      <c r="O308" s="225"/>
      <c r="P308" s="66"/>
      <c r="Q308" s="66"/>
      <c r="R308" s="66"/>
      <c r="S308" s="66"/>
      <c r="T308" s="66"/>
      <c r="U308" s="66"/>
      <c r="V308" s="66"/>
      <c r="W308" s="66"/>
      <c r="X308" s="66"/>
      <c r="Y308" s="66"/>
      <c r="Z308" s="66"/>
      <c r="AA308" s="66"/>
      <c r="AB308" s="66"/>
      <c r="AC308" s="66"/>
      <c r="AD308" s="66"/>
      <c r="AE308" s="66"/>
      <c r="AF308" s="66"/>
      <c r="AG308" s="66"/>
      <c r="AH308" s="66"/>
      <c r="AI308" s="66"/>
    </row>
    <row r="309" hidden="1">
      <c r="A309" s="327"/>
      <c r="B309" s="319" t="s">
        <v>2019</v>
      </c>
      <c r="C309" s="319" t="s">
        <v>2020</v>
      </c>
      <c r="D309" s="253" t="s">
        <v>1802</v>
      </c>
      <c r="E309" s="319" t="s">
        <v>870</v>
      </c>
      <c r="F309" s="269"/>
      <c r="G309" s="318" t="s">
        <v>2022</v>
      </c>
      <c r="H309" s="318" t="s">
        <v>2023</v>
      </c>
      <c r="I309" s="318" t="s">
        <v>2024</v>
      </c>
      <c r="J309" s="200" t="s">
        <v>492</v>
      </c>
      <c r="K309" s="253" t="s">
        <v>493</v>
      </c>
      <c r="L309" s="269"/>
      <c r="M309" s="269"/>
      <c r="N309" s="269"/>
      <c r="O309" s="225"/>
      <c r="P309" s="66"/>
      <c r="Q309" s="66"/>
      <c r="R309" s="66"/>
      <c r="S309" s="66"/>
      <c r="T309" s="66"/>
      <c r="U309" s="66"/>
      <c r="V309" s="66"/>
      <c r="W309" s="66"/>
      <c r="X309" s="66"/>
      <c r="Y309" s="66"/>
      <c r="Z309" s="66"/>
      <c r="AA309" s="66"/>
      <c r="AB309" s="66"/>
      <c r="AC309" s="66"/>
      <c r="AD309" s="66"/>
      <c r="AE309" s="66"/>
      <c r="AF309" s="66"/>
      <c r="AG309" s="66"/>
      <c r="AH309" s="66"/>
      <c r="AI309" s="66"/>
    </row>
    <row r="310" hidden="1">
      <c r="A310" s="327"/>
      <c r="B310" s="319" t="s">
        <v>2031</v>
      </c>
      <c r="C310" s="319" t="s">
        <v>338</v>
      </c>
      <c r="D310" s="253" t="s">
        <v>1805</v>
      </c>
      <c r="E310" s="269"/>
      <c r="F310" s="269"/>
      <c r="G310" s="318" t="s">
        <v>2033</v>
      </c>
      <c r="H310" s="318" t="s">
        <v>2034</v>
      </c>
      <c r="I310" s="318" t="s">
        <v>2035</v>
      </c>
      <c r="J310" s="320" t="s">
        <v>706</v>
      </c>
      <c r="K310" s="253" t="s">
        <v>518</v>
      </c>
      <c r="L310" s="253" t="s">
        <v>519</v>
      </c>
      <c r="M310" s="321" t="s">
        <v>2036</v>
      </c>
      <c r="N310" s="269"/>
      <c r="O310" s="225"/>
      <c r="P310" s="66"/>
      <c r="Q310" s="66"/>
      <c r="R310" s="66"/>
      <c r="S310" s="66"/>
      <c r="T310" s="66"/>
      <c r="U310" s="66"/>
      <c r="V310" s="66"/>
      <c r="W310" s="66"/>
      <c r="X310" s="66"/>
      <c r="Y310" s="66"/>
      <c r="Z310" s="66"/>
      <c r="AA310" s="66"/>
      <c r="AB310" s="66"/>
      <c r="AC310" s="66"/>
      <c r="AD310" s="66"/>
      <c r="AE310" s="66"/>
      <c r="AF310" s="66"/>
      <c r="AG310" s="66"/>
      <c r="AH310" s="66"/>
      <c r="AI310" s="66"/>
    </row>
    <row r="311" hidden="1">
      <c r="A311" s="327"/>
      <c r="B311" s="319" t="s">
        <v>2037</v>
      </c>
      <c r="C311" s="319" t="s">
        <v>2038</v>
      </c>
      <c r="D311" s="253" t="s">
        <v>1808</v>
      </c>
      <c r="E311" s="269"/>
      <c r="F311" s="269"/>
      <c r="G311" s="318" t="s">
        <v>2033</v>
      </c>
      <c r="H311" s="318" t="s">
        <v>2034</v>
      </c>
      <c r="I311" s="318" t="s">
        <v>2035</v>
      </c>
      <c r="J311" s="200" t="s">
        <v>492</v>
      </c>
      <c r="K311" s="253" t="s">
        <v>518</v>
      </c>
      <c r="L311" s="253" t="s">
        <v>519</v>
      </c>
      <c r="M311" s="269"/>
      <c r="N311" s="269"/>
      <c r="O311" s="225"/>
      <c r="P311" s="66"/>
      <c r="Q311" s="66"/>
      <c r="R311" s="66"/>
      <c r="S311" s="66"/>
      <c r="T311" s="66"/>
      <c r="U311" s="66"/>
      <c r="V311" s="66"/>
      <c r="W311" s="66"/>
      <c r="X311" s="66"/>
      <c r="Y311" s="66"/>
      <c r="Z311" s="66"/>
      <c r="AA311" s="66"/>
      <c r="AB311" s="66"/>
      <c r="AC311" s="66"/>
      <c r="AD311" s="66"/>
      <c r="AE311" s="66"/>
      <c r="AF311" s="66"/>
      <c r="AG311" s="66"/>
      <c r="AH311" s="66"/>
      <c r="AI311" s="66"/>
    </row>
    <row r="312" hidden="1">
      <c r="A312" s="327"/>
      <c r="B312" s="319" t="s">
        <v>2043</v>
      </c>
      <c r="C312" s="319" t="s">
        <v>2044</v>
      </c>
      <c r="D312" s="253" t="s">
        <v>1814</v>
      </c>
      <c r="E312" s="269"/>
      <c r="F312" s="269"/>
      <c r="G312" s="318" t="s">
        <v>2046</v>
      </c>
      <c r="H312" s="318" t="s">
        <v>2047</v>
      </c>
      <c r="I312" s="318" t="s">
        <v>2048</v>
      </c>
      <c r="J312" s="200" t="s">
        <v>492</v>
      </c>
      <c r="K312" s="253" t="s">
        <v>493</v>
      </c>
      <c r="L312" s="269"/>
      <c r="M312" s="269"/>
      <c r="N312" s="269"/>
      <c r="O312" s="225"/>
      <c r="P312" s="66"/>
      <c r="Q312" s="66"/>
      <c r="R312" s="66"/>
      <c r="S312" s="66"/>
      <c r="T312" s="66"/>
      <c r="U312" s="66"/>
      <c r="V312" s="66"/>
      <c r="W312" s="66"/>
      <c r="X312" s="66"/>
      <c r="Y312" s="66"/>
      <c r="Z312" s="66"/>
      <c r="AA312" s="66"/>
      <c r="AB312" s="66"/>
      <c r="AC312" s="66"/>
      <c r="AD312" s="66"/>
      <c r="AE312" s="66"/>
      <c r="AF312" s="66"/>
      <c r="AG312" s="66"/>
      <c r="AH312" s="66"/>
      <c r="AI312" s="66"/>
    </row>
    <row r="313" hidden="1">
      <c r="A313" s="327"/>
      <c r="B313" s="319" t="s">
        <v>2049</v>
      </c>
      <c r="C313" s="319" t="s">
        <v>2050</v>
      </c>
      <c r="D313" s="253" t="s">
        <v>1819</v>
      </c>
      <c r="E313" s="269"/>
      <c r="F313" s="269"/>
      <c r="G313" s="318" t="s">
        <v>2052</v>
      </c>
      <c r="H313" s="318" t="s">
        <v>2053</v>
      </c>
      <c r="I313" s="318" t="s">
        <v>2054</v>
      </c>
      <c r="J313" s="200" t="s">
        <v>492</v>
      </c>
      <c r="K313" s="253" t="s">
        <v>518</v>
      </c>
      <c r="L313" s="253" t="s">
        <v>519</v>
      </c>
      <c r="M313" s="269"/>
      <c r="N313" s="269"/>
      <c r="O313" s="225"/>
      <c r="P313" s="66"/>
      <c r="Q313" s="66"/>
      <c r="R313" s="66"/>
      <c r="S313" s="66"/>
      <c r="T313" s="66"/>
      <c r="U313" s="66"/>
      <c r="V313" s="66"/>
      <c r="W313" s="66"/>
      <c r="X313" s="66"/>
      <c r="Y313" s="66"/>
      <c r="Z313" s="66"/>
      <c r="AA313" s="66"/>
      <c r="AB313" s="66"/>
      <c r="AC313" s="66"/>
      <c r="AD313" s="66"/>
      <c r="AE313" s="66"/>
      <c r="AF313" s="66"/>
      <c r="AG313" s="66"/>
      <c r="AH313" s="66"/>
      <c r="AI313" s="66"/>
    </row>
    <row r="314" hidden="1">
      <c r="A314" s="327"/>
      <c r="B314" s="319" t="s">
        <v>2055</v>
      </c>
      <c r="C314" s="319" t="s">
        <v>2056</v>
      </c>
      <c r="D314" s="253" t="s">
        <v>1823</v>
      </c>
      <c r="E314" s="269"/>
      <c r="F314" s="269"/>
      <c r="G314" s="318" t="s">
        <v>2058</v>
      </c>
      <c r="H314" s="318" t="s">
        <v>2059</v>
      </c>
      <c r="I314" s="318" t="s">
        <v>2060</v>
      </c>
      <c r="J314" s="200" t="s">
        <v>492</v>
      </c>
      <c r="K314" s="253" t="s">
        <v>493</v>
      </c>
      <c r="L314" s="269"/>
      <c r="M314" s="269"/>
      <c r="N314" s="269"/>
      <c r="O314" s="225"/>
      <c r="P314" s="66"/>
      <c r="Q314" s="66"/>
      <c r="R314" s="66"/>
      <c r="S314" s="66"/>
      <c r="T314" s="66"/>
      <c r="U314" s="66"/>
      <c r="V314" s="66"/>
      <c r="W314" s="66"/>
      <c r="X314" s="66"/>
      <c r="Y314" s="66"/>
      <c r="Z314" s="66"/>
      <c r="AA314" s="66"/>
      <c r="AB314" s="66"/>
      <c r="AC314" s="66"/>
      <c r="AD314" s="66"/>
      <c r="AE314" s="66"/>
      <c r="AF314" s="66"/>
      <c r="AG314" s="66"/>
      <c r="AH314" s="66"/>
      <c r="AI314" s="66"/>
    </row>
    <row r="315" hidden="1">
      <c r="A315" s="327"/>
      <c r="B315" s="319" t="s">
        <v>2061</v>
      </c>
      <c r="C315" s="319" t="s">
        <v>2062</v>
      </c>
      <c r="D315" s="253" t="s">
        <v>1827</v>
      </c>
      <c r="E315" s="269"/>
      <c r="F315" s="269"/>
      <c r="G315" s="318" t="s">
        <v>2064</v>
      </c>
      <c r="H315" s="318" t="s">
        <v>2065</v>
      </c>
      <c r="I315" s="318" t="s">
        <v>2066</v>
      </c>
      <c r="J315" s="200" t="s">
        <v>492</v>
      </c>
      <c r="K315" s="253" t="s">
        <v>493</v>
      </c>
      <c r="L315" s="269"/>
      <c r="M315" s="269"/>
      <c r="N315" s="269"/>
      <c r="O315" s="225"/>
      <c r="P315" s="66"/>
      <c r="Q315" s="66"/>
      <c r="R315" s="66"/>
      <c r="S315" s="66"/>
      <c r="T315" s="66"/>
      <c r="U315" s="66"/>
      <c r="V315" s="66"/>
      <c r="W315" s="66"/>
      <c r="X315" s="66"/>
      <c r="Y315" s="66"/>
      <c r="Z315" s="66"/>
      <c r="AA315" s="66"/>
      <c r="AB315" s="66"/>
      <c r="AC315" s="66"/>
      <c r="AD315" s="66"/>
      <c r="AE315" s="66"/>
      <c r="AF315" s="66"/>
      <c r="AG315" s="66"/>
      <c r="AH315" s="66"/>
      <c r="AI315" s="66"/>
    </row>
    <row r="316" hidden="1">
      <c r="A316" s="327"/>
      <c r="B316" s="319" t="s">
        <v>2067</v>
      </c>
      <c r="C316" s="319" t="s">
        <v>296</v>
      </c>
      <c r="D316" s="253" t="s">
        <v>1831</v>
      </c>
      <c r="E316" s="269"/>
      <c r="F316" s="269"/>
      <c r="G316" s="318" t="s">
        <v>2069</v>
      </c>
      <c r="H316" s="318" t="s">
        <v>2070</v>
      </c>
      <c r="I316" s="318" t="s">
        <v>2071</v>
      </c>
      <c r="J316" s="320" t="s">
        <v>706</v>
      </c>
      <c r="K316" s="253" t="s">
        <v>493</v>
      </c>
      <c r="L316" s="269"/>
      <c r="M316" s="321" t="s">
        <v>2072</v>
      </c>
      <c r="N316" s="269"/>
      <c r="O316" s="225"/>
      <c r="P316" s="66"/>
      <c r="Q316" s="66"/>
      <c r="R316" s="66"/>
      <c r="S316" s="66"/>
      <c r="T316" s="66"/>
      <c r="U316" s="66"/>
      <c r="V316" s="66"/>
      <c r="W316" s="66"/>
      <c r="X316" s="66"/>
      <c r="Y316" s="66"/>
      <c r="Z316" s="66"/>
      <c r="AA316" s="66"/>
      <c r="AB316" s="66"/>
      <c r="AC316" s="66"/>
      <c r="AD316" s="66"/>
      <c r="AE316" s="66"/>
      <c r="AF316" s="66"/>
      <c r="AG316" s="66"/>
      <c r="AH316" s="66"/>
      <c r="AI316" s="66"/>
    </row>
    <row r="317" hidden="1">
      <c r="A317" s="327"/>
      <c r="B317" s="319" t="s">
        <v>2073</v>
      </c>
      <c r="C317" s="319" t="s">
        <v>2074</v>
      </c>
      <c r="D317" s="253" t="s">
        <v>1835</v>
      </c>
      <c r="E317" s="269"/>
      <c r="F317" s="269"/>
      <c r="G317" s="318" t="s">
        <v>2076</v>
      </c>
      <c r="H317" s="318" t="s">
        <v>2077</v>
      </c>
      <c r="I317" s="318" t="s">
        <v>2078</v>
      </c>
      <c r="J317" s="200" t="s">
        <v>492</v>
      </c>
      <c r="K317" s="253" t="s">
        <v>493</v>
      </c>
      <c r="L317" s="269"/>
      <c r="M317" s="269"/>
      <c r="N317" s="269"/>
      <c r="O317" s="225"/>
      <c r="P317" s="66"/>
      <c r="Q317" s="66"/>
      <c r="R317" s="66"/>
      <c r="S317" s="66"/>
      <c r="T317" s="66"/>
      <c r="U317" s="66"/>
      <c r="V317" s="66"/>
      <c r="W317" s="66"/>
      <c r="X317" s="66"/>
      <c r="Y317" s="66"/>
      <c r="Z317" s="66"/>
      <c r="AA317" s="66"/>
      <c r="AB317" s="66"/>
      <c r="AC317" s="66"/>
      <c r="AD317" s="66"/>
      <c r="AE317" s="66"/>
      <c r="AF317" s="66"/>
      <c r="AG317" s="66"/>
      <c r="AH317" s="66"/>
      <c r="AI317" s="66"/>
    </row>
    <row r="318" hidden="1">
      <c r="A318" s="327"/>
      <c r="B318" s="269"/>
      <c r="C318" s="319" t="s">
        <v>2080</v>
      </c>
      <c r="D318" s="253" t="s">
        <v>1838</v>
      </c>
      <c r="E318" s="269"/>
      <c r="F318" s="269"/>
      <c r="G318" s="318" t="s">
        <v>2082</v>
      </c>
      <c r="H318" s="318" t="s">
        <v>2083</v>
      </c>
      <c r="I318" s="318" t="s">
        <v>2084</v>
      </c>
      <c r="J318" s="200" t="s">
        <v>492</v>
      </c>
      <c r="K318" s="253" t="s">
        <v>493</v>
      </c>
      <c r="L318" s="269"/>
      <c r="M318" s="269"/>
      <c r="N318" s="269"/>
      <c r="O318" s="225"/>
      <c r="P318" s="66"/>
      <c r="Q318" s="66"/>
      <c r="R318" s="66"/>
      <c r="S318" s="66"/>
      <c r="T318" s="66"/>
      <c r="U318" s="66"/>
      <c r="V318" s="66"/>
      <c r="W318" s="66"/>
      <c r="X318" s="66"/>
      <c r="Y318" s="66"/>
      <c r="Z318" s="66"/>
      <c r="AA318" s="66"/>
      <c r="AB318" s="66"/>
      <c r="AC318" s="66"/>
      <c r="AD318" s="66"/>
      <c r="AE318" s="66"/>
      <c r="AF318" s="66"/>
      <c r="AG318" s="66"/>
      <c r="AH318" s="66"/>
      <c r="AI318" s="66"/>
    </row>
    <row r="319" hidden="1">
      <c r="A319" s="327"/>
      <c r="B319" s="319" t="s">
        <v>7287</v>
      </c>
      <c r="C319" s="319" t="s">
        <v>7288</v>
      </c>
      <c r="D319" s="253" t="s">
        <v>1842</v>
      </c>
      <c r="E319" s="269"/>
      <c r="F319" s="269"/>
      <c r="G319" s="318" t="s">
        <v>7289</v>
      </c>
      <c r="H319" s="318" t="s">
        <v>7290</v>
      </c>
      <c r="I319" s="318" t="s">
        <v>7291</v>
      </c>
      <c r="J319" s="200" t="s">
        <v>492</v>
      </c>
      <c r="K319" s="253" t="s">
        <v>493</v>
      </c>
      <c r="L319" s="269"/>
      <c r="M319" s="269"/>
      <c r="N319" s="269"/>
      <c r="O319" s="225"/>
      <c r="P319" s="66"/>
      <c r="Q319" s="66"/>
      <c r="R319" s="66"/>
      <c r="S319" s="66"/>
      <c r="T319" s="66"/>
      <c r="U319" s="66"/>
      <c r="V319" s="66"/>
      <c r="W319" s="66"/>
      <c r="X319" s="66"/>
      <c r="Y319" s="66"/>
      <c r="Z319" s="66"/>
      <c r="AA319" s="66"/>
      <c r="AB319" s="66"/>
      <c r="AC319" s="66"/>
      <c r="AD319" s="66"/>
      <c r="AE319" s="66"/>
      <c r="AF319" s="66"/>
      <c r="AG319" s="66"/>
      <c r="AH319" s="66"/>
      <c r="AI319" s="66"/>
    </row>
    <row r="320" hidden="1">
      <c r="A320" s="327"/>
      <c r="B320" s="319" t="s">
        <v>7292</v>
      </c>
      <c r="C320" s="319" t="s">
        <v>7293</v>
      </c>
      <c r="D320" s="253" t="s">
        <v>1846</v>
      </c>
      <c r="E320" s="269"/>
      <c r="F320" s="269"/>
      <c r="G320" s="318" t="s">
        <v>7294</v>
      </c>
      <c r="H320" s="318" t="s">
        <v>7295</v>
      </c>
      <c r="I320" s="318" t="s">
        <v>7296</v>
      </c>
      <c r="J320" s="200" t="s">
        <v>492</v>
      </c>
      <c r="K320" s="253" t="s">
        <v>518</v>
      </c>
      <c r="L320" s="253" t="s">
        <v>519</v>
      </c>
      <c r="M320" s="269"/>
      <c r="N320" s="269"/>
      <c r="O320" s="225"/>
      <c r="P320" s="66"/>
      <c r="Q320" s="66"/>
      <c r="R320" s="66"/>
      <c r="S320" s="66"/>
      <c r="T320" s="66"/>
      <c r="U320" s="66"/>
      <c r="V320" s="66"/>
      <c r="W320" s="66"/>
      <c r="X320" s="66"/>
      <c r="Y320" s="66"/>
      <c r="Z320" s="66"/>
      <c r="AA320" s="66"/>
      <c r="AB320" s="66"/>
      <c r="AC320" s="66"/>
      <c r="AD320" s="66"/>
      <c r="AE320" s="66"/>
      <c r="AF320" s="66"/>
      <c r="AG320" s="66"/>
      <c r="AH320" s="66"/>
      <c r="AI320" s="66"/>
    </row>
    <row r="321" hidden="1">
      <c r="A321" s="329" t="s">
        <v>2269</v>
      </c>
      <c r="B321" s="330"/>
      <c r="C321" s="331" t="s">
        <v>2270</v>
      </c>
      <c r="D321" s="253" t="s">
        <v>1849</v>
      </c>
      <c r="E321" s="269"/>
      <c r="F321" s="269"/>
      <c r="G321" s="318" t="s">
        <v>2272</v>
      </c>
      <c r="H321" s="318" t="s">
        <v>2273</v>
      </c>
      <c r="I321" s="318" t="s">
        <v>2274</v>
      </c>
      <c r="J321" s="200" t="s">
        <v>492</v>
      </c>
      <c r="K321" s="253" t="s">
        <v>518</v>
      </c>
      <c r="L321" s="253" t="s">
        <v>519</v>
      </c>
      <c r="M321" s="269"/>
      <c r="N321" s="269"/>
      <c r="O321" s="225"/>
      <c r="P321" s="66"/>
      <c r="Q321" s="66"/>
      <c r="R321" s="66"/>
      <c r="S321" s="66"/>
      <c r="T321" s="66"/>
      <c r="U321" s="66"/>
      <c r="V321" s="66"/>
      <c r="W321" s="66"/>
      <c r="X321" s="66"/>
      <c r="Y321" s="66"/>
      <c r="Z321" s="66"/>
      <c r="AA321" s="66"/>
      <c r="AB321" s="66"/>
      <c r="AC321" s="66"/>
      <c r="AD321" s="66"/>
      <c r="AE321" s="66"/>
      <c r="AF321" s="66"/>
      <c r="AG321" s="66"/>
      <c r="AH321" s="66"/>
      <c r="AI321" s="66"/>
    </row>
    <row r="322" hidden="1">
      <c r="A322" s="329" t="s">
        <v>2269</v>
      </c>
      <c r="B322" s="169"/>
      <c r="C322" s="169"/>
      <c r="D322" s="253" t="s">
        <v>1850</v>
      </c>
      <c r="E322" s="269"/>
      <c r="F322" s="269"/>
      <c r="G322" s="318" t="s">
        <v>2276</v>
      </c>
      <c r="H322" s="318" t="s">
        <v>2277</v>
      </c>
      <c r="I322" s="318" t="s">
        <v>2278</v>
      </c>
      <c r="J322" s="200" t="s">
        <v>492</v>
      </c>
      <c r="K322" s="253" t="s">
        <v>518</v>
      </c>
      <c r="L322" s="253" t="s">
        <v>519</v>
      </c>
      <c r="M322" s="269"/>
      <c r="N322" s="269"/>
      <c r="O322" s="225"/>
      <c r="P322" s="66"/>
      <c r="Q322" s="66"/>
      <c r="R322" s="66"/>
      <c r="S322" s="66"/>
      <c r="T322" s="66"/>
      <c r="U322" s="66"/>
      <c r="V322" s="66"/>
      <c r="W322" s="66"/>
      <c r="X322" s="66"/>
      <c r="Y322" s="66"/>
      <c r="Z322" s="66"/>
      <c r="AA322" s="66"/>
      <c r="AB322" s="66"/>
      <c r="AC322" s="66"/>
      <c r="AD322" s="66"/>
      <c r="AE322" s="66"/>
      <c r="AF322" s="66"/>
      <c r="AG322" s="66"/>
      <c r="AH322" s="66"/>
      <c r="AI322" s="66"/>
    </row>
    <row r="323" hidden="1">
      <c r="A323" s="329" t="s">
        <v>2269</v>
      </c>
      <c r="B323" s="169"/>
      <c r="C323" s="169"/>
      <c r="D323" s="253" t="s">
        <v>1854</v>
      </c>
      <c r="E323" s="269"/>
      <c r="F323" s="269"/>
      <c r="G323" s="318" t="s">
        <v>2280</v>
      </c>
      <c r="H323" s="318" t="s">
        <v>2281</v>
      </c>
      <c r="I323" s="318" t="s">
        <v>2282</v>
      </c>
      <c r="J323" s="200" t="s">
        <v>492</v>
      </c>
      <c r="K323" s="253" t="s">
        <v>518</v>
      </c>
      <c r="L323" s="253" t="s">
        <v>519</v>
      </c>
      <c r="M323" s="269"/>
      <c r="N323" s="269"/>
      <c r="O323" s="225"/>
      <c r="P323" s="66"/>
      <c r="Q323" s="66"/>
      <c r="R323" s="66"/>
      <c r="S323" s="66"/>
      <c r="T323" s="66"/>
      <c r="U323" s="66"/>
      <c r="V323" s="66"/>
      <c r="W323" s="66"/>
      <c r="X323" s="66"/>
      <c r="Y323" s="66"/>
      <c r="Z323" s="66"/>
      <c r="AA323" s="66"/>
      <c r="AB323" s="66"/>
      <c r="AC323" s="66"/>
      <c r="AD323" s="66"/>
      <c r="AE323" s="66"/>
      <c r="AF323" s="66"/>
      <c r="AG323" s="66"/>
      <c r="AH323" s="66"/>
      <c r="AI323" s="66"/>
    </row>
    <row r="324" hidden="1">
      <c r="A324" s="329" t="s">
        <v>2269</v>
      </c>
      <c r="B324" s="169"/>
      <c r="C324" s="169"/>
      <c r="D324" s="253" t="s">
        <v>1858</v>
      </c>
      <c r="E324" s="269"/>
      <c r="F324" s="269"/>
      <c r="G324" s="318" t="s">
        <v>2284</v>
      </c>
      <c r="H324" s="318" t="s">
        <v>2285</v>
      </c>
      <c r="I324" s="318" t="s">
        <v>2286</v>
      </c>
      <c r="J324" s="200" t="s">
        <v>492</v>
      </c>
      <c r="K324" s="253" t="s">
        <v>493</v>
      </c>
      <c r="L324" s="269"/>
      <c r="M324" s="269"/>
      <c r="N324" s="269"/>
      <c r="O324" s="225"/>
      <c r="P324" s="66"/>
      <c r="Q324" s="66"/>
      <c r="R324" s="66"/>
      <c r="S324" s="66"/>
      <c r="T324" s="66"/>
      <c r="U324" s="66"/>
      <c r="V324" s="66"/>
      <c r="W324" s="66"/>
      <c r="X324" s="66"/>
      <c r="Y324" s="66"/>
      <c r="Z324" s="66"/>
      <c r="AA324" s="66"/>
      <c r="AB324" s="66"/>
      <c r="AC324" s="66"/>
      <c r="AD324" s="66"/>
      <c r="AE324" s="66"/>
      <c r="AF324" s="66"/>
      <c r="AG324" s="66"/>
      <c r="AH324" s="66"/>
      <c r="AI324" s="66"/>
    </row>
    <row r="325" hidden="1">
      <c r="A325" s="329" t="s">
        <v>2269</v>
      </c>
      <c r="B325" s="169"/>
      <c r="C325" s="169"/>
      <c r="D325" s="253" t="s">
        <v>1860</v>
      </c>
      <c r="E325" s="269"/>
      <c r="F325" s="269"/>
      <c r="G325" s="318" t="s">
        <v>2288</v>
      </c>
      <c r="H325" s="318" t="s">
        <v>2289</v>
      </c>
      <c r="I325" s="318" t="s">
        <v>2290</v>
      </c>
      <c r="J325" s="200" t="s">
        <v>492</v>
      </c>
      <c r="K325" s="253" t="s">
        <v>493</v>
      </c>
      <c r="L325" s="269"/>
      <c r="M325" s="269"/>
      <c r="N325" s="269"/>
      <c r="O325" s="225"/>
      <c r="P325" s="66"/>
      <c r="Q325" s="66"/>
      <c r="R325" s="66"/>
      <c r="S325" s="66"/>
      <c r="T325" s="66"/>
      <c r="U325" s="66"/>
      <c r="V325" s="66"/>
      <c r="W325" s="66"/>
      <c r="X325" s="66"/>
      <c r="Y325" s="66"/>
      <c r="Z325" s="66"/>
      <c r="AA325" s="66"/>
      <c r="AB325" s="66"/>
      <c r="AC325" s="66"/>
      <c r="AD325" s="66"/>
      <c r="AE325" s="66"/>
      <c r="AF325" s="66"/>
      <c r="AG325" s="66"/>
      <c r="AH325" s="66"/>
      <c r="AI325" s="66"/>
    </row>
    <row r="326" hidden="1">
      <c r="A326" s="329" t="s">
        <v>2269</v>
      </c>
      <c r="B326" s="169"/>
      <c r="C326" s="169"/>
      <c r="D326" s="253" t="s">
        <v>1863</v>
      </c>
      <c r="E326" s="269"/>
      <c r="F326" s="269"/>
      <c r="G326" s="318" t="s">
        <v>2292</v>
      </c>
      <c r="H326" s="316" t="s">
        <v>2293</v>
      </c>
      <c r="I326" s="318" t="s">
        <v>2294</v>
      </c>
      <c r="J326" s="200" t="s">
        <v>492</v>
      </c>
      <c r="K326" s="253" t="s">
        <v>493</v>
      </c>
      <c r="L326" s="269"/>
      <c r="M326" s="269"/>
      <c r="N326" s="269"/>
      <c r="O326" s="225"/>
      <c r="P326" s="66"/>
      <c r="Q326" s="66"/>
      <c r="R326" s="66"/>
      <c r="S326" s="66"/>
      <c r="T326" s="66"/>
      <c r="U326" s="66"/>
      <c r="V326" s="66"/>
      <c r="W326" s="66"/>
      <c r="X326" s="66"/>
      <c r="Y326" s="66"/>
      <c r="Z326" s="66"/>
      <c r="AA326" s="66"/>
      <c r="AB326" s="66"/>
      <c r="AC326" s="66"/>
      <c r="AD326" s="66"/>
      <c r="AE326" s="66"/>
      <c r="AF326" s="66"/>
      <c r="AG326" s="66"/>
      <c r="AH326" s="66"/>
      <c r="AI326" s="66"/>
    </row>
    <row r="327" hidden="1">
      <c r="A327" s="329" t="s">
        <v>2269</v>
      </c>
      <c r="B327" s="169"/>
      <c r="C327" s="169"/>
      <c r="D327" s="253" t="s">
        <v>1865</v>
      </c>
      <c r="E327" s="269"/>
      <c r="F327" s="269"/>
      <c r="G327" s="318" t="s">
        <v>2296</v>
      </c>
      <c r="H327" s="318" t="s">
        <v>2297</v>
      </c>
      <c r="I327" s="318" t="s">
        <v>2298</v>
      </c>
      <c r="J327" s="200" t="s">
        <v>492</v>
      </c>
      <c r="K327" s="253" t="s">
        <v>493</v>
      </c>
      <c r="L327" s="269"/>
      <c r="M327" s="269"/>
      <c r="N327" s="269"/>
      <c r="O327" s="225"/>
      <c r="P327" s="66"/>
      <c r="Q327" s="66"/>
      <c r="R327" s="66"/>
      <c r="S327" s="66"/>
      <c r="T327" s="66"/>
      <c r="U327" s="66"/>
      <c r="V327" s="66"/>
      <c r="W327" s="66"/>
      <c r="X327" s="66"/>
      <c r="Y327" s="66"/>
      <c r="Z327" s="66"/>
      <c r="AA327" s="66"/>
      <c r="AB327" s="66"/>
      <c r="AC327" s="66"/>
      <c r="AD327" s="66"/>
      <c r="AE327" s="66"/>
      <c r="AF327" s="66"/>
      <c r="AG327" s="66"/>
      <c r="AH327" s="66"/>
      <c r="AI327" s="66"/>
    </row>
    <row r="328" hidden="1">
      <c r="A328" s="329" t="s">
        <v>2269</v>
      </c>
      <c r="B328" s="169"/>
      <c r="C328" s="169"/>
      <c r="D328" s="253" t="s">
        <v>1870</v>
      </c>
      <c r="E328" s="269"/>
      <c r="F328" s="269"/>
      <c r="G328" s="318" t="s">
        <v>2300</v>
      </c>
      <c r="H328" s="318" t="s">
        <v>2301</v>
      </c>
      <c r="I328" s="318" t="s">
        <v>2302</v>
      </c>
      <c r="J328" s="200" t="s">
        <v>492</v>
      </c>
      <c r="K328" s="253" t="s">
        <v>493</v>
      </c>
      <c r="L328" s="269"/>
      <c r="M328" s="269"/>
      <c r="N328" s="269"/>
      <c r="O328" s="225"/>
      <c r="P328" s="66"/>
      <c r="Q328" s="66"/>
      <c r="R328" s="66"/>
      <c r="S328" s="66"/>
      <c r="T328" s="66"/>
      <c r="U328" s="66"/>
      <c r="V328" s="66"/>
      <c r="W328" s="66"/>
      <c r="X328" s="66"/>
      <c r="Y328" s="66"/>
      <c r="Z328" s="66"/>
      <c r="AA328" s="66"/>
      <c r="AB328" s="66"/>
      <c r="AC328" s="66"/>
      <c r="AD328" s="66"/>
      <c r="AE328" s="66"/>
      <c r="AF328" s="66"/>
      <c r="AG328" s="66"/>
      <c r="AH328" s="66"/>
      <c r="AI328" s="66"/>
    </row>
    <row r="329" hidden="1">
      <c r="A329" s="329" t="s">
        <v>2269</v>
      </c>
      <c r="B329" s="12"/>
      <c r="C329" s="12"/>
      <c r="D329" s="253" t="s">
        <v>1875</v>
      </c>
      <c r="E329" s="269"/>
      <c r="F329" s="269"/>
      <c r="G329" s="318" t="s">
        <v>2304</v>
      </c>
      <c r="H329" s="318" t="s">
        <v>2305</v>
      </c>
      <c r="I329" s="318" t="s">
        <v>2306</v>
      </c>
      <c r="J329" s="200" t="s">
        <v>492</v>
      </c>
      <c r="K329" s="319" t="s">
        <v>493</v>
      </c>
      <c r="L329" s="269"/>
      <c r="M329" s="269"/>
      <c r="N329" s="269"/>
      <c r="O329" s="225"/>
      <c r="P329" s="66"/>
      <c r="Q329" s="66"/>
      <c r="R329" s="66"/>
      <c r="S329" s="66"/>
      <c r="T329" s="66"/>
      <c r="U329" s="66"/>
      <c r="V329" s="66"/>
      <c r="W329" s="66"/>
      <c r="X329" s="66"/>
      <c r="Y329" s="66"/>
      <c r="Z329" s="66"/>
      <c r="AA329" s="66"/>
      <c r="AB329" s="66"/>
      <c r="AC329" s="66"/>
      <c r="AD329" s="66"/>
      <c r="AE329" s="66"/>
      <c r="AF329" s="66"/>
      <c r="AG329" s="66"/>
      <c r="AH329" s="66"/>
      <c r="AI329" s="66"/>
    </row>
    <row r="330" hidden="1">
      <c r="A330" s="329" t="s">
        <v>2307</v>
      </c>
      <c r="B330" s="330"/>
      <c r="C330" s="331" t="s">
        <v>2308</v>
      </c>
      <c r="D330" s="253" t="s">
        <v>1880</v>
      </c>
      <c r="E330" s="269"/>
      <c r="F330" s="269"/>
      <c r="G330" s="318" t="s">
        <v>2310</v>
      </c>
      <c r="H330" s="318" t="s">
        <v>2311</v>
      </c>
      <c r="I330" s="318" t="s">
        <v>2312</v>
      </c>
      <c r="J330" s="200" t="s">
        <v>492</v>
      </c>
      <c r="K330" s="253" t="s">
        <v>518</v>
      </c>
      <c r="L330" s="253" t="s">
        <v>519</v>
      </c>
      <c r="M330" s="269"/>
      <c r="N330" s="269"/>
      <c r="O330" s="225"/>
      <c r="P330" s="66"/>
      <c r="Q330" s="66"/>
      <c r="R330" s="66"/>
      <c r="S330" s="66"/>
      <c r="T330" s="66"/>
      <c r="U330" s="66"/>
      <c r="V330" s="66"/>
      <c r="W330" s="66"/>
      <c r="X330" s="66"/>
      <c r="Y330" s="66"/>
      <c r="Z330" s="66"/>
      <c r="AA330" s="66"/>
      <c r="AB330" s="66"/>
      <c r="AC330" s="66"/>
      <c r="AD330" s="66"/>
      <c r="AE330" s="66"/>
      <c r="AF330" s="66"/>
      <c r="AG330" s="66"/>
      <c r="AH330" s="66"/>
      <c r="AI330" s="66"/>
    </row>
    <row r="331" hidden="1">
      <c r="A331" s="329" t="s">
        <v>2269</v>
      </c>
      <c r="B331" s="169"/>
      <c r="C331" s="169"/>
      <c r="D331" s="253" t="s">
        <v>1884</v>
      </c>
      <c r="E331" s="269"/>
      <c r="F331" s="269"/>
      <c r="G331" s="318" t="s">
        <v>2314</v>
      </c>
      <c r="H331" s="318" t="s">
        <v>2315</v>
      </c>
      <c r="I331" s="318" t="s">
        <v>2316</v>
      </c>
      <c r="J331" s="200" t="s">
        <v>492</v>
      </c>
      <c r="K331" s="253" t="s">
        <v>518</v>
      </c>
      <c r="L331" s="253" t="s">
        <v>519</v>
      </c>
      <c r="M331" s="269"/>
      <c r="N331" s="269"/>
      <c r="O331" s="225"/>
      <c r="P331" s="66"/>
      <c r="Q331" s="66"/>
      <c r="R331" s="66"/>
      <c r="S331" s="66"/>
      <c r="T331" s="66"/>
      <c r="U331" s="66"/>
      <c r="V331" s="66"/>
      <c r="W331" s="66"/>
      <c r="X331" s="66"/>
      <c r="Y331" s="66"/>
      <c r="Z331" s="66"/>
      <c r="AA331" s="66"/>
      <c r="AB331" s="66"/>
      <c r="AC331" s="66"/>
      <c r="AD331" s="66"/>
      <c r="AE331" s="66"/>
      <c r="AF331" s="66"/>
      <c r="AG331" s="66"/>
      <c r="AH331" s="66"/>
      <c r="AI331" s="66"/>
    </row>
    <row r="332" hidden="1">
      <c r="A332" s="329" t="s">
        <v>2269</v>
      </c>
      <c r="B332" s="169"/>
      <c r="C332" s="169"/>
      <c r="D332" s="253" t="s">
        <v>1889</v>
      </c>
      <c r="E332" s="269"/>
      <c r="F332" s="269"/>
      <c r="G332" s="318" t="s">
        <v>2318</v>
      </c>
      <c r="H332" s="318" t="s">
        <v>2319</v>
      </c>
      <c r="I332" s="318" t="s">
        <v>2320</v>
      </c>
      <c r="J332" s="200" t="s">
        <v>492</v>
      </c>
      <c r="K332" s="253" t="s">
        <v>493</v>
      </c>
      <c r="L332" s="269"/>
      <c r="M332" s="269"/>
      <c r="N332" s="269"/>
      <c r="O332" s="225"/>
      <c r="P332" s="66"/>
      <c r="Q332" s="66"/>
      <c r="R332" s="66"/>
      <c r="S332" s="66"/>
      <c r="T332" s="66"/>
      <c r="U332" s="66"/>
      <c r="V332" s="66"/>
      <c r="W332" s="66"/>
      <c r="X332" s="66"/>
      <c r="Y332" s="66"/>
      <c r="Z332" s="66"/>
      <c r="AA332" s="66"/>
      <c r="AB332" s="66"/>
      <c r="AC332" s="66"/>
      <c r="AD332" s="66"/>
      <c r="AE332" s="66"/>
      <c r="AF332" s="66"/>
      <c r="AG332" s="66"/>
      <c r="AH332" s="66"/>
      <c r="AI332" s="66"/>
    </row>
    <row r="333" hidden="1">
      <c r="A333" s="329" t="s">
        <v>2269</v>
      </c>
      <c r="B333" s="169"/>
      <c r="C333" s="169"/>
      <c r="D333" s="253" t="s">
        <v>1894</v>
      </c>
      <c r="E333" s="269"/>
      <c r="F333" s="269"/>
      <c r="G333" s="318" t="s">
        <v>2322</v>
      </c>
      <c r="H333" s="318" t="s">
        <v>2323</v>
      </c>
      <c r="I333" s="318" t="s">
        <v>2324</v>
      </c>
      <c r="J333" s="200" t="s">
        <v>492</v>
      </c>
      <c r="K333" s="253" t="s">
        <v>518</v>
      </c>
      <c r="L333" s="253" t="s">
        <v>519</v>
      </c>
      <c r="M333" s="269"/>
      <c r="N333" s="269"/>
      <c r="O333" s="225"/>
      <c r="P333" s="66"/>
      <c r="Q333" s="66"/>
      <c r="R333" s="66"/>
      <c r="S333" s="66"/>
      <c r="T333" s="66"/>
      <c r="U333" s="66"/>
      <c r="V333" s="66"/>
      <c r="W333" s="66"/>
      <c r="X333" s="66"/>
      <c r="Y333" s="66"/>
      <c r="Z333" s="66"/>
      <c r="AA333" s="66"/>
      <c r="AB333" s="66"/>
      <c r="AC333" s="66"/>
      <c r="AD333" s="66"/>
      <c r="AE333" s="66"/>
      <c r="AF333" s="66"/>
      <c r="AG333" s="66"/>
      <c r="AH333" s="66"/>
      <c r="AI333" s="66"/>
    </row>
    <row r="334" hidden="1">
      <c r="A334" s="329" t="s">
        <v>2269</v>
      </c>
      <c r="B334" s="12"/>
      <c r="C334" s="12"/>
      <c r="D334" s="253" t="s">
        <v>1898</v>
      </c>
      <c r="E334" s="269"/>
      <c r="F334" s="269"/>
      <c r="G334" s="318" t="s">
        <v>2326</v>
      </c>
      <c r="H334" s="318" t="s">
        <v>2327</v>
      </c>
      <c r="I334" s="318" t="s">
        <v>2328</v>
      </c>
      <c r="J334" s="200" t="s">
        <v>492</v>
      </c>
      <c r="K334" s="253" t="s">
        <v>518</v>
      </c>
      <c r="L334" s="253" t="s">
        <v>519</v>
      </c>
      <c r="M334" s="269"/>
      <c r="N334" s="269"/>
      <c r="O334" s="225"/>
      <c r="P334" s="66"/>
      <c r="Q334" s="66"/>
      <c r="R334" s="66"/>
      <c r="S334" s="66"/>
      <c r="T334" s="66"/>
      <c r="U334" s="66"/>
      <c r="V334" s="66"/>
      <c r="W334" s="66"/>
      <c r="X334" s="66"/>
      <c r="Y334" s="66"/>
      <c r="Z334" s="66"/>
      <c r="AA334" s="66"/>
      <c r="AB334" s="66"/>
      <c r="AC334" s="66"/>
      <c r="AD334" s="66"/>
      <c r="AE334" s="66"/>
      <c r="AF334" s="66"/>
      <c r="AG334" s="66"/>
      <c r="AH334" s="66"/>
      <c r="AI334" s="66"/>
    </row>
    <row r="335" hidden="1">
      <c r="A335" s="329" t="s">
        <v>2329</v>
      </c>
      <c r="B335" s="330"/>
      <c r="C335" s="331" t="s">
        <v>2330</v>
      </c>
      <c r="D335" s="253" t="s">
        <v>1902</v>
      </c>
      <c r="E335" s="269"/>
      <c r="F335" s="269"/>
      <c r="G335" s="318" t="s">
        <v>2332</v>
      </c>
      <c r="H335" s="318" t="s">
        <v>2333</v>
      </c>
      <c r="I335" s="318" t="s">
        <v>2334</v>
      </c>
      <c r="J335" s="200" t="s">
        <v>492</v>
      </c>
      <c r="K335" s="253" t="s">
        <v>518</v>
      </c>
      <c r="L335" s="253" t="s">
        <v>519</v>
      </c>
      <c r="M335" s="269"/>
      <c r="N335" s="269"/>
      <c r="O335" s="225"/>
      <c r="P335" s="66"/>
      <c r="Q335" s="66"/>
      <c r="R335" s="66"/>
      <c r="S335" s="66"/>
      <c r="T335" s="66"/>
      <c r="U335" s="66"/>
      <c r="V335" s="66"/>
      <c r="W335" s="66"/>
      <c r="X335" s="66"/>
      <c r="Y335" s="66"/>
      <c r="Z335" s="66"/>
      <c r="AA335" s="66"/>
      <c r="AB335" s="66"/>
      <c r="AC335" s="66"/>
      <c r="AD335" s="66"/>
      <c r="AE335" s="66"/>
      <c r="AF335" s="66"/>
      <c r="AG335" s="66"/>
      <c r="AH335" s="66"/>
      <c r="AI335" s="66"/>
    </row>
    <row r="336" hidden="1">
      <c r="A336" s="329" t="s">
        <v>2329</v>
      </c>
      <c r="B336" s="169"/>
      <c r="C336" s="169"/>
      <c r="D336" s="253" t="s">
        <v>1905</v>
      </c>
      <c r="E336" s="269"/>
      <c r="F336" s="269"/>
      <c r="G336" s="318" t="s">
        <v>2336</v>
      </c>
      <c r="H336" s="318" t="s">
        <v>2337</v>
      </c>
      <c r="I336" s="318" t="s">
        <v>2338</v>
      </c>
      <c r="J336" s="200" t="s">
        <v>492</v>
      </c>
      <c r="K336" s="253" t="s">
        <v>518</v>
      </c>
      <c r="L336" s="253" t="s">
        <v>519</v>
      </c>
      <c r="M336" s="269"/>
      <c r="N336" s="269"/>
      <c r="O336" s="225"/>
      <c r="P336" s="66"/>
      <c r="Q336" s="66"/>
      <c r="R336" s="66"/>
      <c r="S336" s="66"/>
      <c r="T336" s="66"/>
      <c r="U336" s="66"/>
      <c r="V336" s="66"/>
      <c r="W336" s="66"/>
      <c r="X336" s="66"/>
      <c r="Y336" s="66"/>
      <c r="Z336" s="66"/>
      <c r="AA336" s="66"/>
      <c r="AB336" s="66"/>
      <c r="AC336" s="66"/>
      <c r="AD336" s="66"/>
      <c r="AE336" s="66"/>
      <c r="AF336" s="66"/>
      <c r="AG336" s="66"/>
      <c r="AH336" s="66"/>
      <c r="AI336" s="66"/>
    </row>
    <row r="337" hidden="1">
      <c r="A337" s="329" t="s">
        <v>2329</v>
      </c>
      <c r="B337" s="169"/>
      <c r="C337" s="169"/>
      <c r="D337" s="253" t="s">
        <v>1909</v>
      </c>
      <c r="E337" s="269"/>
      <c r="F337" s="269"/>
      <c r="G337" s="318" t="s">
        <v>2340</v>
      </c>
      <c r="H337" s="318" t="s">
        <v>2337</v>
      </c>
      <c r="I337" s="318" t="s">
        <v>2341</v>
      </c>
      <c r="J337" s="200" t="s">
        <v>492</v>
      </c>
      <c r="K337" s="253" t="s">
        <v>518</v>
      </c>
      <c r="L337" s="253" t="s">
        <v>519</v>
      </c>
      <c r="M337" s="269"/>
      <c r="N337" s="269"/>
      <c r="O337" s="225"/>
      <c r="P337" s="66"/>
      <c r="Q337" s="66"/>
      <c r="R337" s="66"/>
      <c r="S337" s="66"/>
      <c r="T337" s="66"/>
      <c r="U337" s="66"/>
      <c r="V337" s="66"/>
      <c r="W337" s="66"/>
      <c r="X337" s="66"/>
      <c r="Y337" s="66"/>
      <c r="Z337" s="66"/>
      <c r="AA337" s="66"/>
      <c r="AB337" s="66"/>
      <c r="AC337" s="66"/>
      <c r="AD337" s="66"/>
      <c r="AE337" s="66"/>
      <c r="AF337" s="66"/>
      <c r="AG337" s="66"/>
      <c r="AH337" s="66"/>
      <c r="AI337" s="66"/>
    </row>
    <row r="338" hidden="1">
      <c r="A338" s="329" t="s">
        <v>2329</v>
      </c>
      <c r="B338" s="169"/>
      <c r="C338" s="169"/>
      <c r="D338" s="253" t="s">
        <v>1913</v>
      </c>
      <c r="E338" s="269"/>
      <c r="F338" s="269"/>
      <c r="G338" s="318" t="s">
        <v>2343</v>
      </c>
      <c r="H338" s="318" t="s">
        <v>2337</v>
      </c>
      <c r="I338" s="318" t="s">
        <v>2344</v>
      </c>
      <c r="J338" s="200" t="s">
        <v>492</v>
      </c>
      <c r="K338" s="253" t="s">
        <v>518</v>
      </c>
      <c r="L338" s="253" t="s">
        <v>519</v>
      </c>
      <c r="M338" s="269"/>
      <c r="N338" s="269"/>
      <c r="O338" s="225"/>
      <c r="P338" s="66"/>
      <c r="Q338" s="66"/>
      <c r="R338" s="66"/>
      <c r="S338" s="66"/>
      <c r="T338" s="66"/>
      <c r="U338" s="66"/>
      <c r="V338" s="66"/>
      <c r="W338" s="66"/>
      <c r="X338" s="66"/>
      <c r="Y338" s="66"/>
      <c r="Z338" s="66"/>
      <c r="AA338" s="66"/>
      <c r="AB338" s="66"/>
      <c r="AC338" s="66"/>
      <c r="AD338" s="66"/>
      <c r="AE338" s="66"/>
      <c r="AF338" s="66"/>
      <c r="AG338" s="66"/>
      <c r="AH338" s="66"/>
      <c r="AI338" s="66"/>
    </row>
    <row r="339" hidden="1">
      <c r="A339" s="329" t="s">
        <v>2329</v>
      </c>
      <c r="B339" s="169"/>
      <c r="C339" s="169"/>
      <c r="D339" s="253" t="s">
        <v>1919</v>
      </c>
      <c r="E339" s="269"/>
      <c r="F339" s="269"/>
      <c r="G339" s="318" t="s">
        <v>2346</v>
      </c>
      <c r="H339" s="318" t="s">
        <v>2347</v>
      </c>
      <c r="I339" s="318" t="s">
        <v>2348</v>
      </c>
      <c r="J339" s="200" t="s">
        <v>492</v>
      </c>
      <c r="K339" s="253" t="s">
        <v>518</v>
      </c>
      <c r="L339" s="253" t="s">
        <v>519</v>
      </c>
      <c r="M339" s="269"/>
      <c r="N339" s="269"/>
      <c r="O339" s="225"/>
      <c r="P339" s="66"/>
      <c r="Q339" s="66"/>
      <c r="R339" s="66"/>
      <c r="S339" s="66"/>
      <c r="T339" s="66"/>
      <c r="U339" s="66"/>
      <c r="V339" s="66"/>
      <c r="W339" s="66"/>
      <c r="X339" s="66"/>
      <c r="Y339" s="66"/>
      <c r="Z339" s="66"/>
      <c r="AA339" s="66"/>
      <c r="AB339" s="66"/>
      <c r="AC339" s="66"/>
      <c r="AD339" s="66"/>
      <c r="AE339" s="66"/>
      <c r="AF339" s="66"/>
      <c r="AG339" s="66"/>
      <c r="AH339" s="66"/>
      <c r="AI339" s="66"/>
    </row>
    <row r="340" hidden="1">
      <c r="A340" s="329" t="s">
        <v>2329</v>
      </c>
      <c r="B340" s="169"/>
      <c r="C340" s="169"/>
      <c r="D340" s="253" t="s">
        <v>1923</v>
      </c>
      <c r="E340" s="269"/>
      <c r="F340" s="269"/>
      <c r="G340" s="318" t="s">
        <v>2350</v>
      </c>
      <c r="H340" s="318" t="s">
        <v>2351</v>
      </c>
      <c r="I340" s="318" t="s">
        <v>2352</v>
      </c>
      <c r="J340" s="200" t="s">
        <v>492</v>
      </c>
      <c r="K340" s="253" t="s">
        <v>518</v>
      </c>
      <c r="L340" s="253" t="s">
        <v>519</v>
      </c>
      <c r="M340" s="269"/>
      <c r="N340" s="269"/>
      <c r="O340" s="225"/>
      <c r="P340" s="66"/>
      <c r="Q340" s="66"/>
      <c r="R340" s="66"/>
      <c r="S340" s="66"/>
      <c r="T340" s="66"/>
      <c r="U340" s="66"/>
      <c r="V340" s="66"/>
      <c r="W340" s="66"/>
      <c r="X340" s="66"/>
      <c r="Y340" s="66"/>
      <c r="Z340" s="66"/>
      <c r="AA340" s="66"/>
      <c r="AB340" s="66"/>
      <c r="AC340" s="66"/>
      <c r="AD340" s="66"/>
      <c r="AE340" s="66"/>
      <c r="AF340" s="66"/>
      <c r="AG340" s="66"/>
      <c r="AH340" s="66"/>
      <c r="AI340" s="66"/>
    </row>
    <row r="341" hidden="1">
      <c r="A341" s="329" t="s">
        <v>2329</v>
      </c>
      <c r="B341" s="169"/>
      <c r="C341" s="169"/>
      <c r="D341" s="253" t="s">
        <v>1927</v>
      </c>
      <c r="E341" s="269"/>
      <c r="F341" s="269"/>
      <c r="G341" s="318" t="s">
        <v>2354</v>
      </c>
      <c r="H341" s="318" t="s">
        <v>2355</v>
      </c>
      <c r="I341" s="318" t="s">
        <v>2356</v>
      </c>
      <c r="J341" s="200" t="s">
        <v>492</v>
      </c>
      <c r="K341" s="253" t="s">
        <v>518</v>
      </c>
      <c r="L341" s="253" t="s">
        <v>519</v>
      </c>
      <c r="M341" s="253" t="s">
        <v>519</v>
      </c>
      <c r="N341" s="269"/>
      <c r="O341" s="225"/>
      <c r="P341" s="66"/>
      <c r="Q341" s="66"/>
      <c r="R341" s="66"/>
      <c r="S341" s="66"/>
      <c r="T341" s="66"/>
      <c r="U341" s="66"/>
      <c r="V341" s="66"/>
      <c r="W341" s="66"/>
      <c r="X341" s="66"/>
      <c r="Y341" s="66"/>
      <c r="Z341" s="66"/>
      <c r="AA341" s="66"/>
      <c r="AB341" s="66"/>
      <c r="AC341" s="66"/>
      <c r="AD341" s="66"/>
      <c r="AE341" s="66"/>
      <c r="AF341" s="66"/>
      <c r="AG341" s="66"/>
      <c r="AH341" s="66"/>
      <c r="AI341" s="66"/>
    </row>
    <row r="342" hidden="1">
      <c r="A342" s="329" t="s">
        <v>2329</v>
      </c>
      <c r="B342" s="169"/>
      <c r="C342" s="169"/>
      <c r="D342" s="253" t="s">
        <v>1931</v>
      </c>
      <c r="E342" s="269"/>
      <c r="F342" s="269"/>
      <c r="G342" s="318" t="s">
        <v>2358</v>
      </c>
      <c r="H342" s="318" t="s">
        <v>2359</v>
      </c>
      <c r="I342" s="318" t="s">
        <v>2360</v>
      </c>
      <c r="J342" s="200" t="s">
        <v>492</v>
      </c>
      <c r="K342" s="253" t="s">
        <v>518</v>
      </c>
      <c r="L342" s="253" t="s">
        <v>519</v>
      </c>
      <c r="M342" s="269"/>
      <c r="N342" s="269"/>
      <c r="O342" s="225"/>
      <c r="P342" s="66"/>
      <c r="Q342" s="66"/>
      <c r="R342" s="66"/>
      <c r="S342" s="66"/>
      <c r="T342" s="66"/>
      <c r="U342" s="66"/>
      <c r="V342" s="66"/>
      <c r="W342" s="66"/>
      <c r="X342" s="66"/>
      <c r="Y342" s="66"/>
      <c r="Z342" s="66"/>
      <c r="AA342" s="66"/>
      <c r="AB342" s="66"/>
      <c r="AC342" s="66"/>
      <c r="AD342" s="66"/>
      <c r="AE342" s="66"/>
      <c r="AF342" s="66"/>
      <c r="AG342" s="66"/>
      <c r="AH342" s="66"/>
      <c r="AI342" s="66"/>
    </row>
    <row r="343" hidden="1">
      <c r="A343" s="329" t="s">
        <v>2329</v>
      </c>
      <c r="B343" s="169"/>
      <c r="C343" s="169"/>
      <c r="D343" s="253" t="s">
        <v>1935</v>
      </c>
      <c r="E343" s="269"/>
      <c r="F343" s="269"/>
      <c r="G343" s="318" t="s">
        <v>2362</v>
      </c>
      <c r="H343" s="318" t="s">
        <v>2363</v>
      </c>
      <c r="I343" s="318" t="s">
        <v>2364</v>
      </c>
      <c r="J343" s="200" t="s">
        <v>492</v>
      </c>
      <c r="K343" s="253" t="s">
        <v>518</v>
      </c>
      <c r="L343" s="253" t="s">
        <v>519</v>
      </c>
      <c r="M343" s="269"/>
      <c r="N343" s="269"/>
      <c r="O343" s="225"/>
      <c r="P343" s="66"/>
      <c r="Q343" s="66"/>
      <c r="R343" s="66"/>
      <c r="S343" s="66"/>
      <c r="T343" s="66"/>
      <c r="U343" s="66"/>
      <c r="V343" s="66"/>
      <c r="W343" s="66"/>
      <c r="X343" s="66"/>
      <c r="Y343" s="66"/>
      <c r="Z343" s="66"/>
      <c r="AA343" s="66"/>
      <c r="AB343" s="66"/>
      <c r="AC343" s="66"/>
      <c r="AD343" s="66"/>
      <c r="AE343" s="66"/>
      <c r="AF343" s="66"/>
      <c r="AG343" s="66"/>
      <c r="AH343" s="66"/>
      <c r="AI343" s="66"/>
    </row>
    <row r="344" hidden="1">
      <c r="A344" s="329" t="s">
        <v>2329</v>
      </c>
      <c r="B344" s="169"/>
      <c r="C344" s="169"/>
      <c r="D344" s="253" t="s">
        <v>1939</v>
      </c>
      <c r="E344" s="269"/>
      <c r="F344" s="269"/>
      <c r="G344" s="318" t="s">
        <v>2366</v>
      </c>
      <c r="H344" s="318" t="s">
        <v>2367</v>
      </c>
      <c r="I344" s="318" t="s">
        <v>2368</v>
      </c>
      <c r="J344" s="200" t="s">
        <v>492</v>
      </c>
      <c r="K344" s="253" t="s">
        <v>518</v>
      </c>
      <c r="L344" s="253" t="s">
        <v>519</v>
      </c>
      <c r="M344" s="269"/>
      <c r="N344" s="269"/>
      <c r="O344" s="225"/>
      <c r="P344" s="66"/>
      <c r="Q344" s="66"/>
      <c r="R344" s="66"/>
      <c r="S344" s="66"/>
      <c r="T344" s="66"/>
      <c r="U344" s="66"/>
      <c r="V344" s="66"/>
      <c r="W344" s="66"/>
      <c r="X344" s="66"/>
      <c r="Y344" s="66"/>
      <c r="Z344" s="66"/>
      <c r="AA344" s="66"/>
      <c r="AB344" s="66"/>
      <c r="AC344" s="66"/>
      <c r="AD344" s="66"/>
      <c r="AE344" s="66"/>
      <c r="AF344" s="66"/>
      <c r="AG344" s="66"/>
      <c r="AH344" s="66"/>
      <c r="AI344" s="66"/>
    </row>
    <row r="345" hidden="1">
      <c r="A345" s="329" t="s">
        <v>2329</v>
      </c>
      <c r="B345" s="169"/>
      <c r="C345" s="169"/>
      <c r="D345" s="253" t="s">
        <v>1945</v>
      </c>
      <c r="E345" s="269"/>
      <c r="F345" s="269"/>
      <c r="G345" s="318" t="s">
        <v>2370</v>
      </c>
      <c r="H345" s="318" t="s">
        <v>2371</v>
      </c>
      <c r="I345" s="318" t="s">
        <v>2372</v>
      </c>
      <c r="J345" s="200" t="s">
        <v>492</v>
      </c>
      <c r="K345" s="253" t="s">
        <v>493</v>
      </c>
      <c r="L345" s="269"/>
      <c r="M345" s="269"/>
      <c r="N345" s="269"/>
      <c r="O345" s="225"/>
      <c r="P345" s="66"/>
      <c r="Q345" s="66"/>
      <c r="R345" s="66"/>
      <c r="S345" s="66"/>
      <c r="T345" s="66"/>
      <c r="U345" s="66"/>
      <c r="V345" s="66"/>
      <c r="W345" s="66"/>
      <c r="X345" s="66"/>
      <c r="Y345" s="66"/>
      <c r="Z345" s="66"/>
      <c r="AA345" s="66"/>
      <c r="AB345" s="66"/>
      <c r="AC345" s="66"/>
      <c r="AD345" s="66"/>
      <c r="AE345" s="66"/>
      <c r="AF345" s="66"/>
      <c r="AG345" s="66"/>
      <c r="AH345" s="66"/>
      <c r="AI345" s="66"/>
    </row>
    <row r="346" hidden="1">
      <c r="A346" s="329" t="s">
        <v>2329</v>
      </c>
      <c r="B346" s="169"/>
      <c r="C346" s="169"/>
      <c r="D346" s="253" t="s">
        <v>1949</v>
      </c>
      <c r="E346" s="269"/>
      <c r="F346" s="269"/>
      <c r="G346" s="318" t="s">
        <v>2374</v>
      </c>
      <c r="H346" s="318" t="s">
        <v>2375</v>
      </c>
      <c r="I346" s="318" t="s">
        <v>2376</v>
      </c>
      <c r="J346" s="200" t="s">
        <v>492</v>
      </c>
      <c r="K346" s="253" t="s">
        <v>493</v>
      </c>
      <c r="L346" s="269"/>
      <c r="M346" s="269"/>
      <c r="N346" s="269"/>
      <c r="O346" s="225"/>
      <c r="P346" s="66"/>
      <c r="Q346" s="66"/>
      <c r="R346" s="66"/>
      <c r="S346" s="66"/>
      <c r="T346" s="66"/>
      <c r="U346" s="66"/>
      <c r="V346" s="66"/>
      <c r="W346" s="66"/>
      <c r="X346" s="66"/>
      <c r="Y346" s="66"/>
      <c r="Z346" s="66"/>
      <c r="AA346" s="66"/>
      <c r="AB346" s="66"/>
      <c r="AC346" s="66"/>
      <c r="AD346" s="66"/>
      <c r="AE346" s="66"/>
      <c r="AF346" s="66"/>
      <c r="AG346" s="66"/>
      <c r="AH346" s="66"/>
      <c r="AI346" s="66"/>
    </row>
    <row r="347" hidden="1">
      <c r="A347" s="329" t="s">
        <v>2329</v>
      </c>
      <c r="B347" s="12"/>
      <c r="C347" s="12"/>
      <c r="D347" s="253" t="s">
        <v>1953</v>
      </c>
      <c r="E347" s="269"/>
      <c r="F347" s="269"/>
      <c r="G347" s="318" t="s">
        <v>2378</v>
      </c>
      <c r="H347" s="318" t="s">
        <v>2379</v>
      </c>
      <c r="I347" s="318" t="s">
        <v>2380</v>
      </c>
      <c r="J347" s="200" t="s">
        <v>492</v>
      </c>
      <c r="K347" s="253" t="s">
        <v>518</v>
      </c>
      <c r="L347" s="253" t="s">
        <v>519</v>
      </c>
      <c r="M347" s="269"/>
      <c r="N347" s="269"/>
      <c r="O347" s="225"/>
      <c r="P347" s="66"/>
      <c r="Q347" s="66"/>
      <c r="R347" s="66"/>
      <c r="S347" s="66"/>
      <c r="T347" s="66"/>
      <c r="U347" s="66"/>
      <c r="V347" s="66"/>
      <c r="W347" s="66"/>
      <c r="X347" s="66"/>
      <c r="Y347" s="66"/>
      <c r="Z347" s="66"/>
      <c r="AA347" s="66"/>
      <c r="AB347" s="66"/>
      <c r="AC347" s="66"/>
      <c r="AD347" s="66"/>
      <c r="AE347" s="66"/>
      <c r="AF347" s="66"/>
      <c r="AG347" s="66"/>
      <c r="AH347" s="66"/>
      <c r="AI347" s="66"/>
    </row>
    <row r="348" hidden="1">
      <c r="A348" s="329" t="s">
        <v>2381</v>
      </c>
      <c r="B348" s="319" t="s">
        <v>2382</v>
      </c>
      <c r="C348" s="331" t="s">
        <v>2383</v>
      </c>
      <c r="D348" s="253" t="s">
        <v>1957</v>
      </c>
      <c r="E348" s="269"/>
      <c r="F348" s="269"/>
      <c r="G348" s="318" t="s">
        <v>2385</v>
      </c>
      <c r="H348" s="318" t="s">
        <v>2386</v>
      </c>
      <c r="I348" s="318" t="s">
        <v>2387</v>
      </c>
      <c r="J348" s="200" t="s">
        <v>492</v>
      </c>
      <c r="K348" s="253" t="s">
        <v>493</v>
      </c>
      <c r="L348" s="269"/>
      <c r="M348" s="269"/>
      <c r="N348" s="269"/>
      <c r="O348" s="225"/>
      <c r="P348" s="66"/>
      <c r="Q348" s="66"/>
      <c r="R348" s="66"/>
      <c r="S348" s="66"/>
      <c r="T348" s="66"/>
      <c r="U348" s="66"/>
      <c r="V348" s="66"/>
      <c r="W348" s="66"/>
      <c r="X348" s="66"/>
      <c r="Y348" s="66"/>
      <c r="Z348" s="66"/>
      <c r="AA348" s="66"/>
      <c r="AB348" s="66"/>
      <c r="AC348" s="66"/>
      <c r="AD348" s="66"/>
      <c r="AE348" s="66"/>
      <c r="AF348" s="66"/>
      <c r="AG348" s="66"/>
      <c r="AH348" s="66"/>
      <c r="AI348" s="66"/>
    </row>
    <row r="349" hidden="1">
      <c r="A349" s="329" t="s">
        <v>2381</v>
      </c>
      <c r="B349" s="319" t="s">
        <v>2382</v>
      </c>
      <c r="C349" s="169"/>
      <c r="D349" s="253" t="s">
        <v>1961</v>
      </c>
      <c r="E349" s="269"/>
      <c r="F349" s="269"/>
      <c r="G349" s="318" t="s">
        <v>7297</v>
      </c>
      <c r="H349" s="318" t="s">
        <v>2386</v>
      </c>
      <c r="I349" s="318" t="s">
        <v>2387</v>
      </c>
      <c r="J349" s="200" t="s">
        <v>492</v>
      </c>
      <c r="K349" s="253" t="s">
        <v>493</v>
      </c>
      <c r="L349" s="269"/>
      <c r="M349" s="269"/>
      <c r="N349" s="269"/>
      <c r="O349" s="225"/>
      <c r="P349" s="66"/>
      <c r="Q349" s="66"/>
      <c r="R349" s="66"/>
      <c r="S349" s="66"/>
      <c r="T349" s="66"/>
      <c r="U349" s="66"/>
      <c r="V349" s="66"/>
      <c r="W349" s="66"/>
      <c r="X349" s="66"/>
      <c r="Y349" s="66"/>
      <c r="Z349" s="66"/>
      <c r="AA349" s="66"/>
      <c r="AB349" s="66"/>
      <c r="AC349" s="66"/>
      <c r="AD349" s="66"/>
      <c r="AE349" s="66"/>
      <c r="AF349" s="66"/>
      <c r="AG349" s="66"/>
      <c r="AH349" s="66"/>
      <c r="AI349" s="66"/>
    </row>
    <row r="350" hidden="1">
      <c r="A350" s="329" t="s">
        <v>2381</v>
      </c>
      <c r="B350" s="319" t="s">
        <v>2382</v>
      </c>
      <c r="C350" s="169"/>
      <c r="D350" s="253" t="s">
        <v>1965</v>
      </c>
      <c r="E350" s="269"/>
      <c r="F350" s="269"/>
      <c r="G350" s="318" t="s">
        <v>7298</v>
      </c>
      <c r="H350" s="318" t="s">
        <v>2386</v>
      </c>
      <c r="I350" s="318" t="s">
        <v>2387</v>
      </c>
      <c r="J350" s="200" t="s">
        <v>492</v>
      </c>
      <c r="K350" s="253" t="s">
        <v>493</v>
      </c>
      <c r="L350" s="269"/>
      <c r="M350" s="269"/>
      <c r="N350" s="269"/>
      <c r="O350" s="225"/>
      <c r="P350" s="66"/>
      <c r="Q350" s="66"/>
      <c r="R350" s="66"/>
      <c r="S350" s="66"/>
      <c r="T350" s="66"/>
      <c r="U350" s="66"/>
      <c r="V350" s="66"/>
      <c r="W350" s="66"/>
      <c r="X350" s="66"/>
      <c r="Y350" s="66"/>
      <c r="Z350" s="66"/>
      <c r="AA350" s="66"/>
      <c r="AB350" s="66"/>
      <c r="AC350" s="66"/>
      <c r="AD350" s="66"/>
      <c r="AE350" s="66"/>
      <c r="AF350" s="66"/>
      <c r="AG350" s="66"/>
      <c r="AH350" s="66"/>
      <c r="AI350" s="66"/>
    </row>
    <row r="351" hidden="1">
      <c r="A351" s="329" t="s">
        <v>2381</v>
      </c>
      <c r="B351" s="269"/>
      <c r="C351" s="169"/>
      <c r="D351" s="253" t="s">
        <v>1969</v>
      </c>
      <c r="E351" s="269"/>
      <c r="F351" s="269"/>
      <c r="G351" s="318" t="s">
        <v>2390</v>
      </c>
      <c r="H351" s="318" t="s">
        <v>2391</v>
      </c>
      <c r="I351" s="318" t="s">
        <v>2387</v>
      </c>
      <c r="J351" s="200" t="s">
        <v>492</v>
      </c>
      <c r="K351" s="253" t="s">
        <v>493</v>
      </c>
      <c r="L351" s="269"/>
      <c r="M351" s="269"/>
      <c r="N351" s="269"/>
      <c r="O351" s="225"/>
      <c r="P351" s="66"/>
      <c r="Q351" s="66"/>
      <c r="R351" s="66"/>
      <c r="S351" s="66"/>
      <c r="T351" s="66"/>
      <c r="U351" s="66"/>
      <c r="V351" s="66"/>
      <c r="W351" s="66"/>
      <c r="X351" s="66"/>
      <c r="Y351" s="66"/>
      <c r="Z351" s="66"/>
      <c r="AA351" s="66"/>
      <c r="AB351" s="66"/>
      <c r="AC351" s="66"/>
      <c r="AD351" s="66"/>
      <c r="AE351" s="66"/>
      <c r="AF351" s="66"/>
      <c r="AG351" s="66"/>
      <c r="AH351" s="66"/>
      <c r="AI351" s="66"/>
    </row>
    <row r="352" hidden="1">
      <c r="A352" s="329" t="s">
        <v>2381</v>
      </c>
      <c r="B352" s="319" t="s">
        <v>2382</v>
      </c>
      <c r="C352" s="169"/>
      <c r="D352" s="253" t="s">
        <v>1974</v>
      </c>
      <c r="E352" s="269"/>
      <c r="F352" s="269"/>
      <c r="G352" s="318" t="s">
        <v>2393</v>
      </c>
      <c r="H352" s="318" t="s">
        <v>2386</v>
      </c>
      <c r="I352" s="318" t="s">
        <v>2394</v>
      </c>
      <c r="J352" s="200" t="s">
        <v>492</v>
      </c>
      <c r="K352" s="253" t="s">
        <v>493</v>
      </c>
      <c r="L352" s="269"/>
      <c r="M352" s="269"/>
      <c r="N352" s="269"/>
      <c r="O352" s="225"/>
      <c r="P352" s="66"/>
      <c r="Q352" s="66"/>
      <c r="R352" s="66"/>
      <c r="S352" s="66"/>
      <c r="T352" s="66"/>
      <c r="U352" s="66"/>
      <c r="V352" s="66"/>
      <c r="W352" s="66"/>
      <c r="X352" s="66"/>
      <c r="Y352" s="66"/>
      <c r="Z352" s="66"/>
      <c r="AA352" s="66"/>
      <c r="AB352" s="66"/>
      <c r="AC352" s="66"/>
      <c r="AD352" s="66"/>
      <c r="AE352" s="66"/>
      <c r="AF352" s="66"/>
      <c r="AG352" s="66"/>
      <c r="AH352" s="66"/>
      <c r="AI352" s="66"/>
    </row>
    <row r="353" hidden="1">
      <c r="A353" s="329" t="s">
        <v>2381</v>
      </c>
      <c r="B353" s="269"/>
      <c r="C353" s="169"/>
      <c r="D353" s="253" t="s">
        <v>1980</v>
      </c>
      <c r="E353" s="269"/>
      <c r="F353" s="269"/>
      <c r="G353" s="318" t="s">
        <v>2393</v>
      </c>
      <c r="H353" s="318" t="s">
        <v>2386</v>
      </c>
      <c r="I353" s="318" t="s">
        <v>2394</v>
      </c>
      <c r="J353" s="200" t="s">
        <v>492</v>
      </c>
      <c r="K353" s="253" t="s">
        <v>493</v>
      </c>
      <c r="L353" s="269"/>
      <c r="M353" s="269"/>
      <c r="N353" s="269"/>
      <c r="O353" s="225"/>
      <c r="P353" s="66"/>
      <c r="Q353" s="66"/>
      <c r="R353" s="66"/>
      <c r="S353" s="66"/>
      <c r="T353" s="66"/>
      <c r="U353" s="66"/>
      <c r="V353" s="66"/>
      <c r="W353" s="66"/>
      <c r="X353" s="66"/>
      <c r="Y353" s="66"/>
      <c r="Z353" s="66"/>
      <c r="AA353" s="66"/>
      <c r="AB353" s="66"/>
      <c r="AC353" s="66"/>
      <c r="AD353" s="66"/>
      <c r="AE353" s="66"/>
      <c r="AF353" s="66"/>
      <c r="AG353" s="66"/>
      <c r="AH353" s="66"/>
      <c r="AI353" s="66"/>
    </row>
    <row r="354" hidden="1">
      <c r="A354" s="329" t="s">
        <v>2381</v>
      </c>
      <c r="B354" s="269"/>
      <c r="C354" s="169"/>
      <c r="D354" s="253" t="s">
        <v>1985</v>
      </c>
      <c r="E354" s="269"/>
      <c r="F354" s="269"/>
      <c r="G354" s="318" t="s">
        <v>2397</v>
      </c>
      <c r="H354" s="318" t="s">
        <v>2398</v>
      </c>
      <c r="I354" s="318" t="s">
        <v>2399</v>
      </c>
      <c r="J354" s="200" t="s">
        <v>492</v>
      </c>
      <c r="K354" s="253" t="s">
        <v>493</v>
      </c>
      <c r="L354" s="269"/>
      <c r="M354" s="269"/>
      <c r="N354" s="269"/>
      <c r="O354" s="225"/>
      <c r="P354" s="66"/>
      <c r="Q354" s="66"/>
      <c r="R354" s="66"/>
      <c r="S354" s="66"/>
      <c r="T354" s="66"/>
      <c r="U354" s="66"/>
      <c r="V354" s="66"/>
      <c r="W354" s="66"/>
      <c r="X354" s="66"/>
      <c r="Y354" s="66"/>
      <c r="Z354" s="66"/>
      <c r="AA354" s="66"/>
      <c r="AB354" s="66"/>
      <c r="AC354" s="66"/>
      <c r="AD354" s="66"/>
      <c r="AE354" s="66"/>
      <c r="AF354" s="66"/>
      <c r="AG354" s="66"/>
      <c r="AH354" s="66"/>
      <c r="AI354" s="66"/>
    </row>
    <row r="355" hidden="1">
      <c r="A355" s="329" t="s">
        <v>2381</v>
      </c>
      <c r="B355" s="269"/>
      <c r="C355" s="169"/>
      <c r="D355" s="253" t="s">
        <v>1990</v>
      </c>
      <c r="E355" s="269"/>
      <c r="F355" s="269"/>
      <c r="G355" s="318" t="s">
        <v>2401</v>
      </c>
      <c r="H355" s="318" t="s">
        <v>2402</v>
      </c>
      <c r="I355" s="318" t="s">
        <v>2403</v>
      </c>
      <c r="J355" s="200" t="s">
        <v>492</v>
      </c>
      <c r="K355" s="253" t="s">
        <v>493</v>
      </c>
      <c r="L355" s="269"/>
      <c r="M355" s="269"/>
      <c r="N355" s="269"/>
      <c r="O355" s="225"/>
      <c r="P355" s="66"/>
      <c r="Q355" s="66"/>
      <c r="R355" s="66"/>
      <c r="S355" s="66"/>
      <c r="T355" s="66"/>
      <c r="U355" s="66"/>
      <c r="V355" s="66"/>
      <c r="W355" s="66"/>
      <c r="X355" s="66"/>
      <c r="Y355" s="66"/>
      <c r="Z355" s="66"/>
      <c r="AA355" s="66"/>
      <c r="AB355" s="66"/>
      <c r="AC355" s="66"/>
      <c r="AD355" s="66"/>
      <c r="AE355" s="66"/>
      <c r="AF355" s="66"/>
      <c r="AG355" s="66"/>
      <c r="AH355" s="66"/>
      <c r="AI355" s="66"/>
    </row>
    <row r="356" hidden="1">
      <c r="A356" s="329" t="s">
        <v>2381</v>
      </c>
      <c r="B356" s="269"/>
      <c r="C356" s="169"/>
      <c r="D356" s="253" t="s">
        <v>1996</v>
      </c>
      <c r="E356" s="269"/>
      <c r="F356" s="269"/>
      <c r="G356" s="318" t="s">
        <v>2405</v>
      </c>
      <c r="H356" s="318" t="s">
        <v>2406</v>
      </c>
      <c r="I356" s="318" t="s">
        <v>2407</v>
      </c>
      <c r="J356" s="200" t="s">
        <v>492</v>
      </c>
      <c r="K356" s="253" t="s">
        <v>493</v>
      </c>
      <c r="L356" s="269"/>
      <c r="M356" s="269"/>
      <c r="N356" s="269"/>
      <c r="O356" s="225"/>
      <c r="P356" s="66"/>
      <c r="Q356" s="66"/>
      <c r="R356" s="66"/>
      <c r="S356" s="66"/>
      <c r="T356" s="66"/>
      <c r="U356" s="66"/>
      <c r="V356" s="66"/>
      <c r="W356" s="66"/>
      <c r="X356" s="66"/>
      <c r="Y356" s="66"/>
      <c r="Z356" s="66"/>
      <c r="AA356" s="66"/>
      <c r="AB356" s="66"/>
      <c r="AC356" s="66"/>
      <c r="AD356" s="66"/>
      <c r="AE356" s="66"/>
      <c r="AF356" s="66"/>
      <c r="AG356" s="66"/>
      <c r="AH356" s="66"/>
      <c r="AI356" s="66"/>
    </row>
    <row r="357" hidden="1">
      <c r="A357" s="329" t="s">
        <v>2381</v>
      </c>
      <c r="B357" s="269"/>
      <c r="C357" s="169"/>
      <c r="D357" s="253" t="s">
        <v>2003</v>
      </c>
      <c r="E357" s="269"/>
      <c r="F357" s="269"/>
      <c r="G357" s="318" t="s">
        <v>2409</v>
      </c>
      <c r="H357" s="318" t="s">
        <v>2410</v>
      </c>
      <c r="I357" s="318" t="s">
        <v>2411</v>
      </c>
      <c r="J357" s="200" t="s">
        <v>492</v>
      </c>
      <c r="K357" s="253" t="s">
        <v>493</v>
      </c>
      <c r="L357" s="269"/>
      <c r="M357" s="269"/>
      <c r="N357" s="269"/>
      <c r="O357" s="225"/>
      <c r="P357" s="66"/>
      <c r="Q357" s="66"/>
      <c r="R357" s="66"/>
      <c r="S357" s="66"/>
      <c r="T357" s="66"/>
      <c r="U357" s="66"/>
      <c r="V357" s="66"/>
      <c r="W357" s="66"/>
      <c r="X357" s="66"/>
      <c r="Y357" s="66"/>
      <c r="Z357" s="66"/>
      <c r="AA357" s="66"/>
      <c r="AB357" s="66"/>
      <c r="AC357" s="66"/>
      <c r="AD357" s="66"/>
      <c r="AE357" s="66"/>
      <c r="AF357" s="66"/>
      <c r="AG357" s="66"/>
      <c r="AH357" s="66"/>
      <c r="AI357" s="66"/>
    </row>
    <row r="358" hidden="1">
      <c r="A358" s="329" t="s">
        <v>2381</v>
      </c>
      <c r="B358" s="269"/>
      <c r="C358" s="169"/>
      <c r="D358" s="253" t="s">
        <v>2009</v>
      </c>
      <c r="E358" s="269"/>
      <c r="F358" s="269"/>
      <c r="G358" s="318" t="s">
        <v>2413</v>
      </c>
      <c r="H358" s="318" t="s">
        <v>2414</v>
      </c>
      <c r="I358" s="318" t="s">
        <v>2415</v>
      </c>
      <c r="J358" s="200" t="s">
        <v>492</v>
      </c>
      <c r="K358" s="253" t="s">
        <v>518</v>
      </c>
      <c r="L358" s="253" t="s">
        <v>519</v>
      </c>
      <c r="M358" s="269"/>
      <c r="N358" s="269"/>
      <c r="O358" s="225"/>
      <c r="P358" s="66"/>
      <c r="Q358" s="66"/>
      <c r="R358" s="66"/>
      <c r="S358" s="66"/>
      <c r="T358" s="66"/>
      <c r="U358" s="66"/>
      <c r="V358" s="66"/>
      <c r="W358" s="66"/>
      <c r="X358" s="66"/>
      <c r="Y358" s="66"/>
      <c r="Z358" s="66"/>
      <c r="AA358" s="66"/>
      <c r="AB358" s="66"/>
      <c r="AC358" s="66"/>
      <c r="AD358" s="66"/>
      <c r="AE358" s="66"/>
      <c r="AF358" s="66"/>
      <c r="AG358" s="66"/>
      <c r="AH358" s="66"/>
      <c r="AI358" s="66"/>
    </row>
    <row r="359" hidden="1">
      <c r="A359" s="329" t="s">
        <v>2381</v>
      </c>
      <c r="B359" s="269"/>
      <c r="C359" s="169"/>
      <c r="D359" s="253" t="s">
        <v>2015</v>
      </c>
      <c r="E359" s="269"/>
      <c r="F359" s="269"/>
      <c r="G359" s="318" t="s">
        <v>2417</v>
      </c>
      <c r="H359" s="318" t="s">
        <v>2418</v>
      </c>
      <c r="I359" s="318" t="s">
        <v>2419</v>
      </c>
      <c r="J359" s="200" t="s">
        <v>492</v>
      </c>
      <c r="K359" s="253" t="s">
        <v>518</v>
      </c>
      <c r="L359" s="253" t="s">
        <v>519</v>
      </c>
      <c r="M359" s="269"/>
      <c r="N359" s="269"/>
      <c r="O359" s="225"/>
      <c r="P359" s="66"/>
      <c r="Q359" s="66"/>
      <c r="R359" s="66"/>
      <c r="S359" s="66"/>
      <c r="T359" s="66"/>
      <c r="U359" s="66"/>
      <c r="V359" s="66"/>
      <c r="W359" s="66"/>
      <c r="X359" s="66"/>
      <c r="Y359" s="66"/>
      <c r="Z359" s="66"/>
      <c r="AA359" s="66"/>
      <c r="AB359" s="66"/>
      <c r="AC359" s="66"/>
      <c r="AD359" s="66"/>
      <c r="AE359" s="66"/>
      <c r="AF359" s="66"/>
      <c r="AG359" s="66"/>
      <c r="AH359" s="66"/>
      <c r="AI359" s="66"/>
    </row>
    <row r="360" hidden="1">
      <c r="A360" s="329" t="s">
        <v>2381</v>
      </c>
      <c r="B360" s="269"/>
      <c r="C360" s="169"/>
      <c r="D360" s="253" t="s">
        <v>2021</v>
      </c>
      <c r="E360" s="269"/>
      <c r="F360" s="269"/>
      <c r="G360" s="318" t="s">
        <v>2421</v>
      </c>
      <c r="H360" s="318" t="s">
        <v>2422</v>
      </c>
      <c r="I360" s="318" t="s">
        <v>2423</v>
      </c>
      <c r="J360" s="200" t="s">
        <v>492</v>
      </c>
      <c r="K360" s="253" t="s">
        <v>518</v>
      </c>
      <c r="L360" s="253" t="s">
        <v>519</v>
      </c>
      <c r="M360" s="269"/>
      <c r="N360" s="269"/>
      <c r="O360" s="225"/>
      <c r="P360" s="66"/>
      <c r="Q360" s="66"/>
      <c r="R360" s="66"/>
      <c r="S360" s="66"/>
      <c r="T360" s="66"/>
      <c r="U360" s="66"/>
      <c r="V360" s="66"/>
      <c r="W360" s="66"/>
      <c r="X360" s="66"/>
      <c r="Y360" s="66"/>
      <c r="Z360" s="66"/>
      <c r="AA360" s="66"/>
      <c r="AB360" s="66"/>
      <c r="AC360" s="66"/>
      <c r="AD360" s="66"/>
      <c r="AE360" s="66"/>
      <c r="AF360" s="66"/>
      <c r="AG360" s="66"/>
      <c r="AH360" s="66"/>
      <c r="AI360" s="66"/>
    </row>
    <row r="361" hidden="1">
      <c r="A361" s="329" t="s">
        <v>2381</v>
      </c>
      <c r="B361" s="269"/>
      <c r="C361" s="169"/>
      <c r="D361" s="253" t="s">
        <v>2026</v>
      </c>
      <c r="E361" s="269"/>
      <c r="F361" s="269"/>
      <c r="G361" s="318" t="s">
        <v>2425</v>
      </c>
      <c r="H361" s="318" t="s">
        <v>2426</v>
      </c>
      <c r="I361" s="318" t="s">
        <v>2427</v>
      </c>
      <c r="J361" s="200" t="s">
        <v>492</v>
      </c>
      <c r="K361" s="253" t="s">
        <v>518</v>
      </c>
      <c r="L361" s="253" t="s">
        <v>519</v>
      </c>
      <c r="M361" s="269"/>
      <c r="N361" s="269"/>
      <c r="O361" s="225"/>
      <c r="P361" s="66"/>
      <c r="Q361" s="66"/>
      <c r="R361" s="66"/>
      <c r="S361" s="66"/>
      <c r="T361" s="66"/>
      <c r="U361" s="66"/>
      <c r="V361" s="66"/>
      <c r="W361" s="66"/>
      <c r="X361" s="66"/>
      <c r="Y361" s="66"/>
      <c r="Z361" s="66"/>
      <c r="AA361" s="66"/>
      <c r="AB361" s="66"/>
      <c r="AC361" s="66"/>
      <c r="AD361" s="66"/>
      <c r="AE361" s="66"/>
      <c r="AF361" s="66"/>
      <c r="AG361" s="66"/>
      <c r="AH361" s="66"/>
      <c r="AI361" s="66"/>
    </row>
    <row r="362" hidden="1">
      <c r="A362" s="329" t="s">
        <v>2381</v>
      </c>
      <c r="B362" s="269"/>
      <c r="C362" s="169"/>
      <c r="D362" s="253" t="s">
        <v>2032</v>
      </c>
      <c r="E362" s="269"/>
      <c r="F362" s="269"/>
      <c r="G362" s="318" t="s">
        <v>2429</v>
      </c>
      <c r="H362" s="318" t="s">
        <v>2430</v>
      </c>
      <c r="I362" s="318" t="s">
        <v>2419</v>
      </c>
      <c r="J362" s="200" t="s">
        <v>492</v>
      </c>
      <c r="K362" s="253" t="s">
        <v>518</v>
      </c>
      <c r="L362" s="253" t="s">
        <v>519</v>
      </c>
      <c r="M362" s="269"/>
      <c r="N362" s="269"/>
      <c r="O362" s="225"/>
      <c r="P362" s="66"/>
      <c r="Q362" s="66"/>
      <c r="R362" s="66"/>
      <c r="S362" s="66"/>
      <c r="T362" s="66"/>
      <c r="U362" s="66"/>
      <c r="V362" s="66"/>
      <c r="W362" s="66"/>
      <c r="X362" s="66"/>
      <c r="Y362" s="66"/>
      <c r="Z362" s="66"/>
      <c r="AA362" s="66"/>
      <c r="AB362" s="66"/>
      <c r="AC362" s="66"/>
      <c r="AD362" s="66"/>
      <c r="AE362" s="66"/>
      <c r="AF362" s="66"/>
      <c r="AG362" s="66"/>
      <c r="AH362" s="66"/>
      <c r="AI362" s="66"/>
    </row>
    <row r="363" hidden="1">
      <c r="A363" s="329" t="s">
        <v>2381</v>
      </c>
      <c r="B363" s="269"/>
      <c r="C363" s="169"/>
      <c r="D363" s="253" t="s">
        <v>2039</v>
      </c>
      <c r="E363" s="269"/>
      <c r="F363" s="317"/>
      <c r="G363" s="318" t="s">
        <v>2432</v>
      </c>
      <c r="H363" s="318" t="s">
        <v>2433</v>
      </c>
      <c r="I363" s="318" t="s">
        <v>2434</v>
      </c>
      <c r="J363" s="200" t="s">
        <v>492</v>
      </c>
      <c r="K363" s="253" t="s">
        <v>493</v>
      </c>
      <c r="L363" s="269"/>
      <c r="M363" s="269"/>
      <c r="N363" s="269"/>
      <c r="O363" s="225"/>
      <c r="P363" s="66"/>
      <c r="Q363" s="66"/>
      <c r="R363" s="66"/>
      <c r="S363" s="66"/>
      <c r="T363" s="66"/>
      <c r="U363" s="66"/>
      <c r="V363" s="66"/>
      <c r="W363" s="66"/>
      <c r="X363" s="66"/>
      <c r="Y363" s="66"/>
      <c r="Z363" s="66"/>
      <c r="AA363" s="66"/>
      <c r="AB363" s="66"/>
      <c r="AC363" s="66"/>
      <c r="AD363" s="66"/>
      <c r="AE363" s="66"/>
      <c r="AF363" s="66"/>
      <c r="AG363" s="66"/>
      <c r="AH363" s="66"/>
      <c r="AI363" s="66"/>
    </row>
    <row r="364" hidden="1">
      <c r="A364" s="329" t="s">
        <v>2381</v>
      </c>
      <c r="B364" s="269"/>
      <c r="C364" s="12"/>
      <c r="D364" s="253" t="s">
        <v>2045</v>
      </c>
      <c r="E364" s="269"/>
      <c r="F364" s="269"/>
      <c r="G364" s="318" t="s">
        <v>2436</v>
      </c>
      <c r="H364" s="318" t="s">
        <v>2437</v>
      </c>
      <c r="I364" s="318" t="s">
        <v>2438</v>
      </c>
      <c r="J364" s="200" t="s">
        <v>492</v>
      </c>
      <c r="K364" s="253" t="s">
        <v>493</v>
      </c>
      <c r="L364" s="269"/>
      <c r="M364" s="269"/>
      <c r="N364" s="269"/>
      <c r="O364" s="225"/>
      <c r="P364" s="66"/>
      <c r="Q364" s="66"/>
      <c r="R364" s="66"/>
      <c r="S364" s="66"/>
      <c r="T364" s="66"/>
      <c r="U364" s="66"/>
      <c r="V364" s="66"/>
      <c r="W364" s="66"/>
      <c r="X364" s="66"/>
      <c r="Y364" s="66"/>
      <c r="Z364" s="66"/>
      <c r="AA364" s="66"/>
      <c r="AB364" s="66"/>
      <c r="AC364" s="66"/>
      <c r="AD364" s="66"/>
      <c r="AE364" s="66"/>
      <c r="AF364" s="66"/>
      <c r="AG364" s="66"/>
      <c r="AH364" s="66"/>
      <c r="AI364" s="66"/>
    </row>
    <row r="365" hidden="1">
      <c r="A365" s="329" t="s">
        <v>2439</v>
      </c>
      <c r="B365" s="330"/>
      <c r="C365" s="331" t="s">
        <v>2440</v>
      </c>
      <c r="D365" s="253" t="s">
        <v>2051</v>
      </c>
      <c r="E365" s="269"/>
      <c r="F365" s="319" t="s">
        <v>2442</v>
      </c>
      <c r="G365" s="318" t="s">
        <v>2443</v>
      </c>
      <c r="H365" s="318" t="s">
        <v>2444</v>
      </c>
      <c r="I365" s="332" t="s">
        <v>2445</v>
      </c>
      <c r="J365" s="200" t="s">
        <v>492</v>
      </c>
      <c r="K365" s="253" t="s">
        <v>493</v>
      </c>
      <c r="L365" s="269"/>
      <c r="M365" s="269"/>
      <c r="N365" s="269"/>
      <c r="O365" s="225"/>
      <c r="P365" s="66"/>
      <c r="Q365" s="66"/>
      <c r="R365" s="66"/>
      <c r="S365" s="66"/>
      <c r="T365" s="66"/>
      <c r="U365" s="66"/>
      <c r="V365" s="66"/>
      <c r="W365" s="66"/>
      <c r="X365" s="66"/>
      <c r="Y365" s="66"/>
      <c r="Z365" s="66"/>
      <c r="AA365" s="66"/>
      <c r="AB365" s="66"/>
      <c r="AC365" s="66"/>
      <c r="AD365" s="66"/>
      <c r="AE365" s="66"/>
      <c r="AF365" s="66"/>
      <c r="AG365" s="66"/>
      <c r="AH365" s="66"/>
      <c r="AI365" s="66"/>
    </row>
    <row r="366" hidden="1">
      <c r="A366" s="329" t="s">
        <v>2439</v>
      </c>
      <c r="B366" s="169"/>
      <c r="C366" s="169"/>
      <c r="D366" s="253" t="s">
        <v>2057</v>
      </c>
      <c r="E366" s="269"/>
      <c r="F366" s="269"/>
      <c r="G366" s="318" t="s">
        <v>2447</v>
      </c>
      <c r="H366" s="318" t="s">
        <v>2444</v>
      </c>
      <c r="I366" s="318" t="s">
        <v>2448</v>
      </c>
      <c r="J366" s="200" t="s">
        <v>492</v>
      </c>
      <c r="K366" s="319" t="s">
        <v>493</v>
      </c>
      <c r="L366" s="269"/>
      <c r="M366" s="269"/>
      <c r="N366" s="269"/>
      <c r="O366" s="225"/>
      <c r="P366" s="66"/>
      <c r="Q366" s="66"/>
      <c r="R366" s="66"/>
      <c r="S366" s="66"/>
      <c r="T366" s="66"/>
      <c r="U366" s="66"/>
      <c r="V366" s="66"/>
      <c r="W366" s="66"/>
      <c r="X366" s="66"/>
      <c r="Y366" s="66"/>
      <c r="Z366" s="66"/>
      <c r="AA366" s="66"/>
      <c r="AB366" s="66"/>
      <c r="AC366" s="66"/>
      <c r="AD366" s="66"/>
      <c r="AE366" s="66"/>
      <c r="AF366" s="66"/>
      <c r="AG366" s="66"/>
      <c r="AH366" s="66"/>
      <c r="AI366" s="66"/>
    </row>
    <row r="367" hidden="1">
      <c r="A367" s="329" t="s">
        <v>2439</v>
      </c>
      <c r="B367" s="169"/>
      <c r="C367" s="169"/>
      <c r="D367" s="253" t="s">
        <v>2063</v>
      </c>
      <c r="E367" s="269"/>
      <c r="F367" s="269"/>
      <c r="G367" s="318" t="s">
        <v>2450</v>
      </c>
      <c r="H367" s="318" t="s">
        <v>2444</v>
      </c>
      <c r="I367" s="318" t="s">
        <v>2451</v>
      </c>
      <c r="J367" s="200" t="s">
        <v>492</v>
      </c>
      <c r="K367" s="319" t="s">
        <v>493</v>
      </c>
      <c r="L367" s="269"/>
      <c r="M367" s="269"/>
      <c r="N367" s="269"/>
      <c r="O367" s="225"/>
      <c r="P367" s="66"/>
      <c r="Q367" s="66"/>
      <c r="R367" s="66"/>
      <c r="S367" s="66"/>
      <c r="T367" s="66"/>
      <c r="U367" s="66"/>
      <c r="V367" s="66"/>
      <c r="W367" s="66"/>
      <c r="X367" s="66"/>
      <c r="Y367" s="66"/>
      <c r="Z367" s="66"/>
      <c r="AA367" s="66"/>
      <c r="AB367" s="66"/>
      <c r="AC367" s="66"/>
      <c r="AD367" s="66"/>
      <c r="AE367" s="66"/>
      <c r="AF367" s="66"/>
      <c r="AG367" s="66"/>
      <c r="AH367" s="66"/>
      <c r="AI367" s="66"/>
    </row>
    <row r="368" hidden="1">
      <c r="A368" s="329" t="s">
        <v>2439</v>
      </c>
      <c r="B368" s="169"/>
      <c r="C368" s="169"/>
      <c r="D368" s="253" t="s">
        <v>2068</v>
      </c>
      <c r="E368" s="269"/>
      <c r="F368" s="269"/>
      <c r="G368" s="318" t="s">
        <v>2453</v>
      </c>
      <c r="H368" s="318" t="s">
        <v>2454</v>
      </c>
      <c r="I368" s="318" t="s">
        <v>2455</v>
      </c>
      <c r="J368" s="200" t="s">
        <v>492</v>
      </c>
      <c r="K368" s="319" t="s">
        <v>493</v>
      </c>
      <c r="L368" s="269"/>
      <c r="M368" s="269"/>
      <c r="N368" s="269"/>
      <c r="O368" s="225"/>
      <c r="P368" s="66"/>
      <c r="Q368" s="66"/>
      <c r="R368" s="66"/>
      <c r="S368" s="66"/>
      <c r="T368" s="66"/>
      <c r="U368" s="66"/>
      <c r="V368" s="66"/>
      <c r="W368" s="66"/>
      <c r="X368" s="66"/>
      <c r="Y368" s="66"/>
      <c r="Z368" s="66"/>
      <c r="AA368" s="66"/>
      <c r="AB368" s="66"/>
      <c r="AC368" s="66"/>
      <c r="AD368" s="66"/>
      <c r="AE368" s="66"/>
      <c r="AF368" s="66"/>
      <c r="AG368" s="66"/>
      <c r="AH368" s="66"/>
      <c r="AI368" s="66"/>
    </row>
    <row r="369" hidden="1">
      <c r="A369" s="329" t="s">
        <v>2439</v>
      </c>
      <c r="B369" s="169"/>
      <c r="C369" s="169"/>
      <c r="D369" s="253" t="s">
        <v>2075</v>
      </c>
      <c r="E369" s="269"/>
      <c r="F369" s="269"/>
      <c r="G369" s="318" t="s">
        <v>2457</v>
      </c>
      <c r="H369" s="318" t="s">
        <v>2444</v>
      </c>
      <c r="I369" s="318" t="s">
        <v>2458</v>
      </c>
      <c r="J369" s="200" t="s">
        <v>492</v>
      </c>
      <c r="K369" s="319" t="s">
        <v>493</v>
      </c>
      <c r="L369" s="269"/>
      <c r="M369" s="269"/>
      <c r="N369" s="269"/>
      <c r="O369" s="225"/>
      <c r="P369" s="66"/>
      <c r="Q369" s="66"/>
      <c r="R369" s="66"/>
      <c r="S369" s="66"/>
      <c r="T369" s="66"/>
      <c r="U369" s="66"/>
      <c r="V369" s="66"/>
      <c r="W369" s="66"/>
      <c r="X369" s="66"/>
      <c r="Y369" s="66"/>
      <c r="Z369" s="66"/>
      <c r="AA369" s="66"/>
      <c r="AB369" s="66"/>
      <c r="AC369" s="66"/>
      <c r="AD369" s="66"/>
      <c r="AE369" s="66"/>
      <c r="AF369" s="66"/>
      <c r="AG369" s="66"/>
      <c r="AH369" s="66"/>
      <c r="AI369" s="66"/>
    </row>
    <row r="370" hidden="1">
      <c r="A370" s="329" t="s">
        <v>2439</v>
      </c>
      <c r="B370" s="169"/>
      <c r="C370" s="169"/>
      <c r="D370" s="253" t="s">
        <v>2081</v>
      </c>
      <c r="E370" s="269"/>
      <c r="F370" s="269"/>
      <c r="G370" s="318" t="s">
        <v>2460</v>
      </c>
      <c r="H370" s="318" t="s">
        <v>2461</v>
      </c>
      <c r="I370" s="318" t="s">
        <v>2462</v>
      </c>
      <c r="J370" s="200" t="s">
        <v>492</v>
      </c>
      <c r="K370" s="319" t="s">
        <v>493</v>
      </c>
      <c r="L370" s="269"/>
      <c r="M370" s="269"/>
      <c r="N370" s="269"/>
      <c r="O370" s="225"/>
      <c r="P370" s="66"/>
      <c r="Q370" s="66"/>
      <c r="R370" s="66"/>
      <c r="S370" s="66"/>
      <c r="T370" s="66"/>
      <c r="U370" s="66"/>
      <c r="V370" s="66"/>
      <c r="W370" s="66"/>
      <c r="X370" s="66"/>
      <c r="Y370" s="66"/>
      <c r="Z370" s="66"/>
      <c r="AA370" s="66"/>
      <c r="AB370" s="66"/>
      <c r="AC370" s="66"/>
      <c r="AD370" s="66"/>
      <c r="AE370" s="66"/>
      <c r="AF370" s="66"/>
      <c r="AG370" s="66"/>
      <c r="AH370" s="66"/>
      <c r="AI370" s="66"/>
    </row>
    <row r="371" hidden="1">
      <c r="A371" s="329" t="s">
        <v>2439</v>
      </c>
      <c r="B371" s="169"/>
      <c r="C371" s="169"/>
      <c r="D371" s="253" t="s">
        <v>2087</v>
      </c>
      <c r="E371" s="269"/>
      <c r="F371" s="269"/>
      <c r="G371" s="318" t="s">
        <v>2464</v>
      </c>
      <c r="H371" s="318" t="s">
        <v>2465</v>
      </c>
      <c r="I371" s="318" t="s">
        <v>2466</v>
      </c>
      <c r="J371" s="200" t="s">
        <v>492</v>
      </c>
      <c r="K371" s="319" t="s">
        <v>493</v>
      </c>
      <c r="L371" s="269"/>
      <c r="M371" s="269"/>
      <c r="N371" s="269"/>
      <c r="O371" s="225"/>
      <c r="P371" s="66"/>
      <c r="Q371" s="66"/>
      <c r="R371" s="66"/>
      <c r="S371" s="66"/>
      <c r="T371" s="66"/>
      <c r="U371" s="66"/>
      <c r="V371" s="66"/>
      <c r="W371" s="66"/>
      <c r="X371" s="66"/>
      <c r="Y371" s="66"/>
      <c r="Z371" s="66"/>
      <c r="AA371" s="66"/>
      <c r="AB371" s="66"/>
      <c r="AC371" s="66"/>
      <c r="AD371" s="66"/>
      <c r="AE371" s="66"/>
      <c r="AF371" s="66"/>
      <c r="AG371" s="66"/>
      <c r="AH371" s="66"/>
      <c r="AI371" s="66"/>
    </row>
    <row r="372" hidden="1">
      <c r="A372" s="329" t="s">
        <v>2439</v>
      </c>
      <c r="B372" s="169"/>
      <c r="C372" s="169"/>
      <c r="D372" s="253" t="s">
        <v>2093</v>
      </c>
      <c r="E372" s="269"/>
      <c r="F372" s="269"/>
      <c r="G372" s="318" t="s">
        <v>2468</v>
      </c>
      <c r="H372" s="318" t="s">
        <v>2469</v>
      </c>
      <c r="I372" s="318" t="s">
        <v>2470</v>
      </c>
      <c r="J372" s="200" t="s">
        <v>492</v>
      </c>
      <c r="K372" s="319" t="s">
        <v>493</v>
      </c>
      <c r="L372" s="269"/>
      <c r="M372" s="269"/>
      <c r="N372" s="269"/>
      <c r="O372" s="225"/>
      <c r="P372" s="66"/>
      <c r="Q372" s="66"/>
      <c r="R372" s="66"/>
      <c r="S372" s="66"/>
      <c r="T372" s="66"/>
      <c r="U372" s="66"/>
      <c r="V372" s="66"/>
      <c r="W372" s="66"/>
      <c r="X372" s="66"/>
      <c r="Y372" s="66"/>
      <c r="Z372" s="66"/>
      <c r="AA372" s="66"/>
      <c r="AB372" s="66"/>
      <c r="AC372" s="66"/>
      <c r="AD372" s="66"/>
      <c r="AE372" s="66"/>
      <c r="AF372" s="66"/>
      <c r="AG372" s="66"/>
      <c r="AH372" s="66"/>
      <c r="AI372" s="66"/>
    </row>
    <row r="373" hidden="1">
      <c r="A373" s="329" t="s">
        <v>2439</v>
      </c>
      <c r="B373" s="169"/>
      <c r="C373" s="169"/>
      <c r="D373" s="253" t="s">
        <v>2099</v>
      </c>
      <c r="E373" s="269"/>
      <c r="F373" s="269"/>
      <c r="G373" s="318" t="s">
        <v>2472</v>
      </c>
      <c r="H373" s="318" t="s">
        <v>2473</v>
      </c>
      <c r="I373" s="318" t="s">
        <v>2474</v>
      </c>
      <c r="J373" s="200" t="s">
        <v>492</v>
      </c>
      <c r="K373" s="319" t="s">
        <v>493</v>
      </c>
      <c r="L373" s="269"/>
      <c r="M373" s="269"/>
      <c r="N373" s="269"/>
      <c r="O373" s="225"/>
      <c r="P373" s="66"/>
      <c r="Q373" s="66"/>
      <c r="R373" s="66"/>
      <c r="S373" s="66"/>
      <c r="T373" s="66"/>
      <c r="U373" s="66"/>
      <c r="V373" s="66"/>
      <c r="W373" s="66"/>
      <c r="X373" s="66"/>
      <c r="Y373" s="66"/>
      <c r="Z373" s="66"/>
      <c r="AA373" s="66"/>
      <c r="AB373" s="66"/>
      <c r="AC373" s="66"/>
      <c r="AD373" s="66"/>
      <c r="AE373" s="66"/>
      <c r="AF373" s="66"/>
      <c r="AG373" s="66"/>
      <c r="AH373" s="66"/>
      <c r="AI373" s="66"/>
    </row>
    <row r="374" hidden="1">
      <c r="A374" s="329" t="s">
        <v>2439</v>
      </c>
      <c r="B374" s="169"/>
      <c r="C374" s="169"/>
      <c r="D374" s="253" t="s">
        <v>2105</v>
      </c>
      <c r="E374" s="269"/>
      <c r="F374" s="269"/>
      <c r="G374" s="318" t="s">
        <v>2476</v>
      </c>
      <c r="H374" s="318" t="s">
        <v>2477</v>
      </c>
      <c r="I374" s="318" t="s">
        <v>2478</v>
      </c>
      <c r="J374" s="200" t="s">
        <v>492</v>
      </c>
      <c r="K374" s="319" t="s">
        <v>493</v>
      </c>
      <c r="L374" s="269"/>
      <c r="M374" s="269"/>
      <c r="N374" s="269"/>
      <c r="O374" s="225"/>
      <c r="P374" s="66"/>
      <c r="Q374" s="66"/>
      <c r="R374" s="66"/>
      <c r="S374" s="66"/>
      <c r="T374" s="66"/>
      <c r="U374" s="66"/>
      <c r="V374" s="66"/>
      <c r="W374" s="66"/>
      <c r="X374" s="66"/>
      <c r="Y374" s="66"/>
      <c r="Z374" s="66"/>
      <c r="AA374" s="66"/>
      <c r="AB374" s="66"/>
      <c r="AC374" s="66"/>
      <c r="AD374" s="66"/>
      <c r="AE374" s="66"/>
      <c r="AF374" s="66"/>
      <c r="AG374" s="66"/>
      <c r="AH374" s="66"/>
      <c r="AI374" s="66"/>
    </row>
    <row r="375" hidden="1">
      <c r="A375" s="329" t="s">
        <v>2439</v>
      </c>
      <c r="B375" s="169"/>
      <c r="C375" s="169"/>
      <c r="D375" s="253" t="s">
        <v>2111</v>
      </c>
      <c r="E375" s="269"/>
      <c r="F375" s="269"/>
      <c r="G375" s="318" t="s">
        <v>2480</v>
      </c>
      <c r="H375" s="318" t="s">
        <v>2444</v>
      </c>
      <c r="I375" s="332" t="s">
        <v>2481</v>
      </c>
      <c r="J375" s="200" t="s">
        <v>492</v>
      </c>
      <c r="K375" s="319" t="s">
        <v>493</v>
      </c>
      <c r="L375" s="269"/>
      <c r="M375" s="269"/>
      <c r="N375" s="269"/>
      <c r="O375" s="225"/>
      <c r="P375" s="66"/>
      <c r="Q375" s="66"/>
      <c r="R375" s="66"/>
      <c r="S375" s="66"/>
      <c r="T375" s="66"/>
      <c r="U375" s="66"/>
      <c r="V375" s="66"/>
      <c r="W375" s="66"/>
      <c r="X375" s="66"/>
      <c r="Y375" s="66"/>
      <c r="Z375" s="66"/>
      <c r="AA375" s="66"/>
      <c r="AB375" s="66"/>
      <c r="AC375" s="66"/>
      <c r="AD375" s="66"/>
      <c r="AE375" s="66"/>
      <c r="AF375" s="66"/>
      <c r="AG375" s="66"/>
      <c r="AH375" s="66"/>
      <c r="AI375" s="66"/>
    </row>
    <row r="376" hidden="1">
      <c r="A376" s="329" t="s">
        <v>2439</v>
      </c>
      <c r="B376" s="169"/>
      <c r="C376" s="169"/>
      <c r="D376" s="253" t="s">
        <v>2117</v>
      </c>
      <c r="E376" s="269"/>
      <c r="F376" s="269"/>
      <c r="G376" s="318" t="s">
        <v>2483</v>
      </c>
      <c r="H376" s="318" t="s">
        <v>2444</v>
      </c>
      <c r="I376" s="318" t="s">
        <v>2484</v>
      </c>
      <c r="J376" s="200" t="s">
        <v>492</v>
      </c>
      <c r="K376" s="319" t="s">
        <v>493</v>
      </c>
      <c r="L376" s="269"/>
      <c r="M376" s="269"/>
      <c r="N376" s="269"/>
      <c r="O376" s="225"/>
      <c r="P376" s="66"/>
      <c r="Q376" s="66"/>
      <c r="R376" s="66"/>
      <c r="S376" s="66"/>
      <c r="T376" s="66"/>
      <c r="U376" s="66"/>
      <c r="V376" s="66"/>
      <c r="W376" s="66"/>
      <c r="X376" s="66"/>
      <c r="Y376" s="66"/>
      <c r="Z376" s="66"/>
      <c r="AA376" s="66"/>
      <c r="AB376" s="66"/>
      <c r="AC376" s="66"/>
      <c r="AD376" s="66"/>
      <c r="AE376" s="66"/>
      <c r="AF376" s="66"/>
      <c r="AG376" s="66"/>
      <c r="AH376" s="66"/>
      <c r="AI376" s="66"/>
    </row>
    <row r="377" hidden="1">
      <c r="A377" s="329" t="s">
        <v>2439</v>
      </c>
      <c r="B377" s="169"/>
      <c r="C377" s="169"/>
      <c r="D377" s="253" t="s">
        <v>2123</v>
      </c>
      <c r="E377" s="269"/>
      <c r="F377" s="269"/>
      <c r="G377" s="318" t="s">
        <v>2486</v>
      </c>
      <c r="H377" s="318" t="s">
        <v>2487</v>
      </c>
      <c r="I377" s="318" t="s">
        <v>2488</v>
      </c>
      <c r="J377" s="200" t="s">
        <v>492</v>
      </c>
      <c r="K377" s="319" t="s">
        <v>493</v>
      </c>
      <c r="L377" s="269"/>
      <c r="M377" s="269"/>
      <c r="N377" s="269"/>
      <c r="O377" s="225"/>
      <c r="P377" s="66"/>
      <c r="Q377" s="66"/>
      <c r="R377" s="66"/>
      <c r="S377" s="66"/>
      <c r="T377" s="66"/>
      <c r="U377" s="66"/>
      <c r="V377" s="66"/>
      <c r="W377" s="66"/>
      <c r="X377" s="66"/>
      <c r="Y377" s="66"/>
      <c r="Z377" s="66"/>
      <c r="AA377" s="66"/>
      <c r="AB377" s="66"/>
      <c r="AC377" s="66"/>
      <c r="AD377" s="66"/>
      <c r="AE377" s="66"/>
      <c r="AF377" s="66"/>
      <c r="AG377" s="66"/>
      <c r="AH377" s="66"/>
      <c r="AI377" s="66"/>
    </row>
    <row r="378" hidden="1">
      <c r="A378" s="329" t="s">
        <v>2439</v>
      </c>
      <c r="B378" s="169"/>
      <c r="C378" s="169"/>
      <c r="D378" s="253" t="s">
        <v>2128</v>
      </c>
      <c r="E378" s="269"/>
      <c r="F378" s="269"/>
      <c r="G378" s="318" t="s">
        <v>2490</v>
      </c>
      <c r="H378" s="318" t="s">
        <v>2444</v>
      </c>
      <c r="I378" s="318" t="s">
        <v>2491</v>
      </c>
      <c r="J378" s="200" t="s">
        <v>492</v>
      </c>
      <c r="K378" s="319" t="s">
        <v>493</v>
      </c>
      <c r="L378" s="269"/>
      <c r="M378" s="269"/>
      <c r="N378" s="269"/>
      <c r="O378" s="225"/>
      <c r="P378" s="66"/>
      <c r="Q378" s="66"/>
      <c r="R378" s="66"/>
      <c r="S378" s="66"/>
      <c r="T378" s="66"/>
      <c r="U378" s="66"/>
      <c r="V378" s="66"/>
      <c r="W378" s="66"/>
      <c r="X378" s="66"/>
      <c r="Y378" s="66"/>
      <c r="Z378" s="66"/>
      <c r="AA378" s="66"/>
      <c r="AB378" s="66"/>
      <c r="AC378" s="66"/>
      <c r="AD378" s="66"/>
      <c r="AE378" s="66"/>
      <c r="AF378" s="66"/>
      <c r="AG378" s="66"/>
      <c r="AH378" s="66"/>
      <c r="AI378" s="66"/>
    </row>
    <row r="379" hidden="1">
      <c r="A379" s="329" t="s">
        <v>2439</v>
      </c>
      <c r="B379" s="169"/>
      <c r="C379" s="169"/>
      <c r="D379" s="253" t="s">
        <v>2133</v>
      </c>
      <c r="E379" s="269"/>
      <c r="F379" s="269"/>
      <c r="G379" s="318" t="s">
        <v>2493</v>
      </c>
      <c r="H379" s="318" t="s">
        <v>2494</v>
      </c>
      <c r="I379" s="318" t="s">
        <v>2495</v>
      </c>
      <c r="J379" s="200" t="s">
        <v>492</v>
      </c>
      <c r="K379" s="319" t="s">
        <v>493</v>
      </c>
      <c r="L379" s="269"/>
      <c r="M379" s="269"/>
      <c r="N379" s="269"/>
      <c r="O379" s="225"/>
      <c r="P379" s="66"/>
      <c r="Q379" s="66"/>
      <c r="R379" s="66"/>
      <c r="S379" s="66"/>
      <c r="T379" s="66"/>
      <c r="U379" s="66"/>
      <c r="V379" s="66"/>
      <c r="W379" s="66"/>
      <c r="X379" s="66"/>
      <c r="Y379" s="66"/>
      <c r="Z379" s="66"/>
      <c r="AA379" s="66"/>
      <c r="AB379" s="66"/>
      <c r="AC379" s="66"/>
      <c r="AD379" s="66"/>
      <c r="AE379" s="66"/>
      <c r="AF379" s="66"/>
      <c r="AG379" s="66"/>
      <c r="AH379" s="66"/>
      <c r="AI379" s="66"/>
    </row>
    <row r="380" hidden="1">
      <c r="A380" s="329" t="s">
        <v>2439</v>
      </c>
      <c r="B380" s="169"/>
      <c r="C380" s="169"/>
      <c r="D380" s="253" t="s">
        <v>2139</v>
      </c>
      <c r="E380" s="269"/>
      <c r="F380" s="269"/>
      <c r="G380" s="318" t="s">
        <v>2497</v>
      </c>
      <c r="H380" s="318" t="s">
        <v>2498</v>
      </c>
      <c r="I380" s="318" t="s">
        <v>2499</v>
      </c>
      <c r="J380" s="200" t="s">
        <v>492</v>
      </c>
      <c r="K380" s="319" t="s">
        <v>493</v>
      </c>
      <c r="L380" s="269"/>
      <c r="M380" s="269"/>
      <c r="N380" s="269"/>
      <c r="O380" s="225"/>
      <c r="P380" s="66"/>
      <c r="Q380" s="66"/>
      <c r="R380" s="66"/>
      <c r="S380" s="66"/>
      <c r="T380" s="66"/>
      <c r="U380" s="66"/>
      <c r="V380" s="66"/>
      <c r="W380" s="66"/>
      <c r="X380" s="66"/>
      <c r="Y380" s="66"/>
      <c r="Z380" s="66"/>
      <c r="AA380" s="66"/>
      <c r="AB380" s="66"/>
      <c r="AC380" s="66"/>
      <c r="AD380" s="66"/>
      <c r="AE380" s="66"/>
      <c r="AF380" s="66"/>
      <c r="AG380" s="66"/>
      <c r="AH380" s="66"/>
      <c r="AI380" s="66"/>
    </row>
    <row r="381" hidden="1">
      <c r="A381" s="329" t="s">
        <v>2439</v>
      </c>
      <c r="B381" s="169"/>
      <c r="C381" s="169"/>
      <c r="D381" s="253" t="s">
        <v>2145</v>
      </c>
      <c r="E381" s="269"/>
      <c r="F381" s="269"/>
      <c r="G381" s="318" t="s">
        <v>2501</v>
      </c>
      <c r="H381" s="318" t="s">
        <v>2502</v>
      </c>
      <c r="I381" s="318" t="s">
        <v>2503</v>
      </c>
      <c r="J381" s="200" t="s">
        <v>492</v>
      </c>
      <c r="K381" s="319" t="s">
        <v>493</v>
      </c>
      <c r="L381" s="269"/>
      <c r="M381" s="269"/>
      <c r="N381" s="269"/>
      <c r="O381" s="225"/>
      <c r="P381" s="66"/>
      <c r="Q381" s="66"/>
      <c r="R381" s="66"/>
      <c r="S381" s="66"/>
      <c r="T381" s="66"/>
      <c r="U381" s="66"/>
      <c r="V381" s="66"/>
      <c r="W381" s="66"/>
      <c r="X381" s="66"/>
      <c r="Y381" s="66"/>
      <c r="Z381" s="66"/>
      <c r="AA381" s="66"/>
      <c r="AB381" s="66"/>
      <c r="AC381" s="66"/>
      <c r="AD381" s="66"/>
      <c r="AE381" s="66"/>
      <c r="AF381" s="66"/>
      <c r="AG381" s="66"/>
      <c r="AH381" s="66"/>
      <c r="AI381" s="66"/>
    </row>
    <row r="382" hidden="1">
      <c r="A382" s="329" t="s">
        <v>2439</v>
      </c>
      <c r="B382" s="169"/>
      <c r="C382" s="169"/>
      <c r="D382" s="253" t="s">
        <v>2151</v>
      </c>
      <c r="E382" s="269"/>
      <c r="F382" s="269"/>
      <c r="G382" s="318" t="s">
        <v>2505</v>
      </c>
      <c r="H382" s="318" t="s">
        <v>2506</v>
      </c>
      <c r="I382" s="318" t="s">
        <v>2495</v>
      </c>
      <c r="J382" s="200" t="s">
        <v>492</v>
      </c>
      <c r="K382" s="319" t="s">
        <v>493</v>
      </c>
      <c r="L382" s="269"/>
      <c r="M382" s="269"/>
      <c r="N382" s="269"/>
      <c r="O382" s="225"/>
      <c r="P382" s="66"/>
      <c r="Q382" s="66"/>
      <c r="R382" s="66"/>
      <c r="S382" s="66"/>
      <c r="T382" s="66"/>
      <c r="U382" s="66"/>
      <c r="V382" s="66"/>
      <c r="W382" s="66"/>
      <c r="X382" s="66"/>
      <c r="Y382" s="66"/>
      <c r="Z382" s="66"/>
      <c r="AA382" s="66"/>
      <c r="AB382" s="66"/>
      <c r="AC382" s="66"/>
      <c r="AD382" s="66"/>
      <c r="AE382" s="66"/>
      <c r="AF382" s="66"/>
      <c r="AG382" s="66"/>
      <c r="AH382" s="66"/>
      <c r="AI382" s="66"/>
    </row>
    <row r="383" hidden="1">
      <c r="A383" s="329" t="s">
        <v>2439</v>
      </c>
      <c r="B383" s="169"/>
      <c r="C383" s="169"/>
      <c r="D383" s="253" t="s">
        <v>2156</v>
      </c>
      <c r="E383" s="269"/>
      <c r="F383" s="269"/>
      <c r="G383" s="318" t="s">
        <v>2508</v>
      </c>
      <c r="H383" s="318" t="s">
        <v>2509</v>
      </c>
      <c r="I383" s="318" t="s">
        <v>2466</v>
      </c>
      <c r="J383" s="200" t="s">
        <v>492</v>
      </c>
      <c r="K383" s="319" t="s">
        <v>493</v>
      </c>
      <c r="L383" s="269"/>
      <c r="M383" s="269"/>
      <c r="N383" s="269"/>
      <c r="O383" s="225"/>
      <c r="P383" s="66"/>
      <c r="Q383" s="66"/>
      <c r="R383" s="66"/>
      <c r="S383" s="66"/>
      <c r="T383" s="66"/>
      <c r="U383" s="66"/>
      <c r="V383" s="66"/>
      <c r="W383" s="66"/>
      <c r="X383" s="66"/>
      <c r="Y383" s="66"/>
      <c r="Z383" s="66"/>
      <c r="AA383" s="66"/>
      <c r="AB383" s="66"/>
      <c r="AC383" s="66"/>
      <c r="AD383" s="66"/>
      <c r="AE383" s="66"/>
      <c r="AF383" s="66"/>
      <c r="AG383" s="66"/>
      <c r="AH383" s="66"/>
      <c r="AI383" s="66"/>
    </row>
    <row r="384" hidden="1">
      <c r="A384" s="329" t="s">
        <v>2439</v>
      </c>
      <c r="B384" s="169"/>
      <c r="C384" s="169"/>
      <c r="D384" s="253" t="s">
        <v>2163</v>
      </c>
      <c r="E384" s="269"/>
      <c r="F384" s="319" t="s">
        <v>2511</v>
      </c>
      <c r="G384" s="318" t="s">
        <v>2497</v>
      </c>
      <c r="H384" s="318" t="s">
        <v>2512</v>
      </c>
      <c r="I384" s="318" t="s">
        <v>2503</v>
      </c>
      <c r="J384" s="200" t="s">
        <v>492</v>
      </c>
      <c r="K384" s="319" t="s">
        <v>493</v>
      </c>
      <c r="L384" s="269"/>
      <c r="M384" s="269"/>
      <c r="N384" s="269"/>
      <c r="O384" s="225"/>
      <c r="P384" s="66"/>
      <c r="Q384" s="66"/>
      <c r="R384" s="66"/>
      <c r="S384" s="66"/>
      <c r="T384" s="66"/>
      <c r="U384" s="66"/>
      <c r="V384" s="66"/>
      <c r="W384" s="66"/>
      <c r="X384" s="66"/>
      <c r="Y384" s="66"/>
      <c r="Z384" s="66"/>
      <c r="AA384" s="66"/>
      <c r="AB384" s="66"/>
      <c r="AC384" s="66"/>
      <c r="AD384" s="66"/>
      <c r="AE384" s="66"/>
      <c r="AF384" s="66"/>
      <c r="AG384" s="66"/>
      <c r="AH384" s="66"/>
      <c r="AI384" s="66"/>
    </row>
    <row r="385" hidden="1">
      <c r="A385" s="329" t="s">
        <v>2439</v>
      </c>
      <c r="B385" s="169"/>
      <c r="C385" s="169"/>
      <c r="D385" s="253" t="s">
        <v>2168</v>
      </c>
      <c r="E385" s="269"/>
      <c r="F385" s="269"/>
      <c r="G385" s="318" t="s">
        <v>7299</v>
      </c>
      <c r="H385" s="318" t="s">
        <v>7300</v>
      </c>
      <c r="I385" s="318" t="s">
        <v>7301</v>
      </c>
      <c r="J385" s="200" t="s">
        <v>492</v>
      </c>
      <c r="K385" s="319" t="s">
        <v>493</v>
      </c>
      <c r="L385" s="269"/>
      <c r="M385" s="269"/>
      <c r="N385" s="269"/>
      <c r="O385" s="225"/>
      <c r="P385" s="66"/>
      <c r="Q385" s="66"/>
      <c r="R385" s="66"/>
      <c r="S385" s="66"/>
      <c r="T385" s="66"/>
      <c r="U385" s="66"/>
      <c r="V385" s="66"/>
      <c r="W385" s="66"/>
      <c r="X385" s="66"/>
      <c r="Y385" s="66"/>
      <c r="Z385" s="66"/>
      <c r="AA385" s="66"/>
      <c r="AB385" s="66"/>
      <c r="AC385" s="66"/>
      <c r="AD385" s="66"/>
      <c r="AE385" s="66"/>
      <c r="AF385" s="66"/>
      <c r="AG385" s="66"/>
      <c r="AH385" s="66"/>
      <c r="AI385" s="66"/>
    </row>
    <row r="386" hidden="1">
      <c r="A386" s="329" t="s">
        <v>2439</v>
      </c>
      <c r="B386" s="12"/>
      <c r="C386" s="12"/>
      <c r="D386" s="253" t="s">
        <v>2175</v>
      </c>
      <c r="E386" s="269"/>
      <c r="F386" s="269"/>
      <c r="G386" s="318" t="s">
        <v>2476</v>
      </c>
      <c r="H386" s="318" t="s">
        <v>2502</v>
      </c>
      <c r="I386" s="318" t="s">
        <v>7302</v>
      </c>
      <c r="J386" s="200" t="s">
        <v>492</v>
      </c>
      <c r="K386" s="319" t="s">
        <v>493</v>
      </c>
      <c r="L386" s="269"/>
      <c r="M386" s="269"/>
      <c r="N386" s="269"/>
      <c r="O386" s="225"/>
      <c r="P386" s="66"/>
      <c r="Q386" s="66"/>
      <c r="R386" s="66"/>
      <c r="S386" s="66"/>
      <c r="T386" s="66"/>
      <c r="U386" s="66"/>
      <c r="V386" s="66"/>
      <c r="W386" s="66"/>
      <c r="X386" s="66"/>
      <c r="Y386" s="66"/>
      <c r="Z386" s="66"/>
      <c r="AA386" s="66"/>
      <c r="AB386" s="66"/>
      <c r="AC386" s="66"/>
      <c r="AD386" s="66"/>
      <c r="AE386" s="66"/>
      <c r="AF386" s="66"/>
      <c r="AG386" s="66"/>
      <c r="AH386" s="66"/>
      <c r="AI386" s="66"/>
    </row>
    <row r="387" hidden="1">
      <c r="A387" s="329" t="s">
        <v>7303</v>
      </c>
      <c r="B387" s="330"/>
      <c r="C387" s="331" t="s">
        <v>7304</v>
      </c>
      <c r="D387" s="253" t="s">
        <v>2181</v>
      </c>
      <c r="E387" s="269"/>
      <c r="F387" s="319" t="s">
        <v>2516</v>
      </c>
      <c r="G387" s="318" t="s">
        <v>2517</v>
      </c>
      <c r="H387" s="318" t="s">
        <v>7305</v>
      </c>
      <c r="I387" s="318" t="s">
        <v>2519</v>
      </c>
      <c r="J387" s="200" t="s">
        <v>492</v>
      </c>
      <c r="K387" s="319" t="s">
        <v>493</v>
      </c>
      <c r="L387" s="269"/>
      <c r="M387" s="269"/>
      <c r="N387" s="269"/>
      <c r="O387" s="225"/>
      <c r="P387" s="66"/>
      <c r="Q387" s="66"/>
      <c r="R387" s="66"/>
      <c r="S387" s="66"/>
      <c r="T387" s="66"/>
      <c r="U387" s="66"/>
      <c r="V387" s="66"/>
      <c r="W387" s="66"/>
      <c r="X387" s="66"/>
      <c r="Y387" s="66"/>
      <c r="Z387" s="66"/>
      <c r="AA387" s="66"/>
      <c r="AB387" s="66"/>
      <c r="AC387" s="66"/>
      <c r="AD387" s="66"/>
      <c r="AE387" s="66"/>
      <c r="AF387" s="66"/>
      <c r="AG387" s="66"/>
      <c r="AH387" s="66"/>
      <c r="AI387" s="66"/>
    </row>
    <row r="388" hidden="1">
      <c r="A388" s="329" t="s">
        <v>7303</v>
      </c>
      <c r="B388" s="169"/>
      <c r="C388" s="169"/>
      <c r="D388" s="253" t="s">
        <v>2187</v>
      </c>
      <c r="E388" s="269"/>
      <c r="F388" s="269"/>
      <c r="G388" s="318" t="s">
        <v>7306</v>
      </c>
      <c r="H388" s="318" t="s">
        <v>7305</v>
      </c>
      <c r="I388" s="318" t="s">
        <v>2519</v>
      </c>
      <c r="J388" s="200" t="s">
        <v>492</v>
      </c>
      <c r="K388" s="319" t="s">
        <v>493</v>
      </c>
      <c r="L388" s="269"/>
      <c r="M388" s="269"/>
      <c r="N388" s="269"/>
      <c r="O388" s="225"/>
      <c r="P388" s="66"/>
      <c r="Q388" s="66"/>
      <c r="R388" s="66"/>
      <c r="S388" s="66"/>
      <c r="T388" s="66"/>
      <c r="U388" s="66"/>
      <c r="V388" s="66"/>
      <c r="W388" s="66"/>
      <c r="X388" s="66"/>
      <c r="Y388" s="66"/>
      <c r="Z388" s="66"/>
      <c r="AA388" s="66"/>
      <c r="AB388" s="66"/>
      <c r="AC388" s="66"/>
      <c r="AD388" s="66"/>
      <c r="AE388" s="66"/>
      <c r="AF388" s="66"/>
      <c r="AG388" s="66"/>
      <c r="AH388" s="66"/>
      <c r="AI388" s="66"/>
    </row>
    <row r="389" hidden="1">
      <c r="A389" s="329" t="s">
        <v>7303</v>
      </c>
      <c r="B389" s="169"/>
      <c r="C389" s="169"/>
      <c r="D389" s="253" t="s">
        <v>2193</v>
      </c>
      <c r="E389" s="269"/>
      <c r="F389" s="269"/>
      <c r="G389" s="318" t="s">
        <v>2521</v>
      </c>
      <c r="H389" s="318" t="s">
        <v>7305</v>
      </c>
      <c r="I389" s="318" t="s">
        <v>7307</v>
      </c>
      <c r="J389" s="200" t="s">
        <v>492</v>
      </c>
      <c r="K389" s="319" t="s">
        <v>493</v>
      </c>
      <c r="L389" s="269"/>
      <c r="M389" s="269"/>
      <c r="N389" s="269"/>
      <c r="O389" s="225"/>
      <c r="P389" s="66"/>
      <c r="Q389" s="66"/>
      <c r="R389" s="66"/>
      <c r="S389" s="66"/>
      <c r="T389" s="66"/>
      <c r="U389" s="66"/>
      <c r="V389" s="66"/>
      <c r="W389" s="66"/>
      <c r="X389" s="66"/>
      <c r="Y389" s="66"/>
      <c r="Z389" s="66"/>
      <c r="AA389" s="66"/>
      <c r="AB389" s="66"/>
      <c r="AC389" s="66"/>
      <c r="AD389" s="66"/>
      <c r="AE389" s="66"/>
      <c r="AF389" s="66"/>
      <c r="AG389" s="66"/>
      <c r="AH389" s="66"/>
      <c r="AI389" s="66"/>
    </row>
    <row r="390" hidden="1">
      <c r="A390" s="329" t="s">
        <v>7303</v>
      </c>
      <c r="B390" s="169"/>
      <c r="C390" s="169"/>
      <c r="D390" s="253" t="s">
        <v>2198</v>
      </c>
      <c r="E390" s="269"/>
      <c r="F390" s="269"/>
      <c r="G390" s="318" t="s">
        <v>2525</v>
      </c>
      <c r="H390" s="318" t="s">
        <v>2522</v>
      </c>
      <c r="I390" s="318" t="s">
        <v>2526</v>
      </c>
      <c r="J390" s="200" t="s">
        <v>492</v>
      </c>
      <c r="K390" s="319" t="s">
        <v>493</v>
      </c>
      <c r="L390" s="269"/>
      <c r="M390" s="269"/>
      <c r="N390" s="269"/>
      <c r="O390" s="225"/>
      <c r="P390" s="66"/>
      <c r="Q390" s="66"/>
      <c r="R390" s="66"/>
      <c r="S390" s="66"/>
      <c r="T390" s="66"/>
      <c r="U390" s="66"/>
      <c r="V390" s="66"/>
      <c r="W390" s="66"/>
      <c r="X390" s="66"/>
      <c r="Y390" s="66"/>
      <c r="Z390" s="66"/>
      <c r="AA390" s="66"/>
      <c r="AB390" s="66"/>
      <c r="AC390" s="66"/>
      <c r="AD390" s="66"/>
      <c r="AE390" s="66"/>
      <c r="AF390" s="66"/>
      <c r="AG390" s="66"/>
      <c r="AH390" s="66"/>
      <c r="AI390" s="66"/>
    </row>
    <row r="391" hidden="1">
      <c r="A391" s="329" t="s">
        <v>7303</v>
      </c>
      <c r="B391" s="169"/>
      <c r="C391" s="169"/>
      <c r="D391" s="253" t="s">
        <v>2204</v>
      </c>
      <c r="E391" s="269"/>
      <c r="F391" s="269"/>
      <c r="G391" s="318" t="s">
        <v>2528</v>
      </c>
      <c r="H391" s="318" t="s">
        <v>2529</v>
      </c>
      <c r="I391" s="318" t="s">
        <v>2530</v>
      </c>
      <c r="J391" s="200" t="s">
        <v>492</v>
      </c>
      <c r="K391" s="253" t="s">
        <v>518</v>
      </c>
      <c r="L391" s="253" t="s">
        <v>519</v>
      </c>
      <c r="M391" s="269"/>
      <c r="N391" s="269"/>
      <c r="O391" s="225"/>
      <c r="P391" s="66"/>
      <c r="Q391" s="66"/>
      <c r="R391" s="66"/>
      <c r="S391" s="66"/>
      <c r="T391" s="66"/>
      <c r="U391" s="66"/>
      <c r="V391" s="66"/>
      <c r="W391" s="66"/>
      <c r="X391" s="66"/>
      <c r="Y391" s="66"/>
      <c r="Z391" s="66"/>
      <c r="AA391" s="66"/>
      <c r="AB391" s="66"/>
      <c r="AC391" s="66"/>
      <c r="AD391" s="66"/>
      <c r="AE391" s="66"/>
      <c r="AF391" s="66"/>
      <c r="AG391" s="66"/>
      <c r="AH391" s="66"/>
      <c r="AI391" s="66"/>
    </row>
    <row r="392" hidden="1">
      <c r="A392" s="329" t="s">
        <v>7303</v>
      </c>
      <c r="B392" s="169"/>
      <c r="C392" s="169"/>
      <c r="D392" s="253" t="s">
        <v>2211</v>
      </c>
      <c r="E392" s="269"/>
      <c r="F392" s="319" t="s">
        <v>2532</v>
      </c>
      <c r="G392" s="318" t="s">
        <v>2533</v>
      </c>
      <c r="H392" s="318" t="s">
        <v>2534</v>
      </c>
      <c r="I392" s="318" t="s">
        <v>2535</v>
      </c>
      <c r="J392" s="200" t="s">
        <v>492</v>
      </c>
      <c r="K392" s="319" t="s">
        <v>518</v>
      </c>
      <c r="L392" s="253" t="s">
        <v>519</v>
      </c>
      <c r="M392" s="269"/>
      <c r="N392" s="269"/>
      <c r="O392" s="225"/>
      <c r="P392" s="66"/>
      <c r="Q392" s="66"/>
      <c r="R392" s="66"/>
      <c r="S392" s="66"/>
      <c r="T392" s="66"/>
      <c r="U392" s="66"/>
      <c r="V392" s="66"/>
      <c r="W392" s="66"/>
      <c r="X392" s="66"/>
      <c r="Y392" s="66"/>
      <c r="Z392" s="66"/>
      <c r="AA392" s="66"/>
      <c r="AB392" s="66"/>
      <c r="AC392" s="66"/>
      <c r="AD392" s="66"/>
      <c r="AE392" s="66"/>
      <c r="AF392" s="66"/>
      <c r="AG392" s="66"/>
      <c r="AH392" s="66"/>
      <c r="AI392" s="66"/>
    </row>
    <row r="393" hidden="1">
      <c r="A393" s="329" t="s">
        <v>7303</v>
      </c>
      <c r="B393" s="169"/>
      <c r="C393" s="169"/>
      <c r="D393" s="253" t="s">
        <v>2216</v>
      </c>
      <c r="E393" s="269"/>
      <c r="F393" s="269"/>
      <c r="G393" s="318" t="s">
        <v>2537</v>
      </c>
      <c r="H393" s="318" t="s">
        <v>2534</v>
      </c>
      <c r="I393" s="318" t="s">
        <v>2538</v>
      </c>
      <c r="J393" s="200" t="s">
        <v>492</v>
      </c>
      <c r="K393" s="319" t="s">
        <v>493</v>
      </c>
      <c r="L393" s="269"/>
      <c r="M393" s="269"/>
      <c r="N393" s="269"/>
      <c r="O393" s="225"/>
      <c r="P393" s="66"/>
      <c r="Q393" s="66"/>
      <c r="R393" s="66"/>
      <c r="S393" s="66"/>
      <c r="T393" s="66"/>
      <c r="U393" s="66"/>
      <c r="V393" s="66"/>
      <c r="W393" s="66"/>
      <c r="X393" s="66"/>
      <c r="Y393" s="66"/>
      <c r="Z393" s="66"/>
      <c r="AA393" s="66"/>
      <c r="AB393" s="66"/>
      <c r="AC393" s="66"/>
      <c r="AD393" s="66"/>
      <c r="AE393" s="66"/>
      <c r="AF393" s="66"/>
      <c r="AG393" s="66"/>
      <c r="AH393" s="66"/>
      <c r="AI393" s="66"/>
    </row>
    <row r="394" hidden="1">
      <c r="A394" s="329" t="s">
        <v>7303</v>
      </c>
      <c r="B394" s="169"/>
      <c r="C394" s="169"/>
      <c r="D394" s="253" t="s">
        <v>2223</v>
      </c>
      <c r="E394" s="269"/>
      <c r="F394" s="269"/>
      <c r="G394" s="318" t="s">
        <v>2304</v>
      </c>
      <c r="H394" s="318" t="s">
        <v>7308</v>
      </c>
      <c r="I394" s="318" t="s">
        <v>2541</v>
      </c>
      <c r="J394" s="200" t="s">
        <v>492</v>
      </c>
      <c r="K394" s="319" t="s">
        <v>493</v>
      </c>
      <c r="L394" s="269"/>
      <c r="M394" s="269"/>
      <c r="N394" s="269"/>
      <c r="O394" s="225"/>
      <c r="P394" s="66"/>
      <c r="Q394" s="66"/>
      <c r="R394" s="66"/>
      <c r="S394" s="66"/>
      <c r="T394" s="66"/>
      <c r="U394" s="66"/>
      <c r="V394" s="66"/>
      <c r="W394" s="66"/>
      <c r="X394" s="66"/>
      <c r="Y394" s="66"/>
      <c r="Z394" s="66"/>
      <c r="AA394" s="66"/>
      <c r="AB394" s="66"/>
      <c r="AC394" s="66"/>
      <c r="AD394" s="66"/>
      <c r="AE394" s="66"/>
      <c r="AF394" s="66"/>
      <c r="AG394" s="66"/>
      <c r="AH394" s="66"/>
      <c r="AI394" s="66"/>
    </row>
    <row r="395" hidden="1">
      <c r="A395" s="329" t="s">
        <v>7303</v>
      </c>
      <c r="B395" s="12"/>
      <c r="C395" s="12"/>
      <c r="D395" s="253" t="s">
        <v>2228</v>
      </c>
      <c r="E395" s="269"/>
      <c r="F395" s="269"/>
      <c r="G395" s="318" t="s">
        <v>2543</v>
      </c>
      <c r="H395" s="318" t="s">
        <v>2544</v>
      </c>
      <c r="I395" s="318" t="s">
        <v>2545</v>
      </c>
      <c r="J395" s="200" t="s">
        <v>492</v>
      </c>
      <c r="K395" s="319" t="s">
        <v>518</v>
      </c>
      <c r="L395" s="253" t="s">
        <v>519</v>
      </c>
      <c r="M395" s="269"/>
      <c r="N395" s="269"/>
      <c r="O395" s="225"/>
      <c r="P395" s="66"/>
      <c r="Q395" s="66"/>
      <c r="R395" s="66"/>
      <c r="S395" s="66"/>
      <c r="T395" s="66"/>
      <c r="U395" s="66"/>
      <c r="V395" s="66"/>
      <c r="W395" s="66"/>
      <c r="X395" s="66"/>
      <c r="Y395" s="66"/>
      <c r="Z395" s="66"/>
      <c r="AA395" s="66"/>
      <c r="AB395" s="66"/>
      <c r="AC395" s="66"/>
      <c r="AD395" s="66"/>
      <c r="AE395" s="66"/>
      <c r="AF395" s="66"/>
      <c r="AG395" s="66"/>
      <c r="AH395" s="66"/>
      <c r="AI395" s="66"/>
    </row>
    <row r="396" hidden="1">
      <c r="A396" s="329" t="s">
        <v>2513</v>
      </c>
      <c r="B396" s="330"/>
      <c r="C396" s="331" t="s">
        <v>2514</v>
      </c>
      <c r="D396" s="253" t="s">
        <v>2235</v>
      </c>
      <c r="E396" s="269"/>
      <c r="F396" s="319" t="s">
        <v>7309</v>
      </c>
      <c r="G396" s="318" t="s">
        <v>7310</v>
      </c>
      <c r="H396" s="318" t="s">
        <v>2444</v>
      </c>
      <c r="I396" s="318" t="s">
        <v>7311</v>
      </c>
      <c r="J396" s="200" t="s">
        <v>492</v>
      </c>
      <c r="K396" s="319" t="s">
        <v>493</v>
      </c>
      <c r="L396" s="269"/>
      <c r="M396" s="269"/>
      <c r="N396" s="269"/>
      <c r="O396" s="225"/>
      <c r="P396" s="66"/>
      <c r="Q396" s="66"/>
      <c r="R396" s="66"/>
      <c r="S396" s="66"/>
      <c r="T396" s="66"/>
      <c r="U396" s="66"/>
      <c r="V396" s="66"/>
      <c r="W396" s="66"/>
      <c r="X396" s="66"/>
      <c r="Y396" s="66"/>
      <c r="Z396" s="66"/>
      <c r="AA396" s="66"/>
      <c r="AB396" s="66"/>
      <c r="AC396" s="66"/>
      <c r="AD396" s="66"/>
      <c r="AE396" s="66"/>
      <c r="AF396" s="66"/>
      <c r="AG396" s="66"/>
      <c r="AH396" s="66"/>
      <c r="AI396" s="66"/>
    </row>
    <row r="397" hidden="1">
      <c r="A397" s="329" t="s">
        <v>2513</v>
      </c>
      <c r="B397" s="169"/>
      <c r="C397" s="169"/>
      <c r="D397" s="253" t="s">
        <v>2241</v>
      </c>
      <c r="E397" s="269"/>
      <c r="F397" s="269"/>
      <c r="G397" s="318" t="s">
        <v>7312</v>
      </c>
      <c r="H397" s="318" t="s">
        <v>7313</v>
      </c>
      <c r="I397" s="318" t="s">
        <v>7311</v>
      </c>
      <c r="J397" s="200" t="s">
        <v>492</v>
      </c>
      <c r="K397" s="319" t="s">
        <v>493</v>
      </c>
      <c r="L397" s="269"/>
      <c r="M397" s="269"/>
      <c r="N397" s="269"/>
      <c r="O397" s="225"/>
      <c r="P397" s="66"/>
      <c r="Q397" s="66"/>
      <c r="R397" s="66"/>
      <c r="S397" s="66"/>
      <c r="T397" s="66"/>
      <c r="U397" s="66"/>
      <c r="V397" s="66"/>
      <c r="W397" s="66"/>
      <c r="X397" s="66"/>
      <c r="Y397" s="66"/>
      <c r="Z397" s="66"/>
      <c r="AA397" s="66"/>
      <c r="AB397" s="66"/>
      <c r="AC397" s="66"/>
      <c r="AD397" s="66"/>
      <c r="AE397" s="66"/>
      <c r="AF397" s="66"/>
      <c r="AG397" s="66"/>
      <c r="AH397" s="66"/>
      <c r="AI397" s="66"/>
    </row>
    <row r="398" hidden="1">
      <c r="A398" s="329" t="s">
        <v>2513</v>
      </c>
      <c r="B398" s="169"/>
      <c r="C398" s="169"/>
      <c r="D398" s="253" t="s">
        <v>2247</v>
      </c>
      <c r="E398" s="269"/>
      <c r="F398" s="269"/>
      <c r="G398" s="318" t="s">
        <v>7312</v>
      </c>
      <c r="H398" s="318" t="s">
        <v>7314</v>
      </c>
      <c r="I398" s="318" t="s">
        <v>7315</v>
      </c>
      <c r="J398" s="200" t="s">
        <v>492</v>
      </c>
      <c r="K398" s="319" t="s">
        <v>493</v>
      </c>
      <c r="L398" s="269"/>
      <c r="M398" s="269"/>
      <c r="N398" s="269"/>
      <c r="O398" s="225"/>
      <c r="P398" s="66"/>
      <c r="Q398" s="66"/>
      <c r="R398" s="66"/>
      <c r="S398" s="66"/>
      <c r="T398" s="66"/>
      <c r="U398" s="66"/>
      <c r="V398" s="66"/>
      <c r="W398" s="66"/>
      <c r="X398" s="66"/>
      <c r="Y398" s="66"/>
      <c r="Z398" s="66"/>
      <c r="AA398" s="66"/>
      <c r="AB398" s="66"/>
      <c r="AC398" s="66"/>
      <c r="AD398" s="66"/>
      <c r="AE398" s="66"/>
      <c r="AF398" s="66"/>
      <c r="AG398" s="66"/>
      <c r="AH398" s="66"/>
      <c r="AI398" s="66"/>
    </row>
    <row r="399" hidden="1">
      <c r="A399" s="329" t="s">
        <v>2513</v>
      </c>
      <c r="B399" s="169"/>
      <c r="C399" s="169"/>
      <c r="D399" s="253" t="s">
        <v>2252</v>
      </c>
      <c r="E399" s="269"/>
      <c r="F399" s="269"/>
      <c r="G399" s="318" t="s">
        <v>7316</v>
      </c>
      <c r="H399" s="318" t="s">
        <v>7317</v>
      </c>
      <c r="I399" s="318" t="s">
        <v>7318</v>
      </c>
      <c r="J399" s="200" t="s">
        <v>492</v>
      </c>
      <c r="K399" s="319" t="s">
        <v>493</v>
      </c>
      <c r="L399" s="269"/>
      <c r="M399" s="269"/>
      <c r="N399" s="269"/>
      <c r="O399" s="225"/>
      <c r="P399" s="66"/>
      <c r="Q399" s="66"/>
      <c r="R399" s="66"/>
      <c r="S399" s="66"/>
      <c r="T399" s="66"/>
      <c r="U399" s="66"/>
      <c r="V399" s="66"/>
      <c r="W399" s="66"/>
      <c r="X399" s="66"/>
      <c r="Y399" s="66"/>
      <c r="Z399" s="66"/>
      <c r="AA399" s="66"/>
      <c r="AB399" s="66"/>
      <c r="AC399" s="66"/>
      <c r="AD399" s="66"/>
      <c r="AE399" s="66"/>
      <c r="AF399" s="66"/>
      <c r="AG399" s="66"/>
      <c r="AH399" s="66"/>
      <c r="AI399" s="66"/>
    </row>
    <row r="400" hidden="1">
      <c r="A400" s="329" t="s">
        <v>2513</v>
      </c>
      <c r="B400" s="169"/>
      <c r="C400" s="169"/>
      <c r="D400" s="253" t="s">
        <v>2258</v>
      </c>
      <c r="E400" s="269"/>
      <c r="F400" s="269"/>
      <c r="G400" s="318" t="s">
        <v>7319</v>
      </c>
      <c r="H400" s="318" t="s">
        <v>7320</v>
      </c>
      <c r="I400" s="318" t="s">
        <v>7321</v>
      </c>
      <c r="J400" s="200" t="s">
        <v>492</v>
      </c>
      <c r="K400" s="319" t="s">
        <v>493</v>
      </c>
      <c r="L400" s="269"/>
      <c r="M400" s="269"/>
      <c r="N400" s="269"/>
      <c r="O400" s="225"/>
      <c r="P400" s="66"/>
      <c r="Q400" s="66"/>
      <c r="R400" s="66"/>
      <c r="S400" s="66"/>
      <c r="T400" s="66"/>
      <c r="U400" s="66"/>
      <c r="V400" s="66"/>
      <c r="W400" s="66"/>
      <c r="X400" s="66"/>
      <c r="Y400" s="66"/>
      <c r="Z400" s="66"/>
      <c r="AA400" s="66"/>
      <c r="AB400" s="66"/>
      <c r="AC400" s="66"/>
      <c r="AD400" s="66"/>
      <c r="AE400" s="66"/>
      <c r="AF400" s="66"/>
      <c r="AG400" s="66"/>
      <c r="AH400" s="66"/>
      <c r="AI400" s="66"/>
    </row>
    <row r="401" hidden="1">
      <c r="A401" s="329" t="s">
        <v>2513</v>
      </c>
      <c r="B401" s="169"/>
      <c r="C401" s="169"/>
      <c r="D401" s="253" t="s">
        <v>2264</v>
      </c>
      <c r="E401" s="269"/>
      <c r="F401" s="269"/>
      <c r="G401" s="318" t="s">
        <v>7322</v>
      </c>
      <c r="H401" s="318" t="s">
        <v>7323</v>
      </c>
      <c r="I401" s="318" t="s">
        <v>7324</v>
      </c>
      <c r="J401" s="200" t="s">
        <v>492</v>
      </c>
      <c r="K401" s="319" t="s">
        <v>493</v>
      </c>
      <c r="L401" s="269"/>
      <c r="M401" s="269"/>
      <c r="N401" s="269"/>
      <c r="O401" s="225"/>
      <c r="P401" s="66"/>
      <c r="Q401" s="66"/>
      <c r="R401" s="66"/>
      <c r="S401" s="66"/>
      <c r="T401" s="66"/>
      <c r="U401" s="66"/>
      <c r="V401" s="66"/>
      <c r="W401" s="66"/>
      <c r="X401" s="66"/>
      <c r="Y401" s="66"/>
      <c r="Z401" s="66"/>
      <c r="AA401" s="66"/>
      <c r="AB401" s="66"/>
      <c r="AC401" s="66"/>
      <c r="AD401" s="66"/>
      <c r="AE401" s="66"/>
      <c r="AF401" s="66"/>
      <c r="AG401" s="66"/>
      <c r="AH401" s="66"/>
      <c r="AI401" s="66"/>
    </row>
    <row r="402" hidden="1">
      <c r="A402" s="329" t="s">
        <v>2513</v>
      </c>
      <c r="B402" s="169"/>
      <c r="C402" s="169"/>
      <c r="D402" s="253" t="s">
        <v>2271</v>
      </c>
      <c r="E402" s="269"/>
      <c r="F402" s="319" t="s">
        <v>7325</v>
      </c>
      <c r="G402" s="318" t="s">
        <v>7326</v>
      </c>
      <c r="H402" s="318" t="s">
        <v>2444</v>
      </c>
      <c r="I402" s="318" t="s">
        <v>7327</v>
      </c>
      <c r="J402" s="200" t="s">
        <v>492</v>
      </c>
      <c r="K402" s="319" t="s">
        <v>493</v>
      </c>
      <c r="L402" s="269"/>
      <c r="M402" s="269"/>
      <c r="N402" s="269"/>
      <c r="O402" s="225"/>
      <c r="P402" s="66"/>
      <c r="Q402" s="66"/>
      <c r="R402" s="66"/>
      <c r="S402" s="66"/>
      <c r="T402" s="66"/>
      <c r="U402" s="66"/>
      <c r="V402" s="66"/>
      <c r="W402" s="66"/>
      <c r="X402" s="66"/>
      <c r="Y402" s="66"/>
      <c r="Z402" s="66"/>
      <c r="AA402" s="66"/>
      <c r="AB402" s="66"/>
      <c r="AC402" s="66"/>
      <c r="AD402" s="66"/>
      <c r="AE402" s="66"/>
      <c r="AF402" s="66"/>
      <c r="AG402" s="66"/>
      <c r="AH402" s="66"/>
      <c r="AI402" s="66"/>
    </row>
    <row r="403" hidden="1">
      <c r="A403" s="329" t="s">
        <v>2513</v>
      </c>
      <c r="B403" s="169"/>
      <c r="C403" s="169"/>
      <c r="D403" s="253" t="s">
        <v>2275</v>
      </c>
      <c r="E403" s="269"/>
      <c r="F403" s="269"/>
      <c r="G403" s="318" t="s">
        <v>7328</v>
      </c>
      <c r="H403" s="318" t="s">
        <v>7313</v>
      </c>
      <c r="I403" s="318" t="s">
        <v>7327</v>
      </c>
      <c r="J403" s="200" t="s">
        <v>492</v>
      </c>
      <c r="K403" s="319" t="s">
        <v>493</v>
      </c>
      <c r="L403" s="269"/>
      <c r="M403" s="269"/>
      <c r="N403" s="269"/>
      <c r="O403" s="225"/>
      <c r="P403" s="66"/>
      <c r="Q403" s="66"/>
      <c r="R403" s="66"/>
      <c r="S403" s="66"/>
      <c r="T403" s="66"/>
      <c r="U403" s="66"/>
      <c r="V403" s="66"/>
      <c r="W403" s="66"/>
      <c r="X403" s="66"/>
      <c r="Y403" s="66"/>
      <c r="Z403" s="66"/>
      <c r="AA403" s="66"/>
      <c r="AB403" s="66"/>
      <c r="AC403" s="66"/>
      <c r="AD403" s="66"/>
      <c r="AE403" s="66"/>
      <c r="AF403" s="66"/>
      <c r="AG403" s="66"/>
      <c r="AH403" s="66"/>
      <c r="AI403" s="66"/>
    </row>
    <row r="404" hidden="1">
      <c r="A404" s="329" t="s">
        <v>2513</v>
      </c>
      <c r="B404" s="169"/>
      <c r="C404" s="169"/>
      <c r="D404" s="253" t="s">
        <v>2279</v>
      </c>
      <c r="E404" s="269"/>
      <c r="F404" s="269"/>
      <c r="G404" s="318" t="s">
        <v>7329</v>
      </c>
      <c r="H404" s="318" t="s">
        <v>7320</v>
      </c>
      <c r="I404" s="318" t="s">
        <v>7330</v>
      </c>
      <c r="J404" s="200" t="s">
        <v>492</v>
      </c>
      <c r="K404" s="319" t="s">
        <v>493</v>
      </c>
      <c r="L404" s="269"/>
      <c r="M404" s="269"/>
      <c r="N404" s="269"/>
      <c r="O404" s="225"/>
      <c r="P404" s="66"/>
      <c r="Q404" s="66"/>
      <c r="R404" s="66"/>
      <c r="S404" s="66"/>
      <c r="T404" s="66"/>
      <c r="U404" s="66"/>
      <c r="V404" s="66"/>
      <c r="W404" s="66"/>
      <c r="X404" s="66"/>
      <c r="Y404" s="66"/>
      <c r="Z404" s="66"/>
      <c r="AA404" s="66"/>
      <c r="AB404" s="66"/>
      <c r="AC404" s="66"/>
      <c r="AD404" s="66"/>
      <c r="AE404" s="66"/>
      <c r="AF404" s="66"/>
      <c r="AG404" s="66"/>
      <c r="AH404" s="66"/>
      <c r="AI404" s="66"/>
    </row>
    <row r="405" hidden="1">
      <c r="A405" s="329" t="s">
        <v>2513</v>
      </c>
      <c r="B405" s="169"/>
      <c r="C405" s="169"/>
      <c r="D405" s="253" t="s">
        <v>2283</v>
      </c>
      <c r="E405" s="269"/>
      <c r="F405" s="269"/>
      <c r="G405" s="318" t="s">
        <v>7331</v>
      </c>
      <c r="H405" s="318" t="s">
        <v>7313</v>
      </c>
      <c r="I405" s="318" t="s">
        <v>7332</v>
      </c>
      <c r="J405" s="200" t="s">
        <v>492</v>
      </c>
      <c r="K405" s="319" t="s">
        <v>493</v>
      </c>
      <c r="L405" s="269"/>
      <c r="M405" s="269"/>
      <c r="N405" s="269"/>
      <c r="O405" s="225"/>
      <c r="P405" s="66"/>
      <c r="Q405" s="66"/>
      <c r="R405" s="66"/>
      <c r="S405" s="66"/>
      <c r="T405" s="66"/>
      <c r="U405" s="66"/>
      <c r="V405" s="66"/>
      <c r="W405" s="66"/>
      <c r="X405" s="66"/>
      <c r="Y405" s="66"/>
      <c r="Z405" s="66"/>
      <c r="AA405" s="66"/>
      <c r="AB405" s="66"/>
      <c r="AC405" s="66"/>
      <c r="AD405" s="66"/>
      <c r="AE405" s="66"/>
      <c r="AF405" s="66"/>
      <c r="AG405" s="66"/>
      <c r="AH405" s="66"/>
      <c r="AI405" s="66"/>
    </row>
    <row r="406" hidden="1">
      <c r="A406" s="329" t="s">
        <v>2513</v>
      </c>
      <c r="B406" s="169"/>
      <c r="C406" s="169"/>
      <c r="D406" s="253" t="s">
        <v>2287</v>
      </c>
      <c r="E406" s="269"/>
      <c r="F406" s="319" t="s">
        <v>7333</v>
      </c>
      <c r="G406" s="318" t="s">
        <v>7334</v>
      </c>
      <c r="H406" s="318" t="s">
        <v>7335</v>
      </c>
      <c r="I406" s="318" t="s">
        <v>7336</v>
      </c>
      <c r="J406" s="200" t="s">
        <v>492</v>
      </c>
      <c r="K406" s="319" t="s">
        <v>518</v>
      </c>
      <c r="L406" s="253" t="s">
        <v>519</v>
      </c>
      <c r="M406" s="269"/>
      <c r="N406" s="269"/>
      <c r="O406" s="225"/>
      <c r="P406" s="66"/>
      <c r="Q406" s="66"/>
      <c r="R406" s="66"/>
      <c r="S406" s="66"/>
      <c r="T406" s="66"/>
      <c r="U406" s="66"/>
      <c r="V406" s="66"/>
      <c r="W406" s="66"/>
      <c r="X406" s="66"/>
      <c r="Y406" s="66"/>
      <c r="Z406" s="66"/>
      <c r="AA406" s="66"/>
      <c r="AB406" s="66"/>
      <c r="AC406" s="66"/>
      <c r="AD406" s="66"/>
      <c r="AE406" s="66"/>
      <c r="AF406" s="66"/>
      <c r="AG406" s="66"/>
      <c r="AH406" s="66"/>
      <c r="AI406" s="66"/>
    </row>
    <row r="407" hidden="1">
      <c r="A407" s="329" t="s">
        <v>2513</v>
      </c>
      <c r="B407" s="12"/>
      <c r="C407" s="12"/>
      <c r="D407" s="253" t="s">
        <v>2291</v>
      </c>
      <c r="E407" s="269"/>
      <c r="F407" s="269"/>
      <c r="G407" s="318" t="s">
        <v>7337</v>
      </c>
      <c r="H407" s="318" t="s">
        <v>7338</v>
      </c>
      <c r="I407" s="318" t="s">
        <v>7336</v>
      </c>
      <c r="J407" s="200" t="s">
        <v>492</v>
      </c>
      <c r="K407" s="319" t="s">
        <v>518</v>
      </c>
      <c r="L407" s="253" t="s">
        <v>519</v>
      </c>
      <c r="M407" s="269"/>
      <c r="N407" s="269"/>
      <c r="O407" s="225"/>
      <c r="P407" s="66"/>
      <c r="Q407" s="66"/>
      <c r="R407" s="66"/>
      <c r="S407" s="66"/>
      <c r="T407" s="66"/>
      <c r="U407" s="66"/>
      <c r="V407" s="66"/>
      <c r="W407" s="66"/>
      <c r="X407" s="66"/>
      <c r="Y407" s="66"/>
      <c r="Z407" s="66"/>
      <c r="AA407" s="66"/>
      <c r="AB407" s="66"/>
      <c r="AC407" s="66"/>
      <c r="AD407" s="66"/>
      <c r="AE407" s="66"/>
      <c r="AF407" s="66"/>
      <c r="AG407" s="66"/>
      <c r="AH407" s="66"/>
      <c r="AI407" s="66"/>
    </row>
    <row r="408" hidden="1">
      <c r="A408" s="329" t="s">
        <v>2546</v>
      </c>
      <c r="B408" s="330"/>
      <c r="C408" s="331" t="s">
        <v>2547</v>
      </c>
      <c r="D408" s="253" t="s">
        <v>2295</v>
      </c>
      <c r="E408" s="269"/>
      <c r="F408" s="319" t="s">
        <v>2549</v>
      </c>
      <c r="G408" s="318" t="s">
        <v>2550</v>
      </c>
      <c r="H408" s="318" t="s">
        <v>2551</v>
      </c>
      <c r="I408" s="318" t="s">
        <v>2552</v>
      </c>
      <c r="J408" s="200" t="s">
        <v>492</v>
      </c>
      <c r="K408" s="319" t="s">
        <v>518</v>
      </c>
      <c r="L408" s="253" t="s">
        <v>519</v>
      </c>
      <c r="M408" s="269"/>
      <c r="N408" s="269"/>
      <c r="O408" s="225"/>
      <c r="P408" s="66"/>
      <c r="Q408" s="66"/>
      <c r="R408" s="66"/>
      <c r="S408" s="66"/>
      <c r="T408" s="66"/>
      <c r="U408" s="66"/>
      <c r="V408" s="66"/>
      <c r="W408" s="66"/>
      <c r="X408" s="66"/>
      <c r="Y408" s="66"/>
      <c r="Z408" s="66"/>
      <c r="AA408" s="66"/>
      <c r="AB408" s="66"/>
      <c r="AC408" s="66"/>
      <c r="AD408" s="66"/>
      <c r="AE408" s="66"/>
      <c r="AF408" s="66"/>
      <c r="AG408" s="66"/>
      <c r="AH408" s="66"/>
      <c r="AI408" s="66"/>
    </row>
    <row r="409" hidden="1">
      <c r="A409" s="329" t="s">
        <v>2546</v>
      </c>
      <c r="B409" s="169"/>
      <c r="C409" s="169"/>
      <c r="D409" s="253" t="s">
        <v>2299</v>
      </c>
      <c r="E409" s="269"/>
      <c r="F409" s="269"/>
      <c r="G409" s="318" t="s">
        <v>2554</v>
      </c>
      <c r="H409" s="318" t="s">
        <v>2555</v>
      </c>
      <c r="I409" s="318" t="s">
        <v>2556</v>
      </c>
      <c r="J409" s="200" t="s">
        <v>492</v>
      </c>
      <c r="K409" s="319" t="s">
        <v>518</v>
      </c>
      <c r="L409" s="253" t="s">
        <v>519</v>
      </c>
      <c r="M409" s="269"/>
      <c r="N409" s="269"/>
      <c r="O409" s="225"/>
      <c r="P409" s="66"/>
      <c r="Q409" s="66"/>
      <c r="R409" s="66"/>
      <c r="S409" s="66"/>
      <c r="T409" s="66"/>
      <c r="U409" s="66"/>
      <c r="V409" s="66"/>
      <c r="W409" s="66"/>
      <c r="X409" s="66"/>
      <c r="Y409" s="66"/>
      <c r="Z409" s="66"/>
      <c r="AA409" s="66"/>
      <c r="AB409" s="66"/>
      <c r="AC409" s="66"/>
      <c r="AD409" s="66"/>
      <c r="AE409" s="66"/>
      <c r="AF409" s="66"/>
      <c r="AG409" s="66"/>
      <c r="AH409" s="66"/>
      <c r="AI409" s="66"/>
    </row>
    <row r="410" hidden="1">
      <c r="A410" s="329" t="s">
        <v>2546</v>
      </c>
      <c r="B410" s="169"/>
      <c r="C410" s="169"/>
      <c r="D410" s="253" t="s">
        <v>2303</v>
      </c>
      <c r="E410" s="269"/>
      <c r="F410" s="269"/>
      <c r="G410" s="318" t="s">
        <v>2558</v>
      </c>
      <c r="H410" s="318" t="s">
        <v>2559</v>
      </c>
      <c r="I410" s="318" t="s">
        <v>2560</v>
      </c>
      <c r="J410" s="200" t="s">
        <v>492</v>
      </c>
      <c r="K410" s="319" t="s">
        <v>518</v>
      </c>
      <c r="L410" s="253" t="s">
        <v>519</v>
      </c>
      <c r="M410" s="269"/>
      <c r="N410" s="269"/>
      <c r="O410" s="225"/>
      <c r="P410" s="66"/>
      <c r="Q410" s="66"/>
      <c r="R410" s="66"/>
      <c r="S410" s="66"/>
      <c r="T410" s="66"/>
      <c r="U410" s="66"/>
      <c r="V410" s="66"/>
      <c r="W410" s="66"/>
      <c r="X410" s="66"/>
      <c r="Y410" s="66"/>
      <c r="Z410" s="66"/>
      <c r="AA410" s="66"/>
      <c r="AB410" s="66"/>
      <c r="AC410" s="66"/>
      <c r="AD410" s="66"/>
      <c r="AE410" s="66"/>
      <c r="AF410" s="66"/>
      <c r="AG410" s="66"/>
      <c r="AH410" s="66"/>
      <c r="AI410" s="66"/>
    </row>
    <row r="411" hidden="1">
      <c r="A411" s="329" t="s">
        <v>2546</v>
      </c>
      <c r="B411" s="169"/>
      <c r="C411" s="169"/>
      <c r="D411" s="253" t="s">
        <v>2309</v>
      </c>
      <c r="E411" s="269"/>
      <c r="F411" s="269"/>
      <c r="G411" s="318" t="s">
        <v>2562</v>
      </c>
      <c r="H411" s="318" t="s">
        <v>2563</v>
      </c>
      <c r="I411" s="318" t="s">
        <v>2564</v>
      </c>
      <c r="J411" s="200" t="s">
        <v>492</v>
      </c>
      <c r="K411" s="319" t="s">
        <v>518</v>
      </c>
      <c r="L411" s="253" t="s">
        <v>519</v>
      </c>
      <c r="M411" s="269"/>
      <c r="N411" s="269"/>
      <c r="O411" s="225"/>
      <c r="P411" s="66"/>
      <c r="Q411" s="66"/>
      <c r="R411" s="66"/>
      <c r="S411" s="66"/>
      <c r="T411" s="66"/>
      <c r="U411" s="66"/>
      <c r="V411" s="66"/>
      <c r="W411" s="66"/>
      <c r="X411" s="66"/>
      <c r="Y411" s="66"/>
      <c r="Z411" s="66"/>
      <c r="AA411" s="66"/>
      <c r="AB411" s="66"/>
      <c r="AC411" s="66"/>
      <c r="AD411" s="66"/>
      <c r="AE411" s="66"/>
      <c r="AF411" s="66"/>
      <c r="AG411" s="66"/>
      <c r="AH411" s="66"/>
      <c r="AI411" s="66"/>
    </row>
    <row r="412" hidden="1">
      <c r="A412" s="329" t="s">
        <v>2546</v>
      </c>
      <c r="B412" s="169"/>
      <c r="C412" s="169"/>
      <c r="D412" s="253" t="s">
        <v>2313</v>
      </c>
      <c r="E412" s="269"/>
      <c r="F412" s="269"/>
      <c r="G412" s="318" t="s">
        <v>2566</v>
      </c>
      <c r="H412" s="318" t="s">
        <v>2567</v>
      </c>
      <c r="I412" s="318" t="s">
        <v>2568</v>
      </c>
      <c r="J412" s="200" t="s">
        <v>492</v>
      </c>
      <c r="K412" s="319" t="s">
        <v>518</v>
      </c>
      <c r="L412" s="253" t="s">
        <v>519</v>
      </c>
      <c r="M412" s="269"/>
      <c r="N412" s="269"/>
      <c r="O412" s="225"/>
      <c r="P412" s="66"/>
      <c r="Q412" s="66"/>
      <c r="R412" s="66"/>
      <c r="S412" s="66"/>
      <c r="T412" s="66"/>
      <c r="U412" s="66"/>
      <c r="V412" s="66"/>
      <c r="W412" s="66"/>
      <c r="X412" s="66"/>
      <c r="Y412" s="66"/>
      <c r="Z412" s="66"/>
      <c r="AA412" s="66"/>
      <c r="AB412" s="66"/>
      <c r="AC412" s="66"/>
      <c r="AD412" s="66"/>
      <c r="AE412" s="66"/>
      <c r="AF412" s="66"/>
      <c r="AG412" s="66"/>
      <c r="AH412" s="66"/>
      <c r="AI412" s="66"/>
    </row>
    <row r="413" hidden="1">
      <c r="A413" s="329" t="s">
        <v>2546</v>
      </c>
      <c r="B413" s="169"/>
      <c r="C413" s="169"/>
      <c r="D413" s="253" t="s">
        <v>2317</v>
      </c>
      <c r="E413" s="269"/>
      <c r="F413" s="269"/>
      <c r="G413" s="318" t="s">
        <v>2570</v>
      </c>
      <c r="H413" s="318" t="s">
        <v>2571</v>
      </c>
      <c r="I413" s="318" t="s">
        <v>2572</v>
      </c>
      <c r="J413" s="200" t="s">
        <v>492</v>
      </c>
      <c r="K413" s="319" t="s">
        <v>518</v>
      </c>
      <c r="L413" s="253" t="s">
        <v>519</v>
      </c>
      <c r="M413" s="269"/>
      <c r="N413" s="269"/>
      <c r="O413" s="225"/>
      <c r="P413" s="66"/>
      <c r="Q413" s="66"/>
      <c r="R413" s="66"/>
      <c r="S413" s="66"/>
      <c r="T413" s="66"/>
      <c r="U413" s="66"/>
      <c r="V413" s="66"/>
      <c r="W413" s="66"/>
      <c r="X413" s="66"/>
      <c r="Y413" s="66"/>
      <c r="Z413" s="66"/>
      <c r="AA413" s="66"/>
      <c r="AB413" s="66"/>
      <c r="AC413" s="66"/>
      <c r="AD413" s="66"/>
      <c r="AE413" s="66"/>
      <c r="AF413" s="66"/>
      <c r="AG413" s="66"/>
      <c r="AH413" s="66"/>
      <c r="AI413" s="66"/>
    </row>
    <row r="414" hidden="1">
      <c r="A414" s="329" t="s">
        <v>2546</v>
      </c>
      <c r="B414" s="169"/>
      <c r="C414" s="169"/>
      <c r="D414" s="253" t="s">
        <v>2321</v>
      </c>
      <c r="E414" s="269"/>
      <c r="F414" s="269"/>
      <c r="G414" s="318" t="s">
        <v>2574</v>
      </c>
      <c r="H414" s="318" t="s">
        <v>2575</v>
      </c>
      <c r="I414" s="318" t="s">
        <v>2576</v>
      </c>
      <c r="J414" s="200" t="s">
        <v>492</v>
      </c>
      <c r="K414" s="319" t="s">
        <v>518</v>
      </c>
      <c r="L414" s="253" t="s">
        <v>519</v>
      </c>
      <c r="M414" s="269"/>
      <c r="N414" s="269"/>
      <c r="O414" s="225"/>
      <c r="P414" s="66"/>
      <c r="Q414" s="66"/>
      <c r="R414" s="66"/>
      <c r="S414" s="66"/>
      <c r="T414" s="66"/>
      <c r="U414" s="66"/>
      <c r="V414" s="66"/>
      <c r="W414" s="66"/>
      <c r="X414" s="66"/>
      <c r="Y414" s="66"/>
      <c r="Z414" s="66"/>
      <c r="AA414" s="66"/>
      <c r="AB414" s="66"/>
      <c r="AC414" s="66"/>
      <c r="AD414" s="66"/>
      <c r="AE414" s="66"/>
      <c r="AF414" s="66"/>
      <c r="AG414" s="66"/>
      <c r="AH414" s="66"/>
      <c r="AI414" s="66"/>
    </row>
    <row r="415" hidden="1">
      <c r="A415" s="329" t="s">
        <v>2546</v>
      </c>
      <c r="B415" s="12"/>
      <c r="C415" s="12"/>
      <c r="D415" s="253" t="s">
        <v>2325</v>
      </c>
      <c r="E415" s="269"/>
      <c r="F415" s="269"/>
      <c r="G415" s="318" t="s">
        <v>2578</v>
      </c>
      <c r="H415" s="318" t="s">
        <v>2579</v>
      </c>
      <c r="I415" s="318" t="s">
        <v>2580</v>
      </c>
      <c r="J415" s="200" t="s">
        <v>492</v>
      </c>
      <c r="K415" s="319" t="s">
        <v>518</v>
      </c>
      <c r="L415" s="253" t="s">
        <v>519</v>
      </c>
      <c r="M415" s="269"/>
      <c r="N415" s="269"/>
      <c r="O415" s="225"/>
      <c r="P415" s="66"/>
      <c r="Q415" s="66"/>
      <c r="R415" s="66"/>
      <c r="S415" s="66"/>
      <c r="T415" s="66"/>
      <c r="U415" s="66"/>
      <c r="V415" s="66"/>
      <c r="W415" s="66"/>
      <c r="X415" s="66"/>
      <c r="Y415" s="66"/>
      <c r="Z415" s="66"/>
      <c r="AA415" s="66"/>
      <c r="AB415" s="66"/>
      <c r="AC415" s="66"/>
      <c r="AD415" s="66"/>
      <c r="AE415" s="66"/>
      <c r="AF415" s="66"/>
      <c r="AG415" s="66"/>
      <c r="AH415" s="66"/>
      <c r="AI415" s="66"/>
    </row>
    <row r="416" hidden="1">
      <c r="A416" s="329" t="s">
        <v>2581</v>
      </c>
      <c r="B416" s="330"/>
      <c r="C416" s="331" t="s">
        <v>2582</v>
      </c>
      <c r="D416" s="253" t="s">
        <v>2331</v>
      </c>
      <c r="E416" s="269"/>
      <c r="F416" s="319" t="s">
        <v>2584</v>
      </c>
      <c r="G416" s="318" t="s">
        <v>2585</v>
      </c>
      <c r="H416" s="318" t="s">
        <v>2586</v>
      </c>
      <c r="I416" s="318" t="s">
        <v>2587</v>
      </c>
      <c r="J416" s="200" t="s">
        <v>492</v>
      </c>
      <c r="K416" s="253" t="s">
        <v>518</v>
      </c>
      <c r="L416" s="253" t="s">
        <v>519</v>
      </c>
      <c r="M416" s="253" t="s">
        <v>519</v>
      </c>
      <c r="N416" s="269"/>
      <c r="O416" s="225"/>
      <c r="P416" s="66"/>
      <c r="Q416" s="66"/>
      <c r="R416" s="66"/>
      <c r="S416" s="66"/>
      <c r="T416" s="66"/>
      <c r="U416" s="66"/>
      <c r="V416" s="66"/>
      <c r="W416" s="66"/>
      <c r="X416" s="66"/>
      <c r="Y416" s="66"/>
      <c r="Z416" s="66"/>
      <c r="AA416" s="66"/>
      <c r="AB416" s="66"/>
      <c r="AC416" s="66"/>
      <c r="AD416" s="66"/>
      <c r="AE416" s="66"/>
      <c r="AF416" s="66"/>
      <c r="AG416" s="66"/>
      <c r="AH416" s="66"/>
      <c r="AI416" s="66"/>
    </row>
    <row r="417" hidden="1">
      <c r="A417" s="329" t="s">
        <v>2581</v>
      </c>
      <c r="B417" s="169"/>
      <c r="C417" s="169"/>
      <c r="D417" s="253" t="s">
        <v>2335</v>
      </c>
      <c r="E417" s="269"/>
      <c r="F417" s="319" t="s">
        <v>2589</v>
      </c>
      <c r="G417" s="318" t="s">
        <v>2590</v>
      </c>
      <c r="H417" s="318" t="s">
        <v>2586</v>
      </c>
      <c r="I417" s="318" t="s">
        <v>2591</v>
      </c>
      <c r="J417" s="200" t="s">
        <v>492</v>
      </c>
      <c r="K417" s="319" t="s">
        <v>493</v>
      </c>
      <c r="L417" s="269"/>
      <c r="M417" s="269"/>
      <c r="N417" s="269"/>
      <c r="O417" s="225"/>
      <c r="P417" s="66"/>
      <c r="Q417" s="66"/>
      <c r="R417" s="66"/>
      <c r="S417" s="66"/>
      <c r="T417" s="66"/>
      <c r="U417" s="66"/>
      <c r="V417" s="66"/>
      <c r="W417" s="66"/>
      <c r="X417" s="66"/>
      <c r="Y417" s="66"/>
      <c r="Z417" s="66"/>
      <c r="AA417" s="66"/>
      <c r="AB417" s="66"/>
      <c r="AC417" s="66"/>
      <c r="AD417" s="66"/>
      <c r="AE417" s="66"/>
      <c r="AF417" s="66"/>
      <c r="AG417" s="66"/>
      <c r="AH417" s="66"/>
      <c r="AI417" s="66"/>
    </row>
    <row r="418" hidden="1">
      <c r="A418" s="329" t="s">
        <v>2581</v>
      </c>
      <c r="B418" s="169"/>
      <c r="C418" s="169"/>
      <c r="D418" s="253" t="s">
        <v>2339</v>
      </c>
      <c r="E418" s="269"/>
      <c r="F418" s="269"/>
      <c r="G418" s="318" t="s">
        <v>2593</v>
      </c>
      <c r="H418" s="318" t="s">
        <v>2586</v>
      </c>
      <c r="I418" s="318" t="s">
        <v>2594</v>
      </c>
      <c r="J418" s="200" t="s">
        <v>492</v>
      </c>
      <c r="K418" s="319" t="s">
        <v>493</v>
      </c>
      <c r="L418" s="269"/>
      <c r="M418" s="269"/>
      <c r="N418" s="269"/>
      <c r="O418" s="225"/>
      <c r="P418" s="66"/>
      <c r="Q418" s="66"/>
      <c r="R418" s="66"/>
      <c r="S418" s="66"/>
      <c r="T418" s="66"/>
      <c r="U418" s="66"/>
      <c r="V418" s="66"/>
      <c r="W418" s="66"/>
      <c r="X418" s="66"/>
      <c r="Y418" s="66"/>
      <c r="Z418" s="66"/>
      <c r="AA418" s="66"/>
      <c r="AB418" s="66"/>
      <c r="AC418" s="66"/>
      <c r="AD418" s="66"/>
      <c r="AE418" s="66"/>
      <c r="AF418" s="66"/>
      <c r="AG418" s="66"/>
      <c r="AH418" s="66"/>
      <c r="AI418" s="66"/>
    </row>
    <row r="419" hidden="1">
      <c r="A419" s="329" t="s">
        <v>2581</v>
      </c>
      <c r="B419" s="169"/>
      <c r="C419" s="169"/>
      <c r="D419" s="253" t="s">
        <v>2342</v>
      </c>
      <c r="E419" s="269"/>
      <c r="F419" s="269"/>
      <c r="G419" s="318" t="s">
        <v>2596</v>
      </c>
      <c r="H419" s="318" t="s">
        <v>2586</v>
      </c>
      <c r="I419" s="318" t="s">
        <v>2597</v>
      </c>
      <c r="J419" s="200" t="s">
        <v>492</v>
      </c>
      <c r="K419" s="319" t="s">
        <v>493</v>
      </c>
      <c r="L419" s="269"/>
      <c r="M419" s="269"/>
      <c r="N419" s="269"/>
      <c r="O419" s="225"/>
      <c r="P419" s="66"/>
      <c r="Q419" s="66"/>
      <c r="R419" s="66"/>
      <c r="S419" s="66"/>
      <c r="T419" s="66"/>
      <c r="U419" s="66"/>
      <c r="V419" s="66"/>
      <c r="W419" s="66"/>
      <c r="X419" s="66"/>
      <c r="Y419" s="66"/>
      <c r="Z419" s="66"/>
      <c r="AA419" s="66"/>
      <c r="AB419" s="66"/>
      <c r="AC419" s="66"/>
      <c r="AD419" s="66"/>
      <c r="AE419" s="66"/>
      <c r="AF419" s="66"/>
      <c r="AG419" s="66"/>
      <c r="AH419" s="66"/>
      <c r="AI419" s="66"/>
    </row>
    <row r="420" hidden="1">
      <c r="A420" s="329" t="s">
        <v>2581</v>
      </c>
      <c r="B420" s="12"/>
      <c r="C420" s="12"/>
      <c r="D420" s="253" t="s">
        <v>2345</v>
      </c>
      <c r="E420" s="269"/>
      <c r="F420" s="269"/>
      <c r="G420" s="318" t="s">
        <v>2599</v>
      </c>
      <c r="H420" s="318" t="s">
        <v>2586</v>
      </c>
      <c r="I420" s="318" t="s">
        <v>2600</v>
      </c>
      <c r="J420" s="200" t="s">
        <v>492</v>
      </c>
      <c r="K420" s="319" t="s">
        <v>518</v>
      </c>
      <c r="L420" s="253" t="s">
        <v>519</v>
      </c>
      <c r="M420" s="269"/>
      <c r="N420" s="269"/>
      <c r="O420" s="225"/>
      <c r="P420" s="66"/>
      <c r="Q420" s="66"/>
      <c r="R420" s="66"/>
      <c r="S420" s="66"/>
      <c r="T420" s="66"/>
      <c r="U420" s="66"/>
      <c r="V420" s="66"/>
      <c r="W420" s="66"/>
      <c r="X420" s="66"/>
      <c r="Y420" s="66"/>
      <c r="Z420" s="66"/>
      <c r="AA420" s="66"/>
      <c r="AB420" s="66"/>
      <c r="AC420" s="66"/>
      <c r="AD420" s="66"/>
      <c r="AE420" s="66"/>
      <c r="AF420" s="66"/>
      <c r="AG420" s="66"/>
      <c r="AH420" s="66"/>
      <c r="AI420" s="66"/>
    </row>
    <row r="421" hidden="1">
      <c r="A421" s="329" t="s">
        <v>2747</v>
      </c>
      <c r="B421" s="330"/>
      <c r="C421" s="331" t="s">
        <v>2748</v>
      </c>
      <c r="D421" s="253" t="s">
        <v>2349</v>
      </c>
      <c r="E421" s="319" t="s">
        <v>870</v>
      </c>
      <c r="F421" s="269"/>
      <c r="G421" s="318" t="s">
        <v>2750</v>
      </c>
      <c r="H421" s="318" t="s">
        <v>2751</v>
      </c>
      <c r="I421" s="318" t="s">
        <v>2752</v>
      </c>
      <c r="J421" s="200" t="s">
        <v>492</v>
      </c>
      <c r="K421" s="319" t="s">
        <v>493</v>
      </c>
      <c r="L421" s="269"/>
      <c r="M421" s="269"/>
      <c r="N421" s="269"/>
      <c r="O421" s="225"/>
      <c r="P421" s="66"/>
      <c r="Q421" s="66"/>
      <c r="R421" s="66"/>
      <c r="S421" s="66"/>
      <c r="T421" s="66"/>
      <c r="U421" s="66"/>
      <c r="V421" s="66"/>
      <c r="W421" s="66"/>
      <c r="X421" s="66"/>
      <c r="Y421" s="66"/>
      <c r="Z421" s="66"/>
      <c r="AA421" s="66"/>
      <c r="AB421" s="66"/>
      <c r="AC421" s="66"/>
      <c r="AD421" s="66"/>
      <c r="AE421" s="66"/>
      <c r="AF421" s="66"/>
      <c r="AG421" s="66"/>
      <c r="AH421" s="66"/>
      <c r="AI421" s="66"/>
    </row>
    <row r="422" hidden="1">
      <c r="A422" s="329" t="s">
        <v>2747</v>
      </c>
      <c r="B422" s="169"/>
      <c r="C422" s="169"/>
      <c r="D422" s="253" t="s">
        <v>2353</v>
      </c>
      <c r="E422" s="319" t="s">
        <v>870</v>
      </c>
      <c r="F422" s="269"/>
      <c r="G422" s="318" t="s">
        <v>2754</v>
      </c>
      <c r="H422" s="318" t="s">
        <v>2755</v>
      </c>
      <c r="I422" s="318" t="s">
        <v>2756</v>
      </c>
      <c r="J422" s="320" t="s">
        <v>706</v>
      </c>
      <c r="K422" s="319" t="s">
        <v>493</v>
      </c>
      <c r="L422" s="269"/>
      <c r="M422" s="321" t="s">
        <v>2757</v>
      </c>
      <c r="N422" s="269"/>
      <c r="O422" s="225"/>
      <c r="P422" s="66"/>
      <c r="Q422" s="66"/>
      <c r="R422" s="66"/>
      <c r="S422" s="66"/>
      <c r="T422" s="66"/>
      <c r="U422" s="66"/>
      <c r="V422" s="66"/>
      <c r="W422" s="66"/>
      <c r="X422" s="66"/>
      <c r="Y422" s="66"/>
      <c r="Z422" s="66"/>
      <c r="AA422" s="66"/>
      <c r="AB422" s="66"/>
      <c r="AC422" s="66"/>
      <c r="AD422" s="66"/>
      <c r="AE422" s="66"/>
      <c r="AF422" s="66"/>
      <c r="AG422" s="66"/>
      <c r="AH422" s="66"/>
      <c r="AI422" s="66"/>
    </row>
    <row r="423" hidden="1">
      <c r="A423" s="329" t="s">
        <v>2747</v>
      </c>
      <c r="B423" s="169"/>
      <c r="C423" s="169"/>
      <c r="D423" s="253" t="s">
        <v>2357</v>
      </c>
      <c r="E423" s="319" t="s">
        <v>870</v>
      </c>
      <c r="F423" s="269"/>
      <c r="G423" s="318" t="s">
        <v>2759</v>
      </c>
      <c r="H423" s="318" t="s">
        <v>2760</v>
      </c>
      <c r="I423" s="318" t="s">
        <v>2761</v>
      </c>
      <c r="J423" s="200" t="s">
        <v>492</v>
      </c>
      <c r="K423" s="319" t="s">
        <v>518</v>
      </c>
      <c r="L423" s="253" t="s">
        <v>519</v>
      </c>
      <c r="M423" s="269"/>
      <c r="N423" s="269"/>
      <c r="O423" s="225"/>
      <c r="P423" s="66"/>
      <c r="Q423" s="66"/>
      <c r="R423" s="66"/>
      <c r="S423" s="66"/>
      <c r="T423" s="66"/>
      <c r="U423" s="66"/>
      <c r="V423" s="66"/>
      <c r="W423" s="66"/>
      <c r="X423" s="66"/>
      <c r="Y423" s="66"/>
      <c r="Z423" s="66"/>
      <c r="AA423" s="66"/>
      <c r="AB423" s="66"/>
      <c r="AC423" s="66"/>
      <c r="AD423" s="66"/>
      <c r="AE423" s="66"/>
      <c r="AF423" s="66"/>
      <c r="AG423" s="66"/>
      <c r="AH423" s="66"/>
      <c r="AI423" s="66"/>
    </row>
    <row r="424" hidden="1">
      <c r="A424" s="329" t="s">
        <v>2747</v>
      </c>
      <c r="B424" s="169"/>
      <c r="C424" s="169"/>
      <c r="D424" s="253" t="s">
        <v>2361</v>
      </c>
      <c r="E424" s="319" t="s">
        <v>870</v>
      </c>
      <c r="F424" s="269"/>
      <c r="G424" s="318" t="s">
        <v>2763</v>
      </c>
      <c r="H424" s="318" t="s">
        <v>2760</v>
      </c>
      <c r="I424" s="318" t="s">
        <v>2764</v>
      </c>
      <c r="J424" s="200" t="s">
        <v>492</v>
      </c>
      <c r="K424" s="319" t="s">
        <v>518</v>
      </c>
      <c r="L424" s="253" t="s">
        <v>519</v>
      </c>
      <c r="M424" s="269"/>
      <c r="N424" s="269"/>
      <c r="O424" s="225"/>
      <c r="P424" s="66"/>
      <c r="Q424" s="66"/>
      <c r="R424" s="66"/>
      <c r="S424" s="66"/>
      <c r="T424" s="66"/>
      <c r="U424" s="66"/>
      <c r="V424" s="66"/>
      <c r="W424" s="66"/>
      <c r="X424" s="66"/>
      <c r="Y424" s="66"/>
      <c r="Z424" s="66"/>
      <c r="AA424" s="66"/>
      <c r="AB424" s="66"/>
      <c r="AC424" s="66"/>
      <c r="AD424" s="66"/>
      <c r="AE424" s="66"/>
      <c r="AF424" s="66"/>
      <c r="AG424" s="66"/>
      <c r="AH424" s="66"/>
      <c r="AI424" s="66"/>
    </row>
    <row r="425" hidden="1">
      <c r="A425" s="329" t="s">
        <v>2747</v>
      </c>
      <c r="B425" s="169"/>
      <c r="C425" s="169"/>
      <c r="D425" s="253" t="s">
        <v>2365</v>
      </c>
      <c r="E425" s="319" t="s">
        <v>870</v>
      </c>
      <c r="F425" s="269"/>
      <c r="G425" s="318" t="s">
        <v>2766</v>
      </c>
      <c r="H425" s="318" t="s">
        <v>2767</v>
      </c>
      <c r="I425" s="318" t="e">
        <v>#ERROR!</v>
      </c>
      <c r="J425" s="320" t="s">
        <v>706</v>
      </c>
      <c r="K425" s="319" t="s">
        <v>493</v>
      </c>
      <c r="L425" s="269"/>
      <c r="M425" s="321" t="s">
        <v>2768</v>
      </c>
      <c r="N425" s="269"/>
      <c r="O425" s="225"/>
      <c r="P425" s="66"/>
      <c r="Q425" s="66"/>
      <c r="R425" s="66"/>
      <c r="S425" s="66"/>
      <c r="T425" s="66"/>
      <c r="U425" s="66"/>
      <c r="V425" s="66"/>
      <c r="W425" s="66"/>
      <c r="X425" s="66"/>
      <c r="Y425" s="66"/>
      <c r="Z425" s="66"/>
      <c r="AA425" s="66"/>
      <c r="AB425" s="66"/>
      <c r="AC425" s="66"/>
      <c r="AD425" s="66"/>
      <c r="AE425" s="66"/>
      <c r="AF425" s="66"/>
      <c r="AG425" s="66"/>
      <c r="AH425" s="66"/>
      <c r="AI425" s="66"/>
    </row>
    <row r="426" hidden="1">
      <c r="A426" s="329" t="s">
        <v>2747</v>
      </c>
      <c r="B426" s="169"/>
      <c r="C426" s="169"/>
      <c r="D426" s="253" t="s">
        <v>2369</v>
      </c>
      <c r="E426" s="319" t="s">
        <v>870</v>
      </c>
      <c r="F426" s="269"/>
      <c r="G426" s="318" t="s">
        <v>2770</v>
      </c>
      <c r="H426" s="318" t="s">
        <v>2771</v>
      </c>
      <c r="I426" s="318" t="s">
        <v>2772</v>
      </c>
      <c r="J426" s="200" t="s">
        <v>492</v>
      </c>
      <c r="K426" s="319" t="s">
        <v>493</v>
      </c>
      <c r="L426" s="269"/>
      <c r="M426" s="269"/>
      <c r="N426" s="269"/>
      <c r="O426" s="225"/>
      <c r="P426" s="66"/>
      <c r="Q426" s="66"/>
      <c r="R426" s="66"/>
      <c r="S426" s="66"/>
      <c r="T426" s="66"/>
      <c r="U426" s="66"/>
      <c r="V426" s="66"/>
      <c r="W426" s="66"/>
      <c r="X426" s="66"/>
      <c r="Y426" s="66"/>
      <c r="Z426" s="66"/>
      <c r="AA426" s="66"/>
      <c r="AB426" s="66"/>
      <c r="AC426" s="66"/>
      <c r="AD426" s="66"/>
      <c r="AE426" s="66"/>
      <c r="AF426" s="66"/>
      <c r="AG426" s="66"/>
      <c r="AH426" s="66"/>
      <c r="AI426" s="66"/>
    </row>
    <row r="427" hidden="1">
      <c r="A427" s="329" t="s">
        <v>2747</v>
      </c>
      <c r="B427" s="169"/>
      <c r="C427" s="169"/>
      <c r="D427" s="253" t="s">
        <v>2373</v>
      </c>
      <c r="E427" s="319" t="s">
        <v>870</v>
      </c>
      <c r="F427" s="269"/>
      <c r="G427" s="318" t="s">
        <v>2774</v>
      </c>
      <c r="H427" s="318" t="s">
        <v>2775</v>
      </c>
      <c r="I427" s="318" t="s">
        <v>2776</v>
      </c>
      <c r="J427" s="200" t="s">
        <v>492</v>
      </c>
      <c r="K427" s="319" t="s">
        <v>493</v>
      </c>
      <c r="L427" s="269"/>
      <c r="M427" s="269"/>
      <c r="N427" s="269"/>
      <c r="O427" s="225"/>
      <c r="P427" s="66"/>
      <c r="Q427" s="66"/>
      <c r="R427" s="66"/>
      <c r="S427" s="66"/>
      <c r="T427" s="66"/>
      <c r="U427" s="66"/>
      <c r="V427" s="66"/>
      <c r="W427" s="66"/>
      <c r="X427" s="66"/>
      <c r="Y427" s="66"/>
      <c r="Z427" s="66"/>
      <c r="AA427" s="66"/>
      <c r="AB427" s="66"/>
      <c r="AC427" s="66"/>
      <c r="AD427" s="66"/>
      <c r="AE427" s="66"/>
      <c r="AF427" s="66"/>
      <c r="AG427" s="66"/>
      <c r="AH427" s="66"/>
      <c r="AI427" s="66"/>
    </row>
    <row r="428" hidden="1">
      <c r="A428" s="329" t="s">
        <v>2747</v>
      </c>
      <c r="B428" s="169"/>
      <c r="C428" s="169"/>
      <c r="D428" s="253" t="s">
        <v>2377</v>
      </c>
      <c r="E428" s="319" t="s">
        <v>870</v>
      </c>
      <c r="F428" s="269"/>
      <c r="G428" s="318" t="s">
        <v>2778</v>
      </c>
      <c r="H428" s="318" t="s">
        <v>2775</v>
      </c>
      <c r="I428" s="318" t="s">
        <v>2779</v>
      </c>
      <c r="J428" s="200" t="s">
        <v>492</v>
      </c>
      <c r="K428" s="319" t="s">
        <v>493</v>
      </c>
      <c r="L428" s="269"/>
      <c r="M428" s="269"/>
      <c r="N428" s="269"/>
      <c r="O428" s="225"/>
      <c r="P428" s="66"/>
      <c r="Q428" s="66"/>
      <c r="R428" s="66"/>
      <c r="S428" s="66"/>
      <c r="T428" s="66"/>
      <c r="U428" s="66"/>
      <c r="V428" s="66"/>
      <c r="W428" s="66"/>
      <c r="X428" s="66"/>
      <c r="Y428" s="66"/>
      <c r="Z428" s="66"/>
      <c r="AA428" s="66"/>
      <c r="AB428" s="66"/>
      <c r="AC428" s="66"/>
      <c r="AD428" s="66"/>
      <c r="AE428" s="66"/>
      <c r="AF428" s="66"/>
      <c r="AG428" s="66"/>
      <c r="AH428" s="66"/>
      <c r="AI428" s="66"/>
    </row>
    <row r="429" hidden="1">
      <c r="A429" s="329" t="s">
        <v>2747</v>
      </c>
      <c r="B429" s="169"/>
      <c r="C429" s="169"/>
      <c r="D429" s="253" t="s">
        <v>2384</v>
      </c>
      <c r="E429" s="319" t="s">
        <v>870</v>
      </c>
      <c r="F429" s="269"/>
      <c r="G429" s="318" t="s">
        <v>2781</v>
      </c>
      <c r="H429" s="318" t="s">
        <v>2775</v>
      </c>
      <c r="I429" s="318" t="s">
        <v>2782</v>
      </c>
      <c r="J429" s="200" t="s">
        <v>492</v>
      </c>
      <c r="K429" s="319" t="s">
        <v>493</v>
      </c>
      <c r="L429" s="269"/>
      <c r="M429" s="269"/>
      <c r="N429" s="269"/>
      <c r="O429" s="225"/>
      <c r="P429" s="66"/>
      <c r="Q429" s="66"/>
      <c r="R429" s="66"/>
      <c r="S429" s="66"/>
      <c r="T429" s="66"/>
      <c r="U429" s="66"/>
      <c r="V429" s="66"/>
      <c r="W429" s="66"/>
      <c r="X429" s="66"/>
      <c r="Y429" s="66"/>
      <c r="Z429" s="66"/>
      <c r="AA429" s="66"/>
      <c r="AB429" s="66"/>
      <c r="AC429" s="66"/>
      <c r="AD429" s="66"/>
      <c r="AE429" s="66"/>
      <c r="AF429" s="66"/>
      <c r="AG429" s="66"/>
      <c r="AH429" s="66"/>
      <c r="AI429" s="66"/>
    </row>
    <row r="430" hidden="1">
      <c r="A430" s="329" t="s">
        <v>2747</v>
      </c>
      <c r="B430" s="12"/>
      <c r="C430" s="12"/>
      <c r="D430" s="253" t="s">
        <v>2389</v>
      </c>
      <c r="E430" s="319" t="s">
        <v>870</v>
      </c>
      <c r="F430" s="269"/>
      <c r="G430" s="318" t="s">
        <v>2784</v>
      </c>
      <c r="H430" s="318" t="s">
        <v>2785</v>
      </c>
      <c r="I430" s="318" t="s">
        <v>2786</v>
      </c>
      <c r="J430" s="200" t="s">
        <v>492</v>
      </c>
      <c r="K430" s="319" t="s">
        <v>493</v>
      </c>
      <c r="L430" s="269"/>
      <c r="M430" s="269"/>
      <c r="N430" s="269"/>
      <c r="O430" s="225"/>
      <c r="P430" s="66"/>
      <c r="Q430" s="66"/>
      <c r="R430" s="66"/>
      <c r="S430" s="66"/>
      <c r="T430" s="66"/>
      <c r="U430" s="66"/>
      <c r="V430" s="66"/>
      <c r="W430" s="66"/>
      <c r="X430" s="66"/>
      <c r="Y430" s="66"/>
      <c r="Z430" s="66"/>
      <c r="AA430" s="66"/>
      <c r="AB430" s="66"/>
      <c r="AC430" s="66"/>
      <c r="AD430" s="66"/>
      <c r="AE430" s="66"/>
      <c r="AF430" s="66"/>
      <c r="AG430" s="66"/>
      <c r="AH430" s="66"/>
      <c r="AI430" s="66"/>
    </row>
    <row r="431" hidden="1">
      <c r="A431" s="329" t="s">
        <v>2792</v>
      </c>
      <c r="B431" s="330"/>
      <c r="C431" s="331" t="s">
        <v>2793</v>
      </c>
      <c r="D431" s="253" t="s">
        <v>2392</v>
      </c>
      <c r="E431" s="319" t="s">
        <v>870</v>
      </c>
      <c r="F431" s="269"/>
      <c r="G431" s="318" t="s">
        <v>2795</v>
      </c>
      <c r="H431" s="318" t="s">
        <v>2796</v>
      </c>
      <c r="I431" s="318" t="s">
        <v>2797</v>
      </c>
      <c r="J431" s="200" t="s">
        <v>492</v>
      </c>
      <c r="K431" s="319" t="s">
        <v>493</v>
      </c>
      <c r="L431" s="269"/>
      <c r="M431" s="269"/>
      <c r="N431" s="269"/>
      <c r="O431" s="225"/>
      <c r="P431" s="66"/>
      <c r="Q431" s="66"/>
      <c r="R431" s="66"/>
      <c r="S431" s="66"/>
      <c r="T431" s="66"/>
      <c r="U431" s="66"/>
      <c r="V431" s="66"/>
      <c r="W431" s="66"/>
      <c r="X431" s="66"/>
      <c r="Y431" s="66"/>
      <c r="Z431" s="66"/>
      <c r="AA431" s="66"/>
      <c r="AB431" s="66"/>
      <c r="AC431" s="66"/>
      <c r="AD431" s="66"/>
      <c r="AE431" s="66"/>
      <c r="AF431" s="66"/>
      <c r="AG431" s="66"/>
      <c r="AH431" s="66"/>
      <c r="AI431" s="66"/>
    </row>
    <row r="432" hidden="1">
      <c r="A432" s="329" t="s">
        <v>2792</v>
      </c>
      <c r="B432" s="169"/>
      <c r="C432" s="169"/>
      <c r="D432" s="253" t="s">
        <v>2395</v>
      </c>
      <c r="E432" s="319" t="s">
        <v>870</v>
      </c>
      <c r="F432" s="269"/>
      <c r="G432" s="318" t="s">
        <v>2799</v>
      </c>
      <c r="H432" s="318" t="s">
        <v>2796</v>
      </c>
      <c r="I432" s="318" t="s">
        <v>2800</v>
      </c>
      <c r="J432" s="200" t="s">
        <v>492</v>
      </c>
      <c r="K432" s="319" t="s">
        <v>493</v>
      </c>
      <c r="L432" s="269"/>
      <c r="M432" s="269"/>
      <c r="N432" s="269"/>
      <c r="O432" s="225"/>
      <c r="P432" s="66"/>
      <c r="Q432" s="66"/>
      <c r="R432" s="66"/>
      <c r="S432" s="66"/>
      <c r="T432" s="66"/>
      <c r="U432" s="66"/>
      <c r="V432" s="66"/>
      <c r="W432" s="66"/>
      <c r="X432" s="66"/>
      <c r="Y432" s="66"/>
      <c r="Z432" s="66"/>
      <c r="AA432" s="66"/>
      <c r="AB432" s="66"/>
      <c r="AC432" s="66"/>
      <c r="AD432" s="66"/>
      <c r="AE432" s="66"/>
      <c r="AF432" s="66"/>
      <c r="AG432" s="66"/>
      <c r="AH432" s="66"/>
      <c r="AI432" s="66"/>
    </row>
    <row r="433" hidden="1">
      <c r="A433" s="329" t="s">
        <v>2792</v>
      </c>
      <c r="B433" s="169"/>
      <c r="C433" s="169"/>
      <c r="D433" s="253" t="s">
        <v>2396</v>
      </c>
      <c r="E433" s="319" t="s">
        <v>870</v>
      </c>
      <c r="F433" s="269"/>
      <c r="G433" s="318" t="s">
        <v>2802</v>
      </c>
      <c r="H433" s="318" t="s">
        <v>2796</v>
      </c>
      <c r="I433" s="318" t="s">
        <v>2803</v>
      </c>
      <c r="J433" s="200" t="s">
        <v>492</v>
      </c>
      <c r="K433" s="319" t="s">
        <v>493</v>
      </c>
      <c r="L433" s="269"/>
      <c r="M433" s="269"/>
      <c r="N433" s="269"/>
      <c r="O433" s="225"/>
      <c r="P433" s="66"/>
      <c r="Q433" s="66"/>
      <c r="R433" s="66"/>
      <c r="S433" s="66"/>
      <c r="T433" s="66"/>
      <c r="U433" s="66"/>
      <c r="V433" s="66"/>
      <c r="W433" s="66"/>
      <c r="X433" s="66"/>
      <c r="Y433" s="66"/>
      <c r="Z433" s="66"/>
      <c r="AA433" s="66"/>
      <c r="AB433" s="66"/>
      <c r="AC433" s="66"/>
      <c r="AD433" s="66"/>
      <c r="AE433" s="66"/>
      <c r="AF433" s="66"/>
      <c r="AG433" s="66"/>
      <c r="AH433" s="66"/>
      <c r="AI433" s="66"/>
    </row>
    <row r="434" hidden="1">
      <c r="A434" s="329" t="s">
        <v>2792</v>
      </c>
      <c r="B434" s="169"/>
      <c r="C434" s="169"/>
      <c r="D434" s="253" t="s">
        <v>2400</v>
      </c>
      <c r="E434" s="319" t="s">
        <v>870</v>
      </c>
      <c r="F434" s="269"/>
      <c r="G434" s="318" t="s">
        <v>2805</v>
      </c>
      <c r="H434" s="318" t="s">
        <v>2806</v>
      </c>
      <c r="I434" s="318" t="s">
        <v>2807</v>
      </c>
      <c r="J434" s="200" t="s">
        <v>492</v>
      </c>
      <c r="K434" s="319" t="s">
        <v>493</v>
      </c>
      <c r="L434" s="269"/>
      <c r="M434" s="269"/>
      <c r="N434" s="269"/>
      <c r="O434" s="225"/>
      <c r="P434" s="66"/>
      <c r="Q434" s="66"/>
      <c r="R434" s="66"/>
      <c r="S434" s="66"/>
      <c r="T434" s="66"/>
      <c r="U434" s="66"/>
      <c r="V434" s="66"/>
      <c r="W434" s="66"/>
      <c r="X434" s="66"/>
      <c r="Y434" s="66"/>
      <c r="Z434" s="66"/>
      <c r="AA434" s="66"/>
      <c r="AB434" s="66"/>
      <c r="AC434" s="66"/>
      <c r="AD434" s="66"/>
      <c r="AE434" s="66"/>
      <c r="AF434" s="66"/>
      <c r="AG434" s="66"/>
      <c r="AH434" s="66"/>
      <c r="AI434" s="66"/>
    </row>
    <row r="435" hidden="1">
      <c r="A435" s="329" t="s">
        <v>2792</v>
      </c>
      <c r="B435" s="169"/>
      <c r="C435" s="169"/>
      <c r="D435" s="253" t="s">
        <v>2404</v>
      </c>
      <c r="E435" s="319" t="s">
        <v>870</v>
      </c>
      <c r="F435" s="269"/>
      <c r="G435" s="318" t="s">
        <v>2809</v>
      </c>
      <c r="H435" s="318" t="s">
        <v>2810</v>
      </c>
      <c r="I435" s="318" t="s">
        <v>2811</v>
      </c>
      <c r="J435" s="200" t="s">
        <v>492</v>
      </c>
      <c r="K435" s="319" t="s">
        <v>493</v>
      </c>
      <c r="L435" s="269"/>
      <c r="M435" s="269"/>
      <c r="N435" s="269"/>
      <c r="O435" s="225"/>
      <c r="P435" s="66"/>
      <c r="Q435" s="66"/>
      <c r="R435" s="66"/>
      <c r="S435" s="66"/>
      <c r="T435" s="66"/>
      <c r="U435" s="66"/>
      <c r="V435" s="66"/>
      <c r="W435" s="66"/>
      <c r="X435" s="66"/>
      <c r="Y435" s="66"/>
      <c r="Z435" s="66"/>
      <c r="AA435" s="66"/>
      <c r="AB435" s="66"/>
      <c r="AC435" s="66"/>
      <c r="AD435" s="66"/>
      <c r="AE435" s="66"/>
      <c r="AF435" s="66"/>
      <c r="AG435" s="66"/>
      <c r="AH435" s="66"/>
      <c r="AI435" s="66"/>
    </row>
    <row r="436" hidden="1">
      <c r="A436" s="329" t="s">
        <v>2792</v>
      </c>
      <c r="B436" s="169"/>
      <c r="C436" s="169"/>
      <c r="D436" s="253" t="s">
        <v>2408</v>
      </c>
      <c r="E436" s="319" t="s">
        <v>870</v>
      </c>
      <c r="F436" s="269"/>
      <c r="G436" s="318" t="s">
        <v>2813</v>
      </c>
      <c r="H436" s="318" t="s">
        <v>2814</v>
      </c>
      <c r="I436" s="318" t="s">
        <v>2815</v>
      </c>
      <c r="J436" s="200" t="s">
        <v>492</v>
      </c>
      <c r="K436" s="319" t="s">
        <v>493</v>
      </c>
      <c r="L436" s="269"/>
      <c r="M436" s="269"/>
      <c r="N436" s="269"/>
      <c r="O436" s="225"/>
      <c r="P436" s="66"/>
      <c r="Q436" s="66"/>
      <c r="R436" s="66"/>
      <c r="S436" s="66"/>
      <c r="T436" s="66"/>
      <c r="U436" s="66"/>
      <c r="V436" s="66"/>
      <c r="W436" s="66"/>
      <c r="X436" s="66"/>
      <c r="Y436" s="66"/>
      <c r="Z436" s="66"/>
      <c r="AA436" s="66"/>
      <c r="AB436" s="66"/>
      <c r="AC436" s="66"/>
      <c r="AD436" s="66"/>
      <c r="AE436" s="66"/>
      <c r="AF436" s="66"/>
      <c r="AG436" s="66"/>
      <c r="AH436" s="66"/>
      <c r="AI436" s="66"/>
    </row>
    <row r="437" hidden="1">
      <c r="A437" s="329" t="s">
        <v>2792</v>
      </c>
      <c r="B437" s="169"/>
      <c r="C437" s="169"/>
      <c r="D437" s="253" t="s">
        <v>2412</v>
      </c>
      <c r="E437" s="319" t="s">
        <v>870</v>
      </c>
      <c r="F437" s="269"/>
      <c r="G437" s="318" t="s">
        <v>2817</v>
      </c>
      <c r="H437" s="318" t="s">
        <v>2796</v>
      </c>
      <c r="I437" s="318" t="s">
        <v>2797</v>
      </c>
      <c r="J437" s="200" t="s">
        <v>492</v>
      </c>
      <c r="K437" s="319" t="s">
        <v>493</v>
      </c>
      <c r="L437" s="269"/>
      <c r="M437" s="269"/>
      <c r="N437" s="269"/>
      <c r="O437" s="225"/>
      <c r="P437" s="66"/>
      <c r="Q437" s="66"/>
      <c r="R437" s="66"/>
      <c r="S437" s="66"/>
      <c r="T437" s="66"/>
      <c r="U437" s="66"/>
      <c r="V437" s="66"/>
      <c r="W437" s="66"/>
      <c r="X437" s="66"/>
      <c r="Y437" s="66"/>
      <c r="Z437" s="66"/>
      <c r="AA437" s="66"/>
      <c r="AB437" s="66"/>
      <c r="AC437" s="66"/>
      <c r="AD437" s="66"/>
      <c r="AE437" s="66"/>
      <c r="AF437" s="66"/>
      <c r="AG437" s="66"/>
      <c r="AH437" s="66"/>
      <c r="AI437" s="66"/>
    </row>
    <row r="438" hidden="1">
      <c r="A438" s="329" t="s">
        <v>2792</v>
      </c>
      <c r="B438" s="169"/>
      <c r="C438" s="169"/>
      <c r="D438" s="253" t="s">
        <v>2416</v>
      </c>
      <c r="E438" s="319" t="s">
        <v>870</v>
      </c>
      <c r="F438" s="319" t="s">
        <v>2819</v>
      </c>
      <c r="G438" s="318" t="s">
        <v>2820</v>
      </c>
      <c r="H438" s="318" t="s">
        <v>2821</v>
      </c>
      <c r="I438" s="318" t="s">
        <v>2797</v>
      </c>
      <c r="J438" s="200" t="s">
        <v>492</v>
      </c>
      <c r="K438" s="319" t="s">
        <v>493</v>
      </c>
      <c r="L438" s="269"/>
      <c r="M438" s="269"/>
      <c r="N438" s="269"/>
      <c r="O438" s="225"/>
      <c r="P438" s="66"/>
      <c r="Q438" s="66"/>
      <c r="R438" s="66"/>
      <c r="S438" s="66"/>
      <c r="T438" s="66"/>
      <c r="U438" s="66"/>
      <c r="V438" s="66"/>
      <c r="W438" s="66"/>
      <c r="X438" s="66"/>
      <c r="Y438" s="66"/>
      <c r="Z438" s="66"/>
      <c r="AA438" s="66"/>
      <c r="AB438" s="66"/>
      <c r="AC438" s="66"/>
      <c r="AD438" s="66"/>
      <c r="AE438" s="66"/>
      <c r="AF438" s="66"/>
      <c r="AG438" s="66"/>
      <c r="AH438" s="66"/>
      <c r="AI438" s="66"/>
    </row>
    <row r="439" hidden="1">
      <c r="A439" s="329" t="s">
        <v>2792</v>
      </c>
      <c r="B439" s="12"/>
      <c r="C439" s="12"/>
      <c r="D439" s="253" t="s">
        <v>2420</v>
      </c>
      <c r="E439" s="319" t="s">
        <v>870</v>
      </c>
      <c r="F439" s="269"/>
      <c r="G439" s="318" t="s">
        <v>2823</v>
      </c>
      <c r="H439" s="318" t="s">
        <v>2824</v>
      </c>
      <c r="I439" s="318" t="s">
        <v>2825</v>
      </c>
      <c r="J439" s="200" t="s">
        <v>492</v>
      </c>
      <c r="K439" s="319" t="s">
        <v>493</v>
      </c>
      <c r="L439" s="269"/>
      <c r="M439" s="269"/>
      <c r="N439" s="269"/>
      <c r="O439" s="225"/>
      <c r="P439" s="66"/>
      <c r="Q439" s="66"/>
      <c r="R439" s="66"/>
      <c r="S439" s="66"/>
      <c r="T439" s="66"/>
      <c r="U439" s="66"/>
      <c r="V439" s="66"/>
      <c r="W439" s="66"/>
      <c r="X439" s="66"/>
      <c r="Y439" s="66"/>
      <c r="Z439" s="66"/>
      <c r="AA439" s="66"/>
      <c r="AB439" s="66"/>
      <c r="AC439" s="66"/>
      <c r="AD439" s="66"/>
      <c r="AE439" s="66"/>
      <c r="AF439" s="66"/>
      <c r="AG439" s="66"/>
      <c r="AH439" s="66"/>
      <c r="AI439" s="66"/>
    </row>
    <row r="440" hidden="1">
      <c r="A440" s="329" t="s">
        <v>2826</v>
      </c>
      <c r="B440" s="330"/>
      <c r="C440" s="331" t="s">
        <v>2827</v>
      </c>
      <c r="D440" s="253" t="s">
        <v>2424</v>
      </c>
      <c r="E440" s="319" t="s">
        <v>870</v>
      </c>
      <c r="F440" s="319" t="s">
        <v>2829</v>
      </c>
      <c r="G440" s="318" t="s">
        <v>2830</v>
      </c>
      <c r="H440" s="318" t="s">
        <v>2831</v>
      </c>
      <c r="I440" s="318" t="s">
        <v>2832</v>
      </c>
      <c r="J440" s="200" t="s">
        <v>492</v>
      </c>
      <c r="K440" s="319" t="s">
        <v>518</v>
      </c>
      <c r="L440" s="253" t="s">
        <v>519</v>
      </c>
      <c r="M440" s="269"/>
      <c r="N440" s="269"/>
      <c r="O440" s="225"/>
      <c r="P440" s="66"/>
      <c r="Q440" s="66"/>
      <c r="R440" s="66"/>
      <c r="S440" s="66"/>
      <c r="T440" s="66"/>
      <c r="U440" s="66"/>
      <c r="V440" s="66"/>
      <c r="W440" s="66"/>
      <c r="X440" s="66"/>
      <c r="Y440" s="66"/>
      <c r="Z440" s="66"/>
      <c r="AA440" s="66"/>
      <c r="AB440" s="66"/>
      <c r="AC440" s="66"/>
      <c r="AD440" s="66"/>
      <c r="AE440" s="66"/>
      <c r="AF440" s="66"/>
      <c r="AG440" s="66"/>
      <c r="AH440" s="66"/>
      <c r="AI440" s="66"/>
    </row>
    <row r="441" hidden="1">
      <c r="A441" s="329" t="s">
        <v>2826</v>
      </c>
      <c r="B441" s="169"/>
      <c r="C441" s="169"/>
      <c r="D441" s="253" t="s">
        <v>2428</v>
      </c>
      <c r="E441" s="319" t="s">
        <v>870</v>
      </c>
      <c r="F441" s="319" t="s">
        <v>2829</v>
      </c>
      <c r="G441" s="318" t="s">
        <v>2834</v>
      </c>
      <c r="H441" s="318" t="s">
        <v>2835</v>
      </c>
      <c r="I441" s="318" t="s">
        <v>2836</v>
      </c>
      <c r="J441" s="200" t="s">
        <v>492</v>
      </c>
      <c r="K441" s="319" t="s">
        <v>493</v>
      </c>
      <c r="L441" s="269"/>
      <c r="M441" s="269"/>
      <c r="N441" s="269"/>
      <c r="O441" s="225"/>
      <c r="P441" s="66"/>
      <c r="Q441" s="66"/>
      <c r="R441" s="66"/>
      <c r="S441" s="66"/>
      <c r="T441" s="66"/>
      <c r="U441" s="66"/>
      <c r="V441" s="66"/>
      <c r="W441" s="66"/>
      <c r="X441" s="66"/>
      <c r="Y441" s="66"/>
      <c r="Z441" s="66"/>
      <c r="AA441" s="66"/>
      <c r="AB441" s="66"/>
      <c r="AC441" s="66"/>
      <c r="AD441" s="66"/>
      <c r="AE441" s="66"/>
      <c r="AF441" s="66"/>
      <c r="AG441" s="66"/>
      <c r="AH441" s="66"/>
      <c r="AI441" s="66"/>
    </row>
    <row r="442" hidden="1">
      <c r="A442" s="329" t="s">
        <v>2826</v>
      </c>
      <c r="B442" s="12"/>
      <c r="C442" s="12"/>
      <c r="D442" s="253" t="s">
        <v>2431</v>
      </c>
      <c r="E442" s="319" t="s">
        <v>870</v>
      </c>
      <c r="F442" s="319" t="s">
        <v>2829</v>
      </c>
      <c r="G442" s="318" t="s">
        <v>2838</v>
      </c>
      <c r="H442" s="318" t="s">
        <v>2835</v>
      </c>
      <c r="I442" s="318" t="s">
        <v>2836</v>
      </c>
      <c r="J442" s="200" t="s">
        <v>492</v>
      </c>
      <c r="K442" s="319" t="s">
        <v>493</v>
      </c>
      <c r="L442" s="269"/>
      <c r="M442" s="321"/>
      <c r="N442" s="269"/>
      <c r="O442" s="225"/>
      <c r="P442" s="66"/>
      <c r="Q442" s="66"/>
      <c r="R442" s="66"/>
      <c r="S442" s="66"/>
      <c r="T442" s="66"/>
      <c r="U442" s="66"/>
      <c r="V442" s="66"/>
      <c r="W442" s="66"/>
      <c r="X442" s="66"/>
      <c r="Y442" s="66"/>
      <c r="Z442" s="66"/>
      <c r="AA442" s="66"/>
      <c r="AB442" s="66"/>
      <c r="AC442" s="66"/>
      <c r="AD442" s="66"/>
      <c r="AE442" s="66"/>
      <c r="AF442" s="66"/>
      <c r="AG442" s="66"/>
      <c r="AH442" s="66"/>
      <c r="AI442" s="66"/>
    </row>
    <row r="443" hidden="1">
      <c r="A443" s="329" t="s">
        <v>2839</v>
      </c>
      <c r="B443" s="330"/>
      <c r="C443" s="331" t="s">
        <v>2840</v>
      </c>
      <c r="D443" s="253" t="s">
        <v>2435</v>
      </c>
      <c r="E443" s="269"/>
      <c r="F443" s="319" t="s">
        <v>2842</v>
      </c>
      <c r="G443" s="318" t="s">
        <v>2843</v>
      </c>
      <c r="H443" s="318" t="s">
        <v>2844</v>
      </c>
      <c r="I443" s="318" t="s">
        <v>2845</v>
      </c>
      <c r="J443" s="200" t="s">
        <v>492</v>
      </c>
      <c r="K443" s="319" t="s">
        <v>518</v>
      </c>
      <c r="L443" s="253" t="s">
        <v>519</v>
      </c>
      <c r="M443" s="269"/>
      <c r="N443" s="269"/>
      <c r="O443" s="225"/>
      <c r="P443" s="66"/>
      <c r="Q443" s="66"/>
      <c r="R443" s="66"/>
      <c r="S443" s="66"/>
      <c r="T443" s="66"/>
      <c r="U443" s="66"/>
      <c r="V443" s="66"/>
      <c r="W443" s="66"/>
      <c r="X443" s="66"/>
      <c r="Y443" s="66"/>
      <c r="Z443" s="66"/>
      <c r="AA443" s="66"/>
      <c r="AB443" s="66"/>
      <c r="AC443" s="66"/>
      <c r="AD443" s="66"/>
      <c r="AE443" s="66"/>
      <c r="AF443" s="66"/>
      <c r="AG443" s="66"/>
      <c r="AH443" s="66"/>
      <c r="AI443" s="66"/>
    </row>
    <row r="444" hidden="1">
      <c r="A444" s="329" t="s">
        <v>2839</v>
      </c>
      <c r="B444" s="169"/>
      <c r="C444" s="169"/>
      <c r="D444" s="253" t="s">
        <v>2441</v>
      </c>
      <c r="E444" s="269"/>
      <c r="F444" s="319" t="s">
        <v>2842</v>
      </c>
      <c r="G444" s="318" t="s">
        <v>2847</v>
      </c>
      <c r="H444" s="318" t="s">
        <v>2844</v>
      </c>
      <c r="I444" s="318" t="s">
        <v>7339</v>
      </c>
      <c r="J444" s="200" t="s">
        <v>492</v>
      </c>
      <c r="K444" s="319" t="s">
        <v>518</v>
      </c>
      <c r="L444" s="253" t="s">
        <v>519</v>
      </c>
      <c r="M444" s="269"/>
      <c r="N444" s="269"/>
      <c r="O444" s="225"/>
      <c r="P444" s="66"/>
      <c r="Q444" s="66"/>
      <c r="R444" s="66"/>
      <c r="S444" s="66"/>
      <c r="T444" s="66"/>
      <c r="U444" s="66"/>
      <c r="V444" s="66"/>
      <c r="W444" s="66"/>
      <c r="X444" s="66"/>
      <c r="Y444" s="66"/>
      <c r="Z444" s="66"/>
      <c r="AA444" s="66"/>
      <c r="AB444" s="66"/>
      <c r="AC444" s="66"/>
      <c r="AD444" s="66"/>
      <c r="AE444" s="66"/>
      <c r="AF444" s="66"/>
      <c r="AG444" s="66"/>
      <c r="AH444" s="66"/>
      <c r="AI444" s="66"/>
    </row>
    <row r="445" hidden="1">
      <c r="A445" s="329" t="s">
        <v>2839</v>
      </c>
      <c r="B445" s="12"/>
      <c r="C445" s="12"/>
      <c r="D445" s="253" t="s">
        <v>2446</v>
      </c>
      <c r="E445" s="269"/>
      <c r="F445" s="319" t="s">
        <v>2842</v>
      </c>
      <c r="G445" s="318" t="s">
        <v>2850</v>
      </c>
      <c r="H445" s="318" t="s">
        <v>2851</v>
      </c>
      <c r="I445" s="318" t="s">
        <v>2852</v>
      </c>
      <c r="J445" s="200" t="s">
        <v>492</v>
      </c>
      <c r="K445" s="319" t="s">
        <v>493</v>
      </c>
      <c r="L445" s="269"/>
      <c r="M445" s="269"/>
      <c r="N445" s="269"/>
      <c r="O445" s="225"/>
      <c r="P445" s="66"/>
      <c r="Q445" s="66"/>
      <c r="R445" s="66"/>
      <c r="S445" s="66"/>
      <c r="T445" s="66"/>
      <c r="U445" s="66"/>
      <c r="V445" s="66"/>
      <c r="W445" s="66"/>
      <c r="X445" s="66"/>
      <c r="Y445" s="66"/>
      <c r="Z445" s="66"/>
      <c r="AA445" s="66"/>
      <c r="AB445" s="66"/>
      <c r="AC445" s="66"/>
      <c r="AD445" s="66"/>
      <c r="AE445" s="66"/>
      <c r="AF445" s="66"/>
      <c r="AG445" s="66"/>
      <c r="AH445" s="66"/>
      <c r="AI445" s="66"/>
    </row>
    <row r="446" hidden="1">
      <c r="A446" s="329" t="s">
        <v>2853</v>
      </c>
      <c r="B446" s="330"/>
      <c r="C446" s="331" t="s">
        <v>2854</v>
      </c>
      <c r="D446" s="253" t="s">
        <v>2449</v>
      </c>
      <c r="E446" s="269"/>
      <c r="F446" s="319" t="s">
        <v>2856</v>
      </c>
      <c r="G446" s="318" t="s">
        <v>2857</v>
      </c>
      <c r="H446" s="318" t="s">
        <v>2858</v>
      </c>
      <c r="I446" s="318" t="s">
        <v>2859</v>
      </c>
      <c r="J446" s="320" t="s">
        <v>706</v>
      </c>
      <c r="K446" s="319" t="s">
        <v>493</v>
      </c>
      <c r="L446" s="269"/>
      <c r="M446" s="321" t="s">
        <v>2860</v>
      </c>
      <c r="N446" s="269"/>
      <c r="O446" s="225"/>
      <c r="P446" s="66"/>
      <c r="Q446" s="66"/>
      <c r="R446" s="66"/>
      <c r="S446" s="66"/>
      <c r="T446" s="66"/>
      <c r="U446" s="66"/>
      <c r="V446" s="66"/>
      <c r="W446" s="66"/>
      <c r="X446" s="66"/>
      <c r="Y446" s="66"/>
      <c r="Z446" s="66"/>
      <c r="AA446" s="66"/>
      <c r="AB446" s="66"/>
      <c r="AC446" s="66"/>
      <c r="AD446" s="66"/>
      <c r="AE446" s="66"/>
      <c r="AF446" s="66"/>
      <c r="AG446" s="66"/>
      <c r="AH446" s="66"/>
      <c r="AI446" s="66"/>
    </row>
    <row r="447" hidden="1">
      <c r="A447" s="329" t="s">
        <v>2853</v>
      </c>
      <c r="B447" s="169"/>
      <c r="C447" s="169"/>
      <c r="D447" s="253" t="s">
        <v>2452</v>
      </c>
      <c r="E447" s="269"/>
      <c r="F447" s="319" t="s">
        <v>2856</v>
      </c>
      <c r="G447" s="318" t="s">
        <v>2862</v>
      </c>
      <c r="H447" s="318" t="s">
        <v>2863</v>
      </c>
      <c r="I447" s="318" t="s">
        <v>2864</v>
      </c>
      <c r="J447" s="320" t="s">
        <v>706</v>
      </c>
      <c r="K447" s="319" t="s">
        <v>493</v>
      </c>
      <c r="L447" s="269"/>
      <c r="M447" s="321" t="s">
        <v>2860</v>
      </c>
      <c r="N447" s="269"/>
      <c r="O447" s="225"/>
      <c r="P447" s="66"/>
      <c r="Q447" s="66"/>
      <c r="R447" s="66"/>
      <c r="S447" s="66"/>
      <c r="T447" s="66"/>
      <c r="U447" s="66"/>
      <c r="V447" s="66"/>
      <c r="W447" s="66"/>
      <c r="X447" s="66"/>
      <c r="Y447" s="66"/>
      <c r="Z447" s="66"/>
      <c r="AA447" s="66"/>
      <c r="AB447" s="66"/>
      <c r="AC447" s="66"/>
      <c r="AD447" s="66"/>
      <c r="AE447" s="66"/>
      <c r="AF447" s="66"/>
      <c r="AG447" s="66"/>
      <c r="AH447" s="66"/>
      <c r="AI447" s="66"/>
    </row>
    <row r="448" hidden="1">
      <c r="A448" s="329" t="s">
        <v>2853</v>
      </c>
      <c r="B448" s="169"/>
      <c r="C448" s="169"/>
      <c r="D448" s="253" t="s">
        <v>2456</v>
      </c>
      <c r="E448" s="269"/>
      <c r="F448" s="319" t="s">
        <v>2856</v>
      </c>
      <c r="G448" s="318" t="s">
        <v>2866</v>
      </c>
      <c r="H448" s="318" t="s">
        <v>2867</v>
      </c>
      <c r="I448" s="318" t="s">
        <v>2868</v>
      </c>
      <c r="J448" s="320" t="s">
        <v>706</v>
      </c>
      <c r="K448" s="319" t="s">
        <v>493</v>
      </c>
      <c r="L448" s="269"/>
      <c r="M448" s="321" t="s">
        <v>2860</v>
      </c>
      <c r="N448" s="269"/>
      <c r="O448" s="225"/>
      <c r="P448" s="66"/>
      <c r="Q448" s="66"/>
      <c r="R448" s="66"/>
      <c r="S448" s="66"/>
      <c r="T448" s="66"/>
      <c r="U448" s="66"/>
      <c r="V448" s="66"/>
      <c r="W448" s="66"/>
      <c r="X448" s="66"/>
      <c r="Y448" s="66"/>
      <c r="Z448" s="66"/>
      <c r="AA448" s="66"/>
      <c r="AB448" s="66"/>
      <c r="AC448" s="66"/>
      <c r="AD448" s="66"/>
      <c r="AE448" s="66"/>
      <c r="AF448" s="66"/>
      <c r="AG448" s="66"/>
      <c r="AH448" s="66"/>
      <c r="AI448" s="66"/>
    </row>
    <row r="449" hidden="1">
      <c r="A449" s="329" t="s">
        <v>2853</v>
      </c>
      <c r="B449" s="169"/>
      <c r="C449" s="169"/>
      <c r="D449" s="253" t="s">
        <v>2459</v>
      </c>
      <c r="E449" s="269"/>
      <c r="F449" s="319" t="s">
        <v>2856</v>
      </c>
      <c r="G449" s="318" t="s">
        <v>2870</v>
      </c>
      <c r="H449" s="318" t="s">
        <v>2871</v>
      </c>
      <c r="I449" s="318" t="s">
        <v>2872</v>
      </c>
      <c r="J449" s="320" t="s">
        <v>706</v>
      </c>
      <c r="K449" s="319" t="s">
        <v>493</v>
      </c>
      <c r="L449" s="269"/>
      <c r="M449" s="321" t="s">
        <v>2860</v>
      </c>
      <c r="N449" s="269"/>
      <c r="O449" s="225"/>
      <c r="P449" s="66"/>
      <c r="Q449" s="66"/>
      <c r="R449" s="66"/>
      <c r="S449" s="66"/>
      <c r="T449" s="66"/>
      <c r="U449" s="66"/>
      <c r="V449" s="66"/>
      <c r="W449" s="66"/>
      <c r="X449" s="66"/>
      <c r="Y449" s="66"/>
      <c r="Z449" s="66"/>
      <c r="AA449" s="66"/>
      <c r="AB449" s="66"/>
      <c r="AC449" s="66"/>
      <c r="AD449" s="66"/>
      <c r="AE449" s="66"/>
      <c r="AF449" s="66"/>
      <c r="AG449" s="66"/>
      <c r="AH449" s="66"/>
      <c r="AI449" s="66"/>
    </row>
    <row r="450" hidden="1">
      <c r="A450" s="329" t="s">
        <v>2853</v>
      </c>
      <c r="B450" s="169"/>
      <c r="C450" s="169"/>
      <c r="D450" s="253" t="s">
        <v>2463</v>
      </c>
      <c r="E450" s="269"/>
      <c r="F450" s="319" t="s">
        <v>2856</v>
      </c>
      <c r="G450" s="318" t="s">
        <v>2874</v>
      </c>
      <c r="H450" s="318" t="s">
        <v>2875</v>
      </c>
      <c r="I450" s="318" t="s">
        <v>2876</v>
      </c>
      <c r="J450" s="320" t="s">
        <v>706</v>
      </c>
      <c r="K450" s="319" t="s">
        <v>493</v>
      </c>
      <c r="L450" s="269"/>
      <c r="M450" s="321" t="s">
        <v>2860</v>
      </c>
      <c r="N450" s="269"/>
      <c r="O450" s="225"/>
      <c r="P450" s="66"/>
      <c r="Q450" s="66"/>
      <c r="R450" s="66"/>
      <c r="S450" s="66"/>
      <c r="T450" s="66"/>
      <c r="U450" s="66"/>
      <c r="V450" s="66"/>
      <c r="W450" s="66"/>
      <c r="X450" s="66"/>
      <c r="Y450" s="66"/>
      <c r="Z450" s="66"/>
      <c r="AA450" s="66"/>
      <c r="AB450" s="66"/>
      <c r="AC450" s="66"/>
      <c r="AD450" s="66"/>
      <c r="AE450" s="66"/>
      <c r="AF450" s="66"/>
      <c r="AG450" s="66"/>
      <c r="AH450" s="66"/>
      <c r="AI450" s="66"/>
    </row>
    <row r="451" hidden="1">
      <c r="A451" s="329" t="s">
        <v>2853</v>
      </c>
      <c r="B451" s="169"/>
      <c r="C451" s="169"/>
      <c r="D451" s="253" t="s">
        <v>2467</v>
      </c>
      <c r="E451" s="269"/>
      <c r="F451" s="319" t="s">
        <v>2856</v>
      </c>
      <c r="G451" s="318" t="s">
        <v>2878</v>
      </c>
      <c r="H451" s="318" t="s">
        <v>2879</v>
      </c>
      <c r="I451" s="318" t="s">
        <v>2880</v>
      </c>
      <c r="J451" s="320" t="s">
        <v>706</v>
      </c>
      <c r="K451" s="319" t="s">
        <v>493</v>
      </c>
      <c r="L451" s="269"/>
      <c r="M451" s="321" t="s">
        <v>2860</v>
      </c>
      <c r="N451" s="269"/>
      <c r="O451" s="225"/>
      <c r="P451" s="66"/>
      <c r="Q451" s="66"/>
      <c r="R451" s="66"/>
      <c r="S451" s="66"/>
      <c r="T451" s="66"/>
      <c r="U451" s="66"/>
      <c r="V451" s="66"/>
      <c r="W451" s="66"/>
      <c r="X451" s="66"/>
      <c r="Y451" s="66"/>
      <c r="Z451" s="66"/>
      <c r="AA451" s="66"/>
      <c r="AB451" s="66"/>
      <c r="AC451" s="66"/>
      <c r="AD451" s="66"/>
      <c r="AE451" s="66"/>
      <c r="AF451" s="66"/>
      <c r="AG451" s="66"/>
      <c r="AH451" s="66"/>
      <c r="AI451" s="66"/>
    </row>
    <row r="452" hidden="1">
      <c r="A452" s="329" t="s">
        <v>2853</v>
      </c>
      <c r="B452" s="169"/>
      <c r="C452" s="169"/>
      <c r="D452" s="253" t="s">
        <v>2471</v>
      </c>
      <c r="E452" s="269"/>
      <c r="F452" s="319" t="s">
        <v>2856</v>
      </c>
      <c r="G452" s="318" t="s">
        <v>2882</v>
      </c>
      <c r="H452" s="318" t="s">
        <v>2883</v>
      </c>
      <c r="I452" s="318" t="s">
        <v>2884</v>
      </c>
      <c r="J452" s="320" t="s">
        <v>706</v>
      </c>
      <c r="K452" s="319" t="s">
        <v>493</v>
      </c>
      <c r="L452" s="269"/>
      <c r="M452" s="321" t="s">
        <v>2860</v>
      </c>
      <c r="N452" s="269"/>
      <c r="O452" s="225"/>
      <c r="P452" s="66"/>
      <c r="Q452" s="66"/>
      <c r="R452" s="66"/>
      <c r="S452" s="66"/>
      <c r="T452" s="66"/>
      <c r="U452" s="66"/>
      <c r="V452" s="66"/>
      <c r="W452" s="66"/>
      <c r="X452" s="66"/>
      <c r="Y452" s="66"/>
      <c r="Z452" s="66"/>
      <c r="AA452" s="66"/>
      <c r="AB452" s="66"/>
      <c r="AC452" s="66"/>
      <c r="AD452" s="66"/>
      <c r="AE452" s="66"/>
      <c r="AF452" s="66"/>
      <c r="AG452" s="66"/>
      <c r="AH452" s="66"/>
      <c r="AI452" s="66"/>
    </row>
    <row r="453" hidden="1">
      <c r="A453" s="329" t="s">
        <v>2853</v>
      </c>
      <c r="B453" s="169"/>
      <c r="C453" s="169"/>
      <c r="D453" s="253" t="s">
        <v>2475</v>
      </c>
      <c r="E453" s="269"/>
      <c r="F453" s="319" t="s">
        <v>2856</v>
      </c>
      <c r="G453" s="318" t="s">
        <v>2886</v>
      </c>
      <c r="H453" s="318" t="s">
        <v>2883</v>
      </c>
      <c r="I453" s="318" t="s">
        <v>2887</v>
      </c>
      <c r="J453" s="320" t="s">
        <v>706</v>
      </c>
      <c r="K453" s="319" t="s">
        <v>493</v>
      </c>
      <c r="L453" s="269"/>
      <c r="M453" s="321" t="s">
        <v>2860</v>
      </c>
      <c r="N453" s="269"/>
      <c r="O453" s="225"/>
      <c r="P453" s="66"/>
      <c r="Q453" s="66"/>
      <c r="R453" s="66"/>
      <c r="S453" s="66"/>
      <c r="T453" s="66"/>
      <c r="U453" s="66"/>
      <c r="V453" s="66"/>
      <c r="W453" s="66"/>
      <c r="X453" s="66"/>
      <c r="Y453" s="66"/>
      <c r="Z453" s="66"/>
      <c r="AA453" s="66"/>
      <c r="AB453" s="66"/>
      <c r="AC453" s="66"/>
      <c r="AD453" s="66"/>
      <c r="AE453" s="66"/>
      <c r="AF453" s="66"/>
      <c r="AG453" s="66"/>
      <c r="AH453" s="66"/>
      <c r="AI453" s="66"/>
    </row>
    <row r="454" hidden="1">
      <c r="A454" s="329" t="s">
        <v>2853</v>
      </c>
      <c r="B454" s="169"/>
      <c r="C454" s="169"/>
      <c r="D454" s="253" t="s">
        <v>2479</v>
      </c>
      <c r="E454" s="269"/>
      <c r="F454" s="319" t="s">
        <v>2856</v>
      </c>
      <c r="G454" s="318" t="s">
        <v>2889</v>
      </c>
      <c r="H454" s="318" t="s">
        <v>2890</v>
      </c>
      <c r="I454" s="318" t="s">
        <v>2891</v>
      </c>
      <c r="J454" s="320" t="s">
        <v>706</v>
      </c>
      <c r="K454" s="319" t="s">
        <v>493</v>
      </c>
      <c r="L454" s="269"/>
      <c r="M454" s="321" t="s">
        <v>2860</v>
      </c>
      <c r="N454" s="269"/>
      <c r="O454" s="225"/>
      <c r="P454" s="66"/>
      <c r="Q454" s="66"/>
      <c r="R454" s="66"/>
      <c r="S454" s="66"/>
      <c r="T454" s="66"/>
      <c r="U454" s="66"/>
      <c r="V454" s="66"/>
      <c r="W454" s="66"/>
      <c r="X454" s="66"/>
      <c r="Y454" s="66"/>
      <c r="Z454" s="66"/>
      <c r="AA454" s="66"/>
      <c r="AB454" s="66"/>
      <c r="AC454" s="66"/>
      <c r="AD454" s="66"/>
      <c r="AE454" s="66"/>
      <c r="AF454" s="66"/>
      <c r="AG454" s="66"/>
      <c r="AH454" s="66"/>
      <c r="AI454" s="66"/>
    </row>
    <row r="455" hidden="1">
      <c r="A455" s="329" t="s">
        <v>2853</v>
      </c>
      <c r="B455" s="12"/>
      <c r="C455" s="12"/>
      <c r="D455" s="253" t="s">
        <v>2482</v>
      </c>
      <c r="E455" s="269"/>
      <c r="F455" s="319" t="s">
        <v>2856</v>
      </c>
      <c r="G455" s="318" t="s">
        <v>2893</v>
      </c>
      <c r="H455" s="318" t="s">
        <v>2894</v>
      </c>
      <c r="I455" s="318" t="s">
        <v>2895</v>
      </c>
      <c r="J455" s="320" t="s">
        <v>706</v>
      </c>
      <c r="K455" s="319" t="s">
        <v>493</v>
      </c>
      <c r="L455" s="269"/>
      <c r="M455" s="321" t="s">
        <v>2860</v>
      </c>
      <c r="N455" s="269"/>
      <c r="O455" s="225"/>
      <c r="P455" s="66"/>
      <c r="Q455" s="66"/>
      <c r="R455" s="66"/>
      <c r="S455" s="66"/>
      <c r="T455" s="66"/>
      <c r="U455" s="66"/>
      <c r="V455" s="66"/>
      <c r="W455" s="66"/>
      <c r="X455" s="66"/>
      <c r="Y455" s="66"/>
      <c r="Z455" s="66"/>
      <c r="AA455" s="66"/>
      <c r="AB455" s="66"/>
      <c r="AC455" s="66"/>
      <c r="AD455" s="66"/>
      <c r="AE455" s="66"/>
      <c r="AF455" s="66"/>
      <c r="AG455" s="66"/>
      <c r="AH455" s="66"/>
      <c r="AI455" s="66"/>
    </row>
    <row r="456" hidden="1">
      <c r="A456" s="329" t="s">
        <v>7340</v>
      </c>
      <c r="B456" s="330"/>
      <c r="C456" s="331" t="s">
        <v>7341</v>
      </c>
      <c r="D456" s="253" t="s">
        <v>2485</v>
      </c>
      <c r="E456" s="269"/>
      <c r="F456" s="269"/>
      <c r="G456" s="318" t="s">
        <v>7342</v>
      </c>
      <c r="H456" s="318" t="s">
        <v>7343</v>
      </c>
      <c r="I456" s="318" t="s">
        <v>7344</v>
      </c>
      <c r="J456" s="200" t="s">
        <v>492</v>
      </c>
      <c r="K456" s="319" t="s">
        <v>493</v>
      </c>
      <c r="L456" s="269"/>
      <c r="M456" s="269"/>
      <c r="N456" s="269"/>
      <c r="O456" s="225"/>
      <c r="P456" s="66"/>
      <c r="Q456" s="66"/>
      <c r="R456" s="66"/>
      <c r="S456" s="66"/>
      <c r="T456" s="66"/>
      <c r="U456" s="66"/>
      <c r="V456" s="66"/>
      <c r="W456" s="66"/>
      <c r="X456" s="66"/>
      <c r="Y456" s="66"/>
      <c r="Z456" s="66"/>
      <c r="AA456" s="66"/>
      <c r="AB456" s="66"/>
      <c r="AC456" s="66"/>
      <c r="AD456" s="66"/>
      <c r="AE456" s="66"/>
      <c r="AF456" s="66"/>
      <c r="AG456" s="66"/>
      <c r="AH456" s="66"/>
      <c r="AI456" s="66"/>
    </row>
    <row r="457" hidden="1">
      <c r="A457" s="329" t="s">
        <v>7340</v>
      </c>
      <c r="B457" s="169"/>
      <c r="C457" s="169"/>
      <c r="D457" s="253" t="s">
        <v>2489</v>
      </c>
      <c r="E457" s="269"/>
      <c r="F457" s="269"/>
      <c r="G457" s="318" t="s">
        <v>7345</v>
      </c>
      <c r="H457" s="318" t="s">
        <v>7346</v>
      </c>
      <c r="I457" s="318" t="s">
        <v>7344</v>
      </c>
      <c r="J457" s="200" t="s">
        <v>492</v>
      </c>
      <c r="K457" s="319" t="s">
        <v>493</v>
      </c>
      <c r="L457" s="269"/>
      <c r="M457" s="269"/>
      <c r="N457" s="269"/>
      <c r="O457" s="225"/>
      <c r="P457" s="66"/>
      <c r="Q457" s="66"/>
      <c r="R457" s="66"/>
      <c r="S457" s="66"/>
      <c r="T457" s="66"/>
      <c r="U457" s="66"/>
      <c r="V457" s="66"/>
      <c r="W457" s="66"/>
      <c r="X457" s="66"/>
      <c r="Y457" s="66"/>
      <c r="Z457" s="66"/>
      <c r="AA457" s="66"/>
      <c r="AB457" s="66"/>
      <c r="AC457" s="66"/>
      <c r="AD457" s="66"/>
      <c r="AE457" s="66"/>
      <c r="AF457" s="66"/>
      <c r="AG457" s="66"/>
      <c r="AH457" s="66"/>
      <c r="AI457" s="66"/>
    </row>
    <row r="458" hidden="1">
      <c r="A458" s="329" t="s">
        <v>7340</v>
      </c>
      <c r="B458" s="169"/>
      <c r="C458" s="169"/>
      <c r="D458" s="253" t="s">
        <v>2492</v>
      </c>
      <c r="E458" s="269"/>
      <c r="F458" s="269"/>
      <c r="G458" s="318" t="s">
        <v>7347</v>
      </c>
      <c r="H458" s="318" t="s">
        <v>7348</v>
      </c>
      <c r="I458" s="318" t="s">
        <v>7349</v>
      </c>
      <c r="J458" s="200" t="s">
        <v>492</v>
      </c>
      <c r="K458" s="319" t="s">
        <v>493</v>
      </c>
      <c r="L458" s="269"/>
      <c r="M458" s="269"/>
      <c r="N458" s="269"/>
      <c r="O458" s="225"/>
      <c r="P458" s="66"/>
      <c r="Q458" s="66"/>
      <c r="R458" s="66"/>
      <c r="S458" s="66"/>
      <c r="T458" s="66"/>
      <c r="U458" s="66"/>
      <c r="V458" s="66"/>
      <c r="W458" s="66"/>
      <c r="X458" s="66"/>
      <c r="Y458" s="66"/>
      <c r="Z458" s="66"/>
      <c r="AA458" s="66"/>
      <c r="AB458" s="66"/>
      <c r="AC458" s="66"/>
      <c r="AD458" s="66"/>
      <c r="AE458" s="66"/>
      <c r="AF458" s="66"/>
      <c r="AG458" s="66"/>
      <c r="AH458" s="66"/>
      <c r="AI458" s="66"/>
    </row>
    <row r="459" hidden="1">
      <c r="A459" s="329" t="s">
        <v>7340</v>
      </c>
      <c r="B459" s="12"/>
      <c r="C459" s="12"/>
      <c r="D459" s="253" t="s">
        <v>2496</v>
      </c>
      <c r="E459" s="269"/>
      <c r="F459" s="269"/>
      <c r="G459" s="318" t="s">
        <v>7350</v>
      </c>
      <c r="H459" s="318" t="s">
        <v>7346</v>
      </c>
      <c r="I459" s="318" t="s">
        <v>7351</v>
      </c>
      <c r="J459" s="200" t="s">
        <v>492</v>
      </c>
      <c r="K459" s="319" t="s">
        <v>493</v>
      </c>
      <c r="L459" s="269"/>
      <c r="M459" s="269"/>
      <c r="N459" s="269"/>
      <c r="O459" s="225"/>
      <c r="P459" s="66"/>
      <c r="Q459" s="66"/>
      <c r="R459" s="66"/>
      <c r="S459" s="66"/>
      <c r="T459" s="66"/>
      <c r="U459" s="66"/>
      <c r="V459" s="66"/>
      <c r="W459" s="66"/>
      <c r="X459" s="66"/>
      <c r="Y459" s="66"/>
      <c r="Z459" s="66"/>
      <c r="AA459" s="66"/>
      <c r="AB459" s="66"/>
      <c r="AC459" s="66"/>
      <c r="AD459" s="66"/>
      <c r="AE459" s="66"/>
      <c r="AF459" s="66"/>
      <c r="AG459" s="66"/>
      <c r="AH459" s="66"/>
      <c r="AI459" s="66"/>
    </row>
    <row r="460" hidden="1">
      <c r="A460" s="329" t="s">
        <v>2896</v>
      </c>
      <c r="B460" s="330"/>
      <c r="C460" s="331" t="s">
        <v>2897</v>
      </c>
      <c r="D460" s="253" t="s">
        <v>2500</v>
      </c>
      <c r="E460" s="319" t="s">
        <v>870</v>
      </c>
      <c r="F460" s="319" t="s">
        <v>2899</v>
      </c>
      <c r="G460" s="318" t="s">
        <v>2900</v>
      </c>
      <c r="H460" s="318" t="s">
        <v>2901</v>
      </c>
      <c r="I460" s="318" t="s">
        <v>2902</v>
      </c>
      <c r="J460" s="200" t="s">
        <v>492</v>
      </c>
      <c r="K460" s="319" t="s">
        <v>518</v>
      </c>
      <c r="L460" s="253" t="s">
        <v>519</v>
      </c>
      <c r="M460" s="269"/>
      <c r="N460" s="269"/>
      <c r="O460" s="225"/>
      <c r="P460" s="66"/>
      <c r="Q460" s="66"/>
      <c r="R460" s="66"/>
      <c r="S460" s="66"/>
      <c r="T460" s="66"/>
      <c r="U460" s="66"/>
      <c r="V460" s="66"/>
      <c r="W460" s="66"/>
      <c r="X460" s="66"/>
      <c r="Y460" s="66"/>
      <c r="Z460" s="66"/>
      <c r="AA460" s="66"/>
      <c r="AB460" s="66"/>
      <c r="AC460" s="66"/>
      <c r="AD460" s="66"/>
      <c r="AE460" s="66"/>
      <c r="AF460" s="66"/>
      <c r="AG460" s="66"/>
      <c r="AH460" s="66"/>
      <c r="AI460" s="66"/>
    </row>
    <row r="461" hidden="1">
      <c r="A461" s="329" t="s">
        <v>2896</v>
      </c>
      <c r="B461" s="169"/>
      <c r="C461" s="169"/>
      <c r="D461" s="253" t="s">
        <v>2504</v>
      </c>
      <c r="E461" s="319" t="s">
        <v>870</v>
      </c>
      <c r="F461" s="319" t="s">
        <v>2899</v>
      </c>
      <c r="G461" s="318" t="s">
        <v>2904</v>
      </c>
      <c r="H461" s="318" t="s">
        <v>2905</v>
      </c>
      <c r="I461" s="318" t="s">
        <v>2906</v>
      </c>
      <c r="J461" s="200" t="s">
        <v>492</v>
      </c>
      <c r="K461" s="319" t="s">
        <v>518</v>
      </c>
      <c r="L461" s="253" t="s">
        <v>519</v>
      </c>
      <c r="M461" s="269"/>
      <c r="N461" s="269"/>
      <c r="O461" s="225"/>
      <c r="P461" s="66"/>
      <c r="Q461" s="66"/>
      <c r="R461" s="66"/>
      <c r="S461" s="66"/>
      <c r="T461" s="66"/>
      <c r="U461" s="66"/>
      <c r="V461" s="66"/>
      <c r="W461" s="66"/>
      <c r="X461" s="66"/>
      <c r="Y461" s="66"/>
      <c r="Z461" s="66"/>
      <c r="AA461" s="66"/>
      <c r="AB461" s="66"/>
      <c r="AC461" s="66"/>
      <c r="AD461" s="66"/>
      <c r="AE461" s="66"/>
      <c r="AF461" s="66"/>
      <c r="AG461" s="66"/>
      <c r="AH461" s="66"/>
      <c r="AI461" s="66"/>
    </row>
    <row r="462" hidden="1">
      <c r="A462" s="329" t="s">
        <v>2896</v>
      </c>
      <c r="B462" s="169"/>
      <c r="C462" s="169"/>
      <c r="D462" s="253" t="s">
        <v>2507</v>
      </c>
      <c r="E462" s="319" t="s">
        <v>870</v>
      </c>
      <c r="F462" s="319" t="s">
        <v>2899</v>
      </c>
      <c r="G462" s="318" t="s">
        <v>2908</v>
      </c>
      <c r="H462" s="318" t="s">
        <v>2909</v>
      </c>
      <c r="I462" s="318" t="s">
        <v>2910</v>
      </c>
      <c r="J462" s="200" t="s">
        <v>492</v>
      </c>
      <c r="K462" s="319" t="s">
        <v>518</v>
      </c>
      <c r="L462" s="253" t="s">
        <v>519</v>
      </c>
      <c r="M462" s="269"/>
      <c r="N462" s="269"/>
      <c r="O462" s="225"/>
      <c r="P462" s="66"/>
      <c r="Q462" s="66"/>
      <c r="R462" s="66"/>
      <c r="S462" s="66"/>
      <c r="T462" s="66"/>
      <c r="U462" s="66"/>
      <c r="V462" s="66"/>
      <c r="W462" s="66"/>
      <c r="X462" s="66"/>
      <c r="Y462" s="66"/>
      <c r="Z462" s="66"/>
      <c r="AA462" s="66"/>
      <c r="AB462" s="66"/>
      <c r="AC462" s="66"/>
      <c r="AD462" s="66"/>
      <c r="AE462" s="66"/>
      <c r="AF462" s="66"/>
      <c r="AG462" s="66"/>
      <c r="AH462" s="66"/>
      <c r="AI462" s="66"/>
    </row>
    <row r="463" hidden="1">
      <c r="A463" s="329" t="s">
        <v>2896</v>
      </c>
      <c r="B463" s="169"/>
      <c r="C463" s="169"/>
      <c r="D463" s="253" t="s">
        <v>2510</v>
      </c>
      <c r="E463" s="319" t="s">
        <v>870</v>
      </c>
      <c r="F463" s="319" t="s">
        <v>2899</v>
      </c>
      <c r="G463" s="318" t="s">
        <v>2912</v>
      </c>
      <c r="H463" s="318" t="s">
        <v>2909</v>
      </c>
      <c r="I463" s="318" t="s">
        <v>2913</v>
      </c>
      <c r="J463" s="200" t="s">
        <v>492</v>
      </c>
      <c r="K463" s="319" t="s">
        <v>518</v>
      </c>
      <c r="L463" s="253" t="s">
        <v>519</v>
      </c>
      <c r="M463" s="269"/>
      <c r="N463" s="269"/>
      <c r="O463" s="225"/>
      <c r="P463" s="66"/>
      <c r="Q463" s="66"/>
      <c r="R463" s="66"/>
      <c r="S463" s="66"/>
      <c r="T463" s="66"/>
      <c r="U463" s="66"/>
      <c r="V463" s="66"/>
      <c r="W463" s="66"/>
      <c r="X463" s="66"/>
      <c r="Y463" s="66"/>
      <c r="Z463" s="66"/>
      <c r="AA463" s="66"/>
      <c r="AB463" s="66"/>
      <c r="AC463" s="66"/>
      <c r="AD463" s="66"/>
      <c r="AE463" s="66"/>
      <c r="AF463" s="66"/>
      <c r="AG463" s="66"/>
      <c r="AH463" s="66"/>
      <c r="AI463" s="66"/>
    </row>
    <row r="464" hidden="1">
      <c r="A464" s="329" t="s">
        <v>2896</v>
      </c>
      <c r="B464" s="12"/>
      <c r="C464" s="12"/>
      <c r="D464" s="253" t="s">
        <v>2515</v>
      </c>
      <c r="E464" s="319" t="s">
        <v>870</v>
      </c>
      <c r="F464" s="319" t="s">
        <v>2899</v>
      </c>
      <c r="G464" s="318" t="s">
        <v>2915</v>
      </c>
      <c r="H464" s="318" t="s">
        <v>2909</v>
      </c>
      <c r="I464" s="318" t="s">
        <v>7352</v>
      </c>
      <c r="J464" s="200" t="s">
        <v>492</v>
      </c>
      <c r="K464" s="319" t="s">
        <v>518</v>
      </c>
      <c r="L464" s="253" t="s">
        <v>519</v>
      </c>
      <c r="M464" s="269"/>
      <c r="N464" s="269"/>
      <c r="O464" s="225"/>
      <c r="P464" s="66"/>
      <c r="Q464" s="66"/>
      <c r="R464" s="66"/>
      <c r="S464" s="66"/>
      <c r="T464" s="66"/>
      <c r="U464" s="66"/>
      <c r="V464" s="66"/>
      <c r="W464" s="66"/>
      <c r="X464" s="66"/>
      <c r="Y464" s="66"/>
      <c r="Z464" s="66"/>
      <c r="AA464" s="66"/>
      <c r="AB464" s="66"/>
      <c r="AC464" s="66"/>
      <c r="AD464" s="66"/>
      <c r="AE464" s="66"/>
      <c r="AF464" s="66"/>
      <c r="AG464" s="66"/>
      <c r="AH464" s="66"/>
      <c r="AI464" s="66"/>
    </row>
    <row r="465" hidden="1">
      <c r="A465" s="329" t="s">
        <v>2917</v>
      </c>
      <c r="B465" s="330"/>
      <c r="C465" s="331" t="s">
        <v>2918</v>
      </c>
      <c r="D465" s="253" t="s">
        <v>2520</v>
      </c>
      <c r="E465" s="269"/>
      <c r="F465" s="269"/>
      <c r="G465" s="318" t="s">
        <v>2920</v>
      </c>
      <c r="H465" s="318" t="s">
        <v>2921</v>
      </c>
      <c r="I465" s="318" t="s">
        <v>2922</v>
      </c>
      <c r="J465" s="200" t="s">
        <v>492</v>
      </c>
      <c r="K465" s="319" t="s">
        <v>493</v>
      </c>
      <c r="L465" s="269"/>
      <c r="M465" s="269"/>
      <c r="N465" s="269"/>
      <c r="O465" s="225"/>
      <c r="P465" s="66"/>
      <c r="Q465" s="66"/>
      <c r="R465" s="66"/>
      <c r="S465" s="66"/>
      <c r="T465" s="66"/>
      <c r="U465" s="66"/>
      <c r="V465" s="66"/>
      <c r="W465" s="66"/>
      <c r="X465" s="66"/>
      <c r="Y465" s="66"/>
      <c r="Z465" s="66"/>
      <c r="AA465" s="66"/>
      <c r="AB465" s="66"/>
      <c r="AC465" s="66"/>
      <c r="AD465" s="66"/>
      <c r="AE465" s="66"/>
      <c r="AF465" s="66"/>
      <c r="AG465" s="66"/>
      <c r="AH465" s="66"/>
      <c r="AI465" s="66"/>
    </row>
    <row r="466" hidden="1">
      <c r="A466" s="329" t="s">
        <v>2917</v>
      </c>
      <c r="B466" s="12"/>
      <c r="C466" s="12"/>
      <c r="D466" s="253" t="s">
        <v>2524</v>
      </c>
      <c r="E466" s="269"/>
      <c r="F466" s="269"/>
      <c r="G466" s="318" t="s">
        <v>7353</v>
      </c>
      <c r="H466" s="318" t="s">
        <v>7354</v>
      </c>
      <c r="I466" s="318" t="s">
        <v>7355</v>
      </c>
      <c r="J466" s="200" t="s">
        <v>492</v>
      </c>
      <c r="K466" s="319" t="s">
        <v>493</v>
      </c>
      <c r="L466" s="269"/>
      <c r="M466" s="269"/>
      <c r="N466" s="269"/>
      <c r="O466" s="225"/>
      <c r="P466" s="66"/>
      <c r="Q466" s="66"/>
      <c r="R466" s="66"/>
      <c r="S466" s="66"/>
      <c r="T466" s="66"/>
      <c r="U466" s="66"/>
      <c r="V466" s="66"/>
      <c r="W466" s="66"/>
      <c r="X466" s="66"/>
      <c r="Y466" s="66"/>
      <c r="Z466" s="66"/>
      <c r="AA466" s="66"/>
      <c r="AB466" s="66"/>
      <c r="AC466" s="66"/>
      <c r="AD466" s="66"/>
      <c r="AE466" s="66"/>
      <c r="AF466" s="66"/>
      <c r="AG466" s="66"/>
      <c r="AH466" s="66"/>
      <c r="AI466" s="66"/>
    </row>
    <row r="467" hidden="1">
      <c r="A467" s="327"/>
      <c r="B467" s="319" t="s">
        <v>3365</v>
      </c>
      <c r="C467" s="319" t="s">
        <v>274</v>
      </c>
      <c r="D467" s="253" t="s">
        <v>2527</v>
      </c>
      <c r="E467" s="319" t="s">
        <v>870</v>
      </c>
      <c r="F467" s="269"/>
      <c r="G467" s="318" t="s">
        <v>7356</v>
      </c>
      <c r="H467" s="318" t="s">
        <v>7357</v>
      </c>
      <c r="I467" s="318" t="s">
        <v>7358</v>
      </c>
      <c r="J467" s="200" t="s">
        <v>492</v>
      </c>
      <c r="K467" s="319" t="s">
        <v>518</v>
      </c>
      <c r="L467" s="253" t="s">
        <v>519</v>
      </c>
      <c r="M467" s="269"/>
      <c r="N467" s="269"/>
      <c r="O467" s="225"/>
      <c r="P467" s="66"/>
      <c r="Q467" s="66"/>
      <c r="R467" s="66"/>
      <c r="S467" s="66"/>
      <c r="T467" s="66"/>
      <c r="U467" s="66"/>
      <c r="V467" s="66"/>
      <c r="W467" s="66"/>
      <c r="X467" s="66"/>
      <c r="Y467" s="66"/>
      <c r="Z467" s="66"/>
      <c r="AA467" s="66"/>
      <c r="AB467" s="66"/>
      <c r="AC467" s="66"/>
      <c r="AD467" s="66"/>
      <c r="AE467" s="66"/>
      <c r="AF467" s="66"/>
      <c r="AG467" s="66"/>
      <c r="AH467" s="66"/>
      <c r="AI467" s="66"/>
    </row>
    <row r="468" hidden="1">
      <c r="A468" s="327"/>
      <c r="B468" s="319" t="s">
        <v>3365</v>
      </c>
      <c r="C468" s="319" t="s">
        <v>274</v>
      </c>
      <c r="D468" s="253" t="s">
        <v>2531</v>
      </c>
      <c r="E468" s="319" t="s">
        <v>870</v>
      </c>
      <c r="F468" s="269"/>
      <c r="G468" s="318" t="s">
        <v>7359</v>
      </c>
      <c r="H468" s="318" t="s">
        <v>7360</v>
      </c>
      <c r="I468" s="318" t="s">
        <v>7358</v>
      </c>
      <c r="J468" s="200" t="s">
        <v>492</v>
      </c>
      <c r="K468" s="319" t="s">
        <v>518</v>
      </c>
      <c r="L468" s="253" t="s">
        <v>519</v>
      </c>
      <c r="M468" s="269"/>
      <c r="N468" s="269"/>
      <c r="O468" s="225"/>
      <c r="P468" s="66"/>
      <c r="Q468" s="66"/>
      <c r="R468" s="66"/>
      <c r="S468" s="66"/>
      <c r="T468" s="66"/>
      <c r="U468" s="66"/>
      <c r="V468" s="66"/>
      <c r="W468" s="66"/>
      <c r="X468" s="66"/>
      <c r="Y468" s="66"/>
      <c r="Z468" s="66"/>
      <c r="AA468" s="66"/>
      <c r="AB468" s="66"/>
      <c r="AC468" s="66"/>
      <c r="AD468" s="66"/>
      <c r="AE468" s="66"/>
      <c r="AF468" s="66"/>
      <c r="AG468" s="66"/>
      <c r="AH468" s="66"/>
      <c r="AI468" s="66"/>
    </row>
    <row r="469" hidden="1">
      <c r="A469" s="329" t="s">
        <v>2747</v>
      </c>
      <c r="B469" s="330"/>
      <c r="C469" s="331" t="s">
        <v>2748</v>
      </c>
      <c r="D469" s="253" t="s">
        <v>2536</v>
      </c>
      <c r="E469" s="319" t="s">
        <v>870</v>
      </c>
      <c r="F469" s="269"/>
      <c r="G469" s="318" t="s">
        <v>2750</v>
      </c>
      <c r="H469" s="318" t="s">
        <v>2751</v>
      </c>
      <c r="I469" s="318" t="s">
        <v>2752</v>
      </c>
      <c r="J469" s="200" t="s">
        <v>492</v>
      </c>
      <c r="K469" s="319" t="s">
        <v>518</v>
      </c>
      <c r="L469" s="253" t="s">
        <v>519</v>
      </c>
      <c r="M469" s="269"/>
      <c r="N469" s="269"/>
      <c r="O469" s="225"/>
      <c r="P469" s="66"/>
      <c r="Q469" s="66"/>
      <c r="R469" s="66"/>
      <c r="S469" s="66"/>
      <c r="T469" s="66"/>
      <c r="U469" s="66"/>
      <c r="V469" s="66"/>
      <c r="W469" s="66"/>
      <c r="X469" s="66"/>
      <c r="Y469" s="66"/>
      <c r="Z469" s="66"/>
      <c r="AA469" s="66"/>
      <c r="AB469" s="66"/>
      <c r="AC469" s="66"/>
      <c r="AD469" s="66"/>
      <c r="AE469" s="66"/>
      <c r="AF469" s="66"/>
      <c r="AG469" s="66"/>
      <c r="AH469" s="66"/>
      <c r="AI469" s="66"/>
    </row>
    <row r="470" hidden="1">
      <c r="A470" s="329" t="s">
        <v>2747</v>
      </c>
      <c r="B470" s="169"/>
      <c r="C470" s="169"/>
      <c r="D470" s="253" t="s">
        <v>2539</v>
      </c>
      <c r="E470" s="319" t="s">
        <v>870</v>
      </c>
      <c r="F470" s="269"/>
      <c r="G470" s="318" t="s">
        <v>2754</v>
      </c>
      <c r="H470" s="318" t="s">
        <v>2755</v>
      </c>
      <c r="I470" s="318" t="s">
        <v>2756</v>
      </c>
      <c r="J470" s="320" t="s">
        <v>706</v>
      </c>
      <c r="K470" s="319" t="s">
        <v>493</v>
      </c>
      <c r="L470" s="269"/>
      <c r="M470" s="321" t="s">
        <v>2757</v>
      </c>
      <c r="N470" s="269"/>
      <c r="O470" s="225"/>
      <c r="P470" s="66"/>
      <c r="Q470" s="66"/>
      <c r="R470" s="66"/>
      <c r="S470" s="66"/>
      <c r="T470" s="66"/>
      <c r="U470" s="66"/>
      <c r="V470" s="66"/>
      <c r="W470" s="66"/>
      <c r="X470" s="66"/>
      <c r="Y470" s="66"/>
      <c r="Z470" s="66"/>
      <c r="AA470" s="66"/>
      <c r="AB470" s="66"/>
      <c r="AC470" s="66"/>
      <c r="AD470" s="66"/>
      <c r="AE470" s="66"/>
      <c r="AF470" s="66"/>
      <c r="AG470" s="66"/>
      <c r="AH470" s="66"/>
      <c r="AI470" s="66"/>
    </row>
    <row r="471" hidden="1">
      <c r="A471" s="329" t="s">
        <v>2747</v>
      </c>
      <c r="B471" s="169"/>
      <c r="C471" s="169"/>
      <c r="D471" s="253" t="s">
        <v>2542</v>
      </c>
      <c r="E471" s="319" t="s">
        <v>870</v>
      </c>
      <c r="F471" s="269"/>
      <c r="G471" s="318" t="s">
        <v>2759</v>
      </c>
      <c r="H471" s="318" t="s">
        <v>2760</v>
      </c>
      <c r="I471" s="318" t="s">
        <v>2761</v>
      </c>
      <c r="J471" s="200" t="s">
        <v>492</v>
      </c>
      <c r="K471" s="319" t="s">
        <v>518</v>
      </c>
      <c r="L471" s="253" t="s">
        <v>519</v>
      </c>
      <c r="M471" s="269"/>
      <c r="N471" s="269"/>
      <c r="O471" s="225"/>
      <c r="P471" s="66"/>
      <c r="Q471" s="66"/>
      <c r="R471" s="66"/>
      <c r="S471" s="66"/>
      <c r="T471" s="66"/>
      <c r="U471" s="66"/>
      <c r="V471" s="66"/>
      <c r="W471" s="66"/>
      <c r="X471" s="66"/>
      <c r="Y471" s="66"/>
      <c r="Z471" s="66"/>
      <c r="AA471" s="66"/>
      <c r="AB471" s="66"/>
      <c r="AC471" s="66"/>
      <c r="AD471" s="66"/>
      <c r="AE471" s="66"/>
      <c r="AF471" s="66"/>
      <c r="AG471" s="66"/>
      <c r="AH471" s="66"/>
      <c r="AI471" s="66"/>
    </row>
    <row r="472" hidden="1">
      <c r="A472" s="329" t="s">
        <v>2747</v>
      </c>
      <c r="B472" s="169"/>
      <c r="C472" s="169"/>
      <c r="D472" s="253" t="s">
        <v>2548</v>
      </c>
      <c r="E472" s="319" t="s">
        <v>870</v>
      </c>
      <c r="F472" s="269"/>
      <c r="G472" s="318" t="s">
        <v>2763</v>
      </c>
      <c r="H472" s="318" t="s">
        <v>2760</v>
      </c>
      <c r="I472" s="318" t="s">
        <v>2764</v>
      </c>
      <c r="J472" s="200" t="s">
        <v>492</v>
      </c>
      <c r="K472" s="319" t="s">
        <v>518</v>
      </c>
      <c r="L472" s="253" t="s">
        <v>519</v>
      </c>
      <c r="M472" s="269"/>
      <c r="N472" s="269"/>
      <c r="O472" s="225"/>
      <c r="P472" s="66"/>
      <c r="Q472" s="66"/>
      <c r="R472" s="66"/>
      <c r="S472" s="66"/>
      <c r="T472" s="66"/>
      <c r="U472" s="66"/>
      <c r="V472" s="66"/>
      <c r="W472" s="66"/>
      <c r="X472" s="66"/>
      <c r="Y472" s="66"/>
      <c r="Z472" s="66"/>
      <c r="AA472" s="66"/>
      <c r="AB472" s="66"/>
      <c r="AC472" s="66"/>
      <c r="AD472" s="66"/>
      <c r="AE472" s="66"/>
      <c r="AF472" s="66"/>
      <c r="AG472" s="66"/>
      <c r="AH472" s="66"/>
      <c r="AI472" s="66"/>
    </row>
    <row r="473" hidden="1">
      <c r="A473" s="329" t="s">
        <v>2747</v>
      </c>
      <c r="B473" s="169"/>
      <c r="C473" s="169"/>
      <c r="D473" s="253" t="s">
        <v>2553</v>
      </c>
      <c r="E473" s="319" t="s">
        <v>870</v>
      </c>
      <c r="F473" s="269"/>
      <c r="G473" s="318" t="s">
        <v>2766</v>
      </c>
      <c r="H473" s="318" t="s">
        <v>2767</v>
      </c>
      <c r="I473" s="318" t="e">
        <v>#ERROR!</v>
      </c>
      <c r="J473" s="320" t="s">
        <v>706</v>
      </c>
      <c r="K473" s="319" t="s">
        <v>493</v>
      </c>
      <c r="L473" s="269"/>
      <c r="M473" s="321" t="s">
        <v>2768</v>
      </c>
      <c r="N473" s="269"/>
      <c r="O473" s="225"/>
      <c r="P473" s="66"/>
      <c r="Q473" s="66"/>
      <c r="R473" s="66"/>
      <c r="S473" s="66"/>
      <c r="T473" s="66"/>
      <c r="U473" s="66"/>
      <c r="V473" s="66"/>
      <c r="W473" s="66"/>
      <c r="X473" s="66"/>
      <c r="Y473" s="66"/>
      <c r="Z473" s="66"/>
      <c r="AA473" s="66"/>
      <c r="AB473" s="66"/>
      <c r="AC473" s="66"/>
      <c r="AD473" s="66"/>
      <c r="AE473" s="66"/>
      <c r="AF473" s="66"/>
      <c r="AG473" s="66"/>
      <c r="AH473" s="66"/>
      <c r="AI473" s="66"/>
    </row>
    <row r="474" hidden="1">
      <c r="A474" s="329" t="s">
        <v>2747</v>
      </c>
      <c r="B474" s="169"/>
      <c r="C474" s="169"/>
      <c r="D474" s="253" t="s">
        <v>2557</v>
      </c>
      <c r="E474" s="319" t="s">
        <v>870</v>
      </c>
      <c r="F474" s="269"/>
      <c r="G474" s="318" t="s">
        <v>2770</v>
      </c>
      <c r="H474" s="318" t="s">
        <v>2771</v>
      </c>
      <c r="I474" s="318" t="s">
        <v>2772</v>
      </c>
      <c r="J474" s="200" t="s">
        <v>492</v>
      </c>
      <c r="K474" s="319" t="s">
        <v>493</v>
      </c>
      <c r="L474" s="269"/>
      <c r="M474" s="269"/>
      <c r="N474" s="269"/>
      <c r="O474" s="225"/>
      <c r="P474" s="66"/>
      <c r="Q474" s="66"/>
      <c r="R474" s="66"/>
      <c r="S474" s="66"/>
      <c r="T474" s="66"/>
      <c r="U474" s="66"/>
      <c r="V474" s="66"/>
      <c r="W474" s="66"/>
      <c r="X474" s="66"/>
      <c r="Y474" s="66"/>
      <c r="Z474" s="66"/>
      <c r="AA474" s="66"/>
      <c r="AB474" s="66"/>
      <c r="AC474" s="66"/>
      <c r="AD474" s="66"/>
      <c r="AE474" s="66"/>
      <c r="AF474" s="66"/>
      <c r="AG474" s="66"/>
      <c r="AH474" s="66"/>
      <c r="AI474" s="66"/>
    </row>
    <row r="475" hidden="1">
      <c r="A475" s="329" t="s">
        <v>2747</v>
      </c>
      <c r="B475" s="169"/>
      <c r="C475" s="169"/>
      <c r="D475" s="253" t="s">
        <v>2561</v>
      </c>
      <c r="E475" s="319" t="s">
        <v>870</v>
      </c>
      <c r="F475" s="269"/>
      <c r="G475" s="318" t="s">
        <v>2774</v>
      </c>
      <c r="H475" s="318" t="s">
        <v>2775</v>
      </c>
      <c r="I475" s="318" t="s">
        <v>2776</v>
      </c>
      <c r="J475" s="200" t="s">
        <v>492</v>
      </c>
      <c r="K475" s="319" t="s">
        <v>493</v>
      </c>
      <c r="L475" s="269"/>
      <c r="M475" s="269"/>
      <c r="N475" s="269"/>
      <c r="O475" s="225"/>
      <c r="P475" s="66"/>
      <c r="Q475" s="66"/>
      <c r="R475" s="66"/>
      <c r="S475" s="66"/>
      <c r="T475" s="66"/>
      <c r="U475" s="66"/>
      <c r="V475" s="66"/>
      <c r="W475" s="66"/>
      <c r="X475" s="66"/>
      <c r="Y475" s="66"/>
      <c r="Z475" s="66"/>
      <c r="AA475" s="66"/>
      <c r="AB475" s="66"/>
      <c r="AC475" s="66"/>
      <c r="AD475" s="66"/>
      <c r="AE475" s="66"/>
      <c r="AF475" s="66"/>
      <c r="AG475" s="66"/>
      <c r="AH475" s="66"/>
      <c r="AI475" s="66"/>
    </row>
    <row r="476" hidden="1">
      <c r="A476" s="329" t="s">
        <v>2747</v>
      </c>
      <c r="B476" s="169"/>
      <c r="C476" s="169"/>
      <c r="D476" s="253" t="s">
        <v>2565</v>
      </c>
      <c r="E476" s="319" t="s">
        <v>870</v>
      </c>
      <c r="F476" s="269"/>
      <c r="G476" s="318" t="s">
        <v>2778</v>
      </c>
      <c r="H476" s="318" t="s">
        <v>2775</v>
      </c>
      <c r="I476" s="318" t="s">
        <v>2779</v>
      </c>
      <c r="J476" s="200" t="s">
        <v>492</v>
      </c>
      <c r="K476" s="319" t="s">
        <v>493</v>
      </c>
      <c r="L476" s="269"/>
      <c r="M476" s="269"/>
      <c r="N476" s="269"/>
      <c r="O476" s="225"/>
      <c r="P476" s="66"/>
      <c r="Q476" s="66"/>
      <c r="R476" s="66"/>
      <c r="S476" s="66"/>
      <c r="T476" s="66"/>
      <c r="U476" s="66"/>
      <c r="V476" s="66"/>
      <c r="W476" s="66"/>
      <c r="X476" s="66"/>
      <c r="Y476" s="66"/>
      <c r="Z476" s="66"/>
      <c r="AA476" s="66"/>
      <c r="AB476" s="66"/>
      <c r="AC476" s="66"/>
      <c r="AD476" s="66"/>
      <c r="AE476" s="66"/>
      <c r="AF476" s="66"/>
      <c r="AG476" s="66"/>
      <c r="AH476" s="66"/>
      <c r="AI476" s="66"/>
    </row>
    <row r="477" hidden="1">
      <c r="A477" s="329" t="s">
        <v>2747</v>
      </c>
      <c r="B477" s="169"/>
      <c r="C477" s="169"/>
      <c r="D477" s="253" t="s">
        <v>2569</v>
      </c>
      <c r="E477" s="319" t="s">
        <v>870</v>
      </c>
      <c r="F477" s="269"/>
      <c r="G477" s="318" t="s">
        <v>2781</v>
      </c>
      <c r="H477" s="318" t="s">
        <v>2775</v>
      </c>
      <c r="I477" s="318" t="s">
        <v>2782</v>
      </c>
      <c r="J477" s="200" t="s">
        <v>492</v>
      </c>
      <c r="K477" s="319" t="s">
        <v>493</v>
      </c>
      <c r="L477" s="269"/>
      <c r="M477" s="269"/>
      <c r="N477" s="269"/>
      <c r="O477" s="225"/>
      <c r="P477" s="66"/>
      <c r="Q477" s="66"/>
      <c r="R477" s="66"/>
      <c r="S477" s="66"/>
      <c r="T477" s="66"/>
      <c r="U477" s="66"/>
      <c r="V477" s="66"/>
      <c r="W477" s="66"/>
      <c r="X477" s="66"/>
      <c r="Y477" s="66"/>
      <c r="Z477" s="66"/>
      <c r="AA477" s="66"/>
      <c r="AB477" s="66"/>
      <c r="AC477" s="66"/>
      <c r="AD477" s="66"/>
      <c r="AE477" s="66"/>
      <c r="AF477" s="66"/>
      <c r="AG477" s="66"/>
      <c r="AH477" s="66"/>
      <c r="AI477" s="66"/>
    </row>
    <row r="478" hidden="1">
      <c r="A478" s="329" t="s">
        <v>2747</v>
      </c>
      <c r="B478" s="169"/>
      <c r="C478" s="169"/>
      <c r="D478" s="253" t="s">
        <v>2573</v>
      </c>
      <c r="E478" s="319" t="s">
        <v>870</v>
      </c>
      <c r="F478" s="269"/>
      <c r="G478" s="318" t="s">
        <v>2784</v>
      </c>
      <c r="H478" s="318" t="s">
        <v>2785</v>
      </c>
      <c r="I478" s="318" t="s">
        <v>2786</v>
      </c>
      <c r="J478" s="200" t="s">
        <v>492</v>
      </c>
      <c r="K478" s="319" t="s">
        <v>493</v>
      </c>
      <c r="L478" s="269"/>
      <c r="M478" s="269"/>
      <c r="N478" s="269"/>
      <c r="O478" s="225"/>
      <c r="P478" s="66"/>
      <c r="Q478" s="66"/>
      <c r="R478" s="66"/>
      <c r="S478" s="66"/>
      <c r="T478" s="66"/>
      <c r="U478" s="66"/>
      <c r="V478" s="66"/>
      <c r="W478" s="66"/>
      <c r="X478" s="66"/>
      <c r="Y478" s="66"/>
      <c r="Z478" s="66"/>
      <c r="AA478" s="66"/>
      <c r="AB478" s="66"/>
      <c r="AC478" s="66"/>
      <c r="AD478" s="66"/>
      <c r="AE478" s="66"/>
      <c r="AF478" s="66"/>
      <c r="AG478" s="66"/>
      <c r="AH478" s="66"/>
      <c r="AI478" s="66"/>
    </row>
    <row r="479" hidden="1">
      <c r="A479" s="329" t="s">
        <v>2747</v>
      </c>
      <c r="B479" s="12"/>
      <c r="C479" s="12"/>
      <c r="D479" s="253" t="s">
        <v>2577</v>
      </c>
      <c r="E479" s="319" t="s">
        <v>870</v>
      </c>
      <c r="F479" s="269"/>
      <c r="G479" s="318" t="s">
        <v>2788</v>
      </c>
      <c r="H479" s="318" t="s">
        <v>2789</v>
      </c>
      <c r="I479" s="318" t="s">
        <v>2790</v>
      </c>
      <c r="J479" s="200" t="s">
        <v>492</v>
      </c>
      <c r="K479" s="319" t="s">
        <v>493</v>
      </c>
      <c r="L479" s="269"/>
      <c r="M479" s="269"/>
      <c r="N479" s="269"/>
      <c r="O479" s="225"/>
      <c r="P479" s="66"/>
      <c r="Q479" s="66"/>
      <c r="R479" s="66"/>
      <c r="S479" s="66"/>
      <c r="T479" s="66"/>
      <c r="U479" s="66"/>
      <c r="V479" s="66"/>
      <c r="W479" s="66"/>
      <c r="X479" s="66"/>
      <c r="Y479" s="66"/>
      <c r="Z479" s="66"/>
      <c r="AA479" s="66"/>
      <c r="AB479" s="66"/>
      <c r="AC479" s="66"/>
      <c r="AD479" s="66"/>
      <c r="AE479" s="66"/>
      <c r="AF479" s="66"/>
      <c r="AG479" s="66"/>
      <c r="AH479" s="66"/>
      <c r="AI479" s="66"/>
    </row>
    <row r="480" hidden="1">
      <c r="A480" s="329" t="s">
        <v>2792</v>
      </c>
      <c r="B480" s="330"/>
      <c r="C480" s="331" t="s">
        <v>2793</v>
      </c>
      <c r="D480" s="253" t="s">
        <v>2583</v>
      </c>
      <c r="E480" s="319" t="s">
        <v>870</v>
      </c>
      <c r="F480" s="269"/>
      <c r="G480" s="318" t="s">
        <v>2795</v>
      </c>
      <c r="H480" s="318" t="s">
        <v>2796</v>
      </c>
      <c r="I480" s="318" t="s">
        <v>2797</v>
      </c>
      <c r="J480" s="200" t="s">
        <v>492</v>
      </c>
      <c r="K480" s="319" t="s">
        <v>493</v>
      </c>
      <c r="L480" s="269"/>
      <c r="M480" s="269"/>
      <c r="N480" s="269"/>
      <c r="O480" s="225"/>
      <c r="P480" s="66"/>
      <c r="Q480" s="66"/>
      <c r="R480" s="66"/>
      <c r="S480" s="66"/>
      <c r="T480" s="66"/>
      <c r="U480" s="66"/>
      <c r="V480" s="66"/>
      <c r="W480" s="66"/>
      <c r="X480" s="66"/>
      <c r="Y480" s="66"/>
      <c r="Z480" s="66"/>
      <c r="AA480" s="66"/>
      <c r="AB480" s="66"/>
      <c r="AC480" s="66"/>
      <c r="AD480" s="66"/>
      <c r="AE480" s="66"/>
      <c r="AF480" s="66"/>
      <c r="AG480" s="66"/>
      <c r="AH480" s="66"/>
      <c r="AI480" s="66"/>
    </row>
    <row r="481" hidden="1">
      <c r="A481" s="329" t="s">
        <v>2792</v>
      </c>
      <c r="B481" s="169"/>
      <c r="C481" s="169"/>
      <c r="D481" s="253" t="s">
        <v>2588</v>
      </c>
      <c r="E481" s="319" t="s">
        <v>870</v>
      </c>
      <c r="F481" s="269"/>
      <c r="G481" s="318" t="s">
        <v>2799</v>
      </c>
      <c r="H481" s="318" t="s">
        <v>2796</v>
      </c>
      <c r="I481" s="318" t="s">
        <v>2800</v>
      </c>
      <c r="J481" s="200" t="s">
        <v>492</v>
      </c>
      <c r="K481" s="319" t="s">
        <v>493</v>
      </c>
      <c r="L481" s="269"/>
      <c r="M481" s="269"/>
      <c r="N481" s="269"/>
      <c r="O481" s="225"/>
      <c r="P481" s="66"/>
      <c r="Q481" s="66"/>
      <c r="R481" s="66"/>
      <c r="S481" s="66"/>
      <c r="T481" s="66"/>
      <c r="U481" s="66"/>
      <c r="V481" s="66"/>
      <c r="W481" s="66"/>
      <c r="X481" s="66"/>
      <c r="Y481" s="66"/>
      <c r="Z481" s="66"/>
      <c r="AA481" s="66"/>
      <c r="AB481" s="66"/>
      <c r="AC481" s="66"/>
      <c r="AD481" s="66"/>
      <c r="AE481" s="66"/>
      <c r="AF481" s="66"/>
      <c r="AG481" s="66"/>
      <c r="AH481" s="66"/>
      <c r="AI481" s="66"/>
    </row>
    <row r="482" hidden="1">
      <c r="A482" s="329" t="s">
        <v>2792</v>
      </c>
      <c r="B482" s="169"/>
      <c r="C482" s="169"/>
      <c r="D482" s="253" t="s">
        <v>2592</v>
      </c>
      <c r="E482" s="319" t="s">
        <v>870</v>
      </c>
      <c r="F482" s="269"/>
      <c r="G482" s="318" t="s">
        <v>2802</v>
      </c>
      <c r="H482" s="318" t="s">
        <v>2796</v>
      </c>
      <c r="I482" s="318" t="s">
        <v>2803</v>
      </c>
      <c r="J482" s="200" t="s">
        <v>492</v>
      </c>
      <c r="K482" s="319" t="s">
        <v>493</v>
      </c>
      <c r="L482" s="269"/>
      <c r="M482" s="269"/>
      <c r="N482" s="269"/>
      <c r="O482" s="225"/>
      <c r="P482" s="66"/>
      <c r="Q482" s="66"/>
      <c r="R482" s="66"/>
      <c r="S482" s="66"/>
      <c r="T482" s="66"/>
      <c r="U482" s="66"/>
      <c r="V482" s="66"/>
      <c r="W482" s="66"/>
      <c r="X482" s="66"/>
      <c r="Y482" s="66"/>
      <c r="Z482" s="66"/>
      <c r="AA482" s="66"/>
      <c r="AB482" s="66"/>
      <c r="AC482" s="66"/>
      <c r="AD482" s="66"/>
      <c r="AE482" s="66"/>
      <c r="AF482" s="66"/>
      <c r="AG482" s="66"/>
      <c r="AH482" s="66"/>
      <c r="AI482" s="66"/>
    </row>
    <row r="483" hidden="1">
      <c r="A483" s="329" t="s">
        <v>2792</v>
      </c>
      <c r="B483" s="169"/>
      <c r="C483" s="169"/>
      <c r="D483" s="253" t="s">
        <v>2595</v>
      </c>
      <c r="E483" s="319" t="s">
        <v>870</v>
      </c>
      <c r="F483" s="269"/>
      <c r="G483" s="318" t="s">
        <v>2805</v>
      </c>
      <c r="H483" s="318" t="s">
        <v>2806</v>
      </c>
      <c r="I483" s="318" t="s">
        <v>2807</v>
      </c>
      <c r="J483" s="200" t="s">
        <v>492</v>
      </c>
      <c r="K483" s="319" t="s">
        <v>493</v>
      </c>
      <c r="L483" s="269"/>
      <c r="M483" s="269"/>
      <c r="N483" s="269"/>
      <c r="O483" s="225"/>
      <c r="P483" s="66"/>
      <c r="Q483" s="66"/>
      <c r="R483" s="66"/>
      <c r="S483" s="66"/>
      <c r="T483" s="66"/>
      <c r="U483" s="66"/>
      <c r="V483" s="66"/>
      <c r="W483" s="66"/>
      <c r="X483" s="66"/>
      <c r="Y483" s="66"/>
      <c r="Z483" s="66"/>
      <c r="AA483" s="66"/>
      <c r="AB483" s="66"/>
      <c r="AC483" s="66"/>
      <c r="AD483" s="66"/>
      <c r="AE483" s="66"/>
      <c r="AF483" s="66"/>
      <c r="AG483" s="66"/>
      <c r="AH483" s="66"/>
      <c r="AI483" s="66"/>
    </row>
    <row r="484" hidden="1">
      <c r="A484" s="329" t="s">
        <v>2792</v>
      </c>
      <c r="B484" s="169"/>
      <c r="C484" s="169"/>
      <c r="D484" s="253" t="s">
        <v>2598</v>
      </c>
      <c r="E484" s="319" t="s">
        <v>870</v>
      </c>
      <c r="F484" s="269"/>
      <c r="G484" s="318" t="s">
        <v>2809</v>
      </c>
      <c r="H484" s="318" t="s">
        <v>2810</v>
      </c>
      <c r="I484" s="318" t="s">
        <v>2811</v>
      </c>
      <c r="J484" s="200" t="s">
        <v>492</v>
      </c>
      <c r="K484" s="319" t="s">
        <v>493</v>
      </c>
      <c r="L484" s="269"/>
      <c r="M484" s="269"/>
      <c r="N484" s="269"/>
      <c r="O484" s="225"/>
      <c r="P484" s="66"/>
      <c r="Q484" s="66"/>
      <c r="R484" s="66"/>
      <c r="S484" s="66"/>
      <c r="T484" s="66"/>
      <c r="U484" s="66"/>
      <c r="V484" s="66"/>
      <c r="W484" s="66"/>
      <c r="X484" s="66"/>
      <c r="Y484" s="66"/>
      <c r="Z484" s="66"/>
      <c r="AA484" s="66"/>
      <c r="AB484" s="66"/>
      <c r="AC484" s="66"/>
      <c r="AD484" s="66"/>
      <c r="AE484" s="66"/>
      <c r="AF484" s="66"/>
      <c r="AG484" s="66"/>
      <c r="AH484" s="66"/>
      <c r="AI484" s="66"/>
    </row>
    <row r="485" hidden="1">
      <c r="A485" s="329" t="s">
        <v>2792</v>
      </c>
      <c r="B485" s="169"/>
      <c r="C485" s="169"/>
      <c r="D485" s="253" t="s">
        <v>2603</v>
      </c>
      <c r="E485" s="319" t="s">
        <v>870</v>
      </c>
      <c r="F485" s="269"/>
      <c r="G485" s="318" t="s">
        <v>2813</v>
      </c>
      <c r="H485" s="318" t="s">
        <v>2814</v>
      </c>
      <c r="I485" s="318" t="s">
        <v>2815</v>
      </c>
      <c r="J485" s="200" t="s">
        <v>492</v>
      </c>
      <c r="K485" s="319" t="s">
        <v>493</v>
      </c>
      <c r="L485" s="269"/>
      <c r="M485" s="269"/>
      <c r="N485" s="269"/>
      <c r="O485" s="225"/>
      <c r="P485" s="66"/>
      <c r="Q485" s="66"/>
      <c r="R485" s="66"/>
      <c r="S485" s="66"/>
      <c r="T485" s="66"/>
      <c r="U485" s="66"/>
      <c r="V485" s="66"/>
      <c r="W485" s="66"/>
      <c r="X485" s="66"/>
      <c r="Y485" s="66"/>
      <c r="Z485" s="66"/>
      <c r="AA485" s="66"/>
      <c r="AB485" s="66"/>
      <c r="AC485" s="66"/>
      <c r="AD485" s="66"/>
      <c r="AE485" s="66"/>
      <c r="AF485" s="66"/>
      <c r="AG485" s="66"/>
      <c r="AH485" s="66"/>
      <c r="AI485" s="66"/>
    </row>
    <row r="486" hidden="1">
      <c r="A486" s="329" t="s">
        <v>2792</v>
      </c>
      <c r="B486" s="169"/>
      <c r="C486" s="169"/>
      <c r="D486" s="253" t="s">
        <v>2608</v>
      </c>
      <c r="E486" s="319" t="s">
        <v>870</v>
      </c>
      <c r="F486" s="269"/>
      <c r="G486" s="318" t="s">
        <v>2817</v>
      </c>
      <c r="H486" s="318" t="s">
        <v>2796</v>
      </c>
      <c r="I486" s="318" t="s">
        <v>2797</v>
      </c>
      <c r="J486" s="200" t="s">
        <v>492</v>
      </c>
      <c r="K486" s="319" t="s">
        <v>493</v>
      </c>
      <c r="L486" s="269"/>
      <c r="M486" s="269"/>
      <c r="N486" s="269"/>
      <c r="O486" s="225"/>
      <c r="P486" s="66"/>
      <c r="Q486" s="66"/>
      <c r="R486" s="66"/>
      <c r="S486" s="66"/>
      <c r="T486" s="66"/>
      <c r="U486" s="66"/>
      <c r="V486" s="66"/>
      <c r="W486" s="66"/>
      <c r="X486" s="66"/>
      <c r="Y486" s="66"/>
      <c r="Z486" s="66"/>
      <c r="AA486" s="66"/>
      <c r="AB486" s="66"/>
      <c r="AC486" s="66"/>
      <c r="AD486" s="66"/>
      <c r="AE486" s="66"/>
      <c r="AF486" s="66"/>
      <c r="AG486" s="66"/>
      <c r="AH486" s="66"/>
      <c r="AI486" s="66"/>
    </row>
    <row r="487" hidden="1">
      <c r="A487" s="329" t="s">
        <v>2792</v>
      </c>
      <c r="B487" s="169"/>
      <c r="C487" s="169"/>
      <c r="D487" s="253" t="s">
        <v>2611</v>
      </c>
      <c r="E487" s="319" t="s">
        <v>870</v>
      </c>
      <c r="F487" s="319" t="s">
        <v>2819</v>
      </c>
      <c r="G487" s="318" t="s">
        <v>2820</v>
      </c>
      <c r="H487" s="318" t="s">
        <v>2821</v>
      </c>
      <c r="I487" s="318" t="s">
        <v>2797</v>
      </c>
      <c r="J487" s="200" t="s">
        <v>492</v>
      </c>
      <c r="K487" s="319" t="s">
        <v>493</v>
      </c>
      <c r="L487" s="269"/>
      <c r="M487" s="269"/>
      <c r="N487" s="269"/>
      <c r="O487" s="225"/>
      <c r="P487" s="66"/>
      <c r="Q487" s="66"/>
      <c r="R487" s="66"/>
      <c r="S487" s="66"/>
      <c r="T487" s="66"/>
      <c r="U487" s="66"/>
      <c r="V487" s="66"/>
      <c r="W487" s="66"/>
      <c r="X487" s="66"/>
      <c r="Y487" s="66"/>
      <c r="Z487" s="66"/>
      <c r="AA487" s="66"/>
      <c r="AB487" s="66"/>
      <c r="AC487" s="66"/>
      <c r="AD487" s="66"/>
      <c r="AE487" s="66"/>
      <c r="AF487" s="66"/>
      <c r="AG487" s="66"/>
      <c r="AH487" s="66"/>
      <c r="AI487" s="66"/>
    </row>
    <row r="488" hidden="1">
      <c r="A488" s="329" t="s">
        <v>2792</v>
      </c>
      <c r="B488" s="12"/>
      <c r="C488" s="12"/>
      <c r="D488" s="253" t="s">
        <v>2615</v>
      </c>
      <c r="E488" s="319" t="s">
        <v>870</v>
      </c>
      <c r="F488" s="269"/>
      <c r="G488" s="318" t="s">
        <v>2823</v>
      </c>
      <c r="H488" s="318" t="s">
        <v>2824</v>
      </c>
      <c r="I488" s="318" t="s">
        <v>2825</v>
      </c>
      <c r="J488" s="200" t="s">
        <v>492</v>
      </c>
      <c r="K488" s="319" t="s">
        <v>493</v>
      </c>
      <c r="L488" s="269"/>
      <c r="M488" s="269"/>
      <c r="N488" s="269"/>
      <c r="O488" s="225"/>
      <c r="P488" s="66"/>
      <c r="Q488" s="66"/>
      <c r="R488" s="66"/>
      <c r="S488" s="66"/>
      <c r="T488" s="66"/>
      <c r="U488" s="66"/>
      <c r="V488" s="66"/>
      <c r="W488" s="66"/>
      <c r="X488" s="66"/>
      <c r="Y488" s="66"/>
      <c r="Z488" s="66"/>
      <c r="AA488" s="66"/>
      <c r="AB488" s="66"/>
      <c r="AC488" s="66"/>
      <c r="AD488" s="66"/>
      <c r="AE488" s="66"/>
      <c r="AF488" s="66"/>
      <c r="AG488" s="66"/>
      <c r="AH488" s="66"/>
      <c r="AI488" s="66"/>
    </row>
    <row r="489" hidden="1">
      <c r="A489" s="329" t="s">
        <v>2826</v>
      </c>
      <c r="B489" s="330"/>
      <c r="C489" s="331" t="s">
        <v>2827</v>
      </c>
      <c r="D489" s="253" t="s">
        <v>2619</v>
      </c>
      <c r="E489" s="319" t="s">
        <v>870</v>
      </c>
      <c r="F489" s="319" t="s">
        <v>2829</v>
      </c>
      <c r="G489" s="318" t="s">
        <v>2830</v>
      </c>
      <c r="H489" s="318" t="s">
        <v>2831</v>
      </c>
      <c r="I489" s="318" t="s">
        <v>2832</v>
      </c>
      <c r="J489" s="200" t="s">
        <v>492</v>
      </c>
      <c r="K489" s="319" t="s">
        <v>518</v>
      </c>
      <c r="L489" s="253" t="s">
        <v>519</v>
      </c>
      <c r="M489" s="269"/>
      <c r="N489" s="269"/>
      <c r="O489" s="225"/>
      <c r="P489" s="66"/>
      <c r="Q489" s="66"/>
      <c r="R489" s="66"/>
      <c r="S489" s="66"/>
      <c r="T489" s="66"/>
      <c r="U489" s="66"/>
      <c r="V489" s="66"/>
      <c r="W489" s="66"/>
      <c r="X489" s="66"/>
      <c r="Y489" s="66"/>
      <c r="Z489" s="66"/>
      <c r="AA489" s="66"/>
      <c r="AB489" s="66"/>
      <c r="AC489" s="66"/>
      <c r="AD489" s="66"/>
      <c r="AE489" s="66"/>
      <c r="AF489" s="66"/>
      <c r="AG489" s="66"/>
      <c r="AH489" s="66"/>
      <c r="AI489" s="66"/>
    </row>
    <row r="490" hidden="1">
      <c r="A490" s="329" t="s">
        <v>2826</v>
      </c>
      <c r="B490" s="169"/>
      <c r="C490" s="169"/>
      <c r="D490" s="253" t="s">
        <v>2622</v>
      </c>
      <c r="E490" s="319" t="s">
        <v>870</v>
      </c>
      <c r="F490" s="319" t="s">
        <v>2829</v>
      </c>
      <c r="G490" s="318" t="s">
        <v>2834</v>
      </c>
      <c r="H490" s="318" t="s">
        <v>2835</v>
      </c>
      <c r="I490" s="318" t="s">
        <v>2836</v>
      </c>
      <c r="J490" s="200" t="s">
        <v>492</v>
      </c>
      <c r="K490" s="319" t="s">
        <v>493</v>
      </c>
      <c r="L490" s="269"/>
      <c r="M490" s="269"/>
      <c r="N490" s="269"/>
      <c r="O490" s="225"/>
      <c r="P490" s="66"/>
      <c r="Q490" s="66"/>
      <c r="R490" s="66"/>
      <c r="S490" s="66"/>
      <c r="T490" s="66"/>
      <c r="U490" s="66"/>
      <c r="V490" s="66"/>
      <c r="W490" s="66"/>
      <c r="X490" s="66"/>
      <c r="Y490" s="66"/>
      <c r="Z490" s="66"/>
      <c r="AA490" s="66"/>
      <c r="AB490" s="66"/>
      <c r="AC490" s="66"/>
      <c r="AD490" s="66"/>
      <c r="AE490" s="66"/>
      <c r="AF490" s="66"/>
      <c r="AG490" s="66"/>
      <c r="AH490" s="66"/>
      <c r="AI490" s="66"/>
    </row>
    <row r="491" hidden="1">
      <c r="A491" s="329" t="s">
        <v>2826</v>
      </c>
      <c r="B491" s="12"/>
      <c r="C491" s="12"/>
      <c r="D491" s="253" t="s">
        <v>2626</v>
      </c>
      <c r="E491" s="319" t="s">
        <v>870</v>
      </c>
      <c r="F491" s="319" t="s">
        <v>2829</v>
      </c>
      <c r="G491" s="318" t="s">
        <v>2838</v>
      </c>
      <c r="H491" s="318" t="s">
        <v>2835</v>
      </c>
      <c r="I491" s="318" t="s">
        <v>2836</v>
      </c>
      <c r="J491" s="200" t="s">
        <v>492</v>
      </c>
      <c r="K491" s="319" t="s">
        <v>493</v>
      </c>
      <c r="L491" s="269"/>
      <c r="M491" s="269"/>
      <c r="N491" s="269"/>
      <c r="O491" s="225"/>
      <c r="P491" s="66"/>
      <c r="Q491" s="66"/>
      <c r="R491" s="66"/>
      <c r="S491" s="66"/>
      <c r="T491" s="66"/>
      <c r="U491" s="66"/>
      <c r="V491" s="66"/>
      <c r="W491" s="66"/>
      <c r="X491" s="66"/>
      <c r="Y491" s="66"/>
      <c r="Z491" s="66"/>
      <c r="AA491" s="66"/>
      <c r="AB491" s="66"/>
      <c r="AC491" s="66"/>
      <c r="AD491" s="66"/>
      <c r="AE491" s="66"/>
      <c r="AF491" s="66"/>
      <c r="AG491" s="66"/>
      <c r="AH491" s="66"/>
      <c r="AI491" s="66"/>
    </row>
    <row r="492" hidden="1">
      <c r="A492" s="329" t="s">
        <v>2839</v>
      </c>
      <c r="B492" s="330"/>
      <c r="C492" s="331" t="s">
        <v>2840</v>
      </c>
      <c r="D492" s="253" t="s">
        <v>2630</v>
      </c>
      <c r="E492" s="269"/>
      <c r="F492" s="319" t="s">
        <v>2842</v>
      </c>
      <c r="G492" s="318" t="s">
        <v>2843</v>
      </c>
      <c r="H492" s="318" t="s">
        <v>2844</v>
      </c>
      <c r="I492" s="318" t="s">
        <v>2845</v>
      </c>
      <c r="J492" s="200" t="s">
        <v>492</v>
      </c>
      <c r="K492" s="319" t="s">
        <v>518</v>
      </c>
      <c r="L492" s="253" t="s">
        <v>519</v>
      </c>
      <c r="M492" s="269"/>
      <c r="N492" s="269"/>
      <c r="O492" s="225"/>
      <c r="P492" s="66"/>
      <c r="Q492" s="66"/>
      <c r="R492" s="66"/>
      <c r="S492" s="66"/>
      <c r="T492" s="66"/>
      <c r="U492" s="66"/>
      <c r="V492" s="66"/>
      <c r="W492" s="66"/>
      <c r="X492" s="66"/>
      <c r="Y492" s="66"/>
      <c r="Z492" s="66"/>
      <c r="AA492" s="66"/>
      <c r="AB492" s="66"/>
      <c r="AC492" s="66"/>
      <c r="AD492" s="66"/>
      <c r="AE492" s="66"/>
      <c r="AF492" s="66"/>
      <c r="AG492" s="66"/>
      <c r="AH492" s="66"/>
      <c r="AI492" s="66"/>
    </row>
    <row r="493" hidden="1">
      <c r="A493" s="329" t="s">
        <v>2839</v>
      </c>
      <c r="B493" s="169"/>
      <c r="C493" s="169"/>
      <c r="D493" s="253" t="s">
        <v>2635</v>
      </c>
      <c r="E493" s="269"/>
      <c r="F493" s="319" t="s">
        <v>2842</v>
      </c>
      <c r="G493" s="318" t="s">
        <v>2847</v>
      </c>
      <c r="H493" s="318" t="s">
        <v>2844</v>
      </c>
      <c r="I493" s="318" t="s">
        <v>2848</v>
      </c>
      <c r="J493" s="200" t="s">
        <v>492</v>
      </c>
      <c r="K493" s="319" t="s">
        <v>518</v>
      </c>
      <c r="L493" s="253" t="s">
        <v>519</v>
      </c>
      <c r="M493" s="269"/>
      <c r="N493" s="269"/>
      <c r="O493" s="225"/>
      <c r="P493" s="66"/>
      <c r="Q493" s="66"/>
      <c r="R493" s="66"/>
      <c r="S493" s="66"/>
      <c r="T493" s="66"/>
      <c r="U493" s="66"/>
      <c r="V493" s="66"/>
      <c r="W493" s="66"/>
      <c r="X493" s="66"/>
      <c r="Y493" s="66"/>
      <c r="Z493" s="66"/>
      <c r="AA493" s="66"/>
      <c r="AB493" s="66"/>
      <c r="AC493" s="66"/>
      <c r="AD493" s="66"/>
      <c r="AE493" s="66"/>
      <c r="AF493" s="66"/>
      <c r="AG493" s="66"/>
      <c r="AH493" s="66"/>
      <c r="AI493" s="66"/>
    </row>
    <row r="494" hidden="1">
      <c r="A494" s="329" t="s">
        <v>2839</v>
      </c>
      <c r="B494" s="12"/>
      <c r="C494" s="12"/>
      <c r="D494" s="253" t="s">
        <v>2639</v>
      </c>
      <c r="E494" s="269"/>
      <c r="F494" s="319" t="s">
        <v>2842</v>
      </c>
      <c r="G494" s="318" t="s">
        <v>2850</v>
      </c>
      <c r="H494" s="318" t="s">
        <v>2851</v>
      </c>
      <c r="I494" s="318" t="s">
        <v>2852</v>
      </c>
      <c r="J494" s="200" t="s">
        <v>492</v>
      </c>
      <c r="K494" s="319" t="s">
        <v>518</v>
      </c>
      <c r="L494" s="253" t="s">
        <v>519</v>
      </c>
      <c r="M494" s="269"/>
      <c r="N494" s="269"/>
      <c r="O494" s="225"/>
      <c r="P494" s="66"/>
      <c r="Q494" s="66"/>
      <c r="R494" s="66"/>
      <c r="S494" s="66"/>
      <c r="T494" s="66"/>
      <c r="U494" s="66"/>
      <c r="V494" s="66"/>
      <c r="W494" s="66"/>
      <c r="X494" s="66"/>
      <c r="Y494" s="66"/>
      <c r="Z494" s="66"/>
      <c r="AA494" s="66"/>
      <c r="AB494" s="66"/>
      <c r="AC494" s="66"/>
      <c r="AD494" s="66"/>
      <c r="AE494" s="66"/>
      <c r="AF494" s="66"/>
      <c r="AG494" s="66"/>
      <c r="AH494" s="66"/>
      <c r="AI494" s="66"/>
    </row>
    <row r="495" hidden="1">
      <c r="A495" s="329" t="s">
        <v>2853</v>
      </c>
      <c r="B495" s="330"/>
      <c r="C495" s="331" t="s">
        <v>2854</v>
      </c>
      <c r="D495" s="253" t="s">
        <v>2644</v>
      </c>
      <c r="E495" s="269"/>
      <c r="F495" s="319" t="s">
        <v>2856</v>
      </c>
      <c r="G495" s="318" t="s">
        <v>2857</v>
      </c>
      <c r="H495" s="318" t="s">
        <v>2858</v>
      </c>
      <c r="I495" s="318" t="s">
        <v>2859</v>
      </c>
      <c r="J495" s="200" t="s">
        <v>492</v>
      </c>
      <c r="K495" s="319" t="s">
        <v>493</v>
      </c>
      <c r="L495" s="269"/>
      <c r="M495" s="269"/>
      <c r="N495" s="269"/>
      <c r="O495" s="225"/>
      <c r="P495" s="66"/>
      <c r="Q495" s="66"/>
      <c r="R495" s="66"/>
      <c r="S495" s="66"/>
      <c r="T495" s="66"/>
      <c r="U495" s="66"/>
      <c r="V495" s="66"/>
      <c r="W495" s="66"/>
      <c r="X495" s="66"/>
      <c r="Y495" s="66"/>
      <c r="Z495" s="66"/>
      <c r="AA495" s="66"/>
      <c r="AB495" s="66"/>
      <c r="AC495" s="66"/>
      <c r="AD495" s="66"/>
      <c r="AE495" s="66"/>
      <c r="AF495" s="66"/>
      <c r="AG495" s="66"/>
      <c r="AH495" s="66"/>
      <c r="AI495" s="66"/>
    </row>
    <row r="496" hidden="1">
      <c r="A496" s="329" t="s">
        <v>2853</v>
      </c>
      <c r="B496" s="169"/>
      <c r="C496" s="169"/>
      <c r="D496" s="253" t="s">
        <v>2646</v>
      </c>
      <c r="E496" s="269"/>
      <c r="F496" s="319" t="s">
        <v>2856</v>
      </c>
      <c r="G496" s="318" t="s">
        <v>2862</v>
      </c>
      <c r="H496" s="318" t="s">
        <v>2863</v>
      </c>
      <c r="I496" s="318" t="s">
        <v>2864</v>
      </c>
      <c r="J496" s="200" t="s">
        <v>492</v>
      </c>
      <c r="K496" s="319" t="s">
        <v>493</v>
      </c>
      <c r="L496" s="269"/>
      <c r="M496" s="269"/>
      <c r="N496" s="269"/>
      <c r="O496" s="225"/>
      <c r="P496" s="66"/>
      <c r="Q496" s="66"/>
      <c r="R496" s="66"/>
      <c r="S496" s="66"/>
      <c r="T496" s="66"/>
      <c r="U496" s="66"/>
      <c r="V496" s="66"/>
      <c r="W496" s="66"/>
      <c r="X496" s="66"/>
      <c r="Y496" s="66"/>
      <c r="Z496" s="66"/>
      <c r="AA496" s="66"/>
      <c r="AB496" s="66"/>
      <c r="AC496" s="66"/>
      <c r="AD496" s="66"/>
      <c r="AE496" s="66"/>
      <c r="AF496" s="66"/>
      <c r="AG496" s="66"/>
      <c r="AH496" s="66"/>
      <c r="AI496" s="66"/>
    </row>
    <row r="497" hidden="1">
      <c r="A497" s="329" t="s">
        <v>2853</v>
      </c>
      <c r="B497" s="169"/>
      <c r="C497" s="169"/>
      <c r="D497" s="253" t="s">
        <v>2650</v>
      </c>
      <c r="E497" s="269"/>
      <c r="F497" s="319" t="s">
        <v>2856</v>
      </c>
      <c r="G497" s="318" t="s">
        <v>2866</v>
      </c>
      <c r="H497" s="318" t="s">
        <v>2867</v>
      </c>
      <c r="I497" s="318" t="s">
        <v>2868</v>
      </c>
      <c r="J497" s="200" t="s">
        <v>492</v>
      </c>
      <c r="K497" s="319" t="s">
        <v>493</v>
      </c>
      <c r="L497" s="269"/>
      <c r="M497" s="269"/>
      <c r="N497" s="269"/>
      <c r="O497" s="225"/>
      <c r="P497" s="66"/>
      <c r="Q497" s="66"/>
      <c r="R497" s="66"/>
      <c r="S497" s="66"/>
      <c r="T497" s="66"/>
      <c r="U497" s="66"/>
      <c r="V497" s="66"/>
      <c r="W497" s="66"/>
      <c r="X497" s="66"/>
      <c r="Y497" s="66"/>
      <c r="Z497" s="66"/>
      <c r="AA497" s="66"/>
      <c r="AB497" s="66"/>
      <c r="AC497" s="66"/>
      <c r="AD497" s="66"/>
      <c r="AE497" s="66"/>
      <c r="AF497" s="66"/>
      <c r="AG497" s="66"/>
      <c r="AH497" s="66"/>
      <c r="AI497" s="66"/>
    </row>
    <row r="498" hidden="1">
      <c r="A498" s="329" t="s">
        <v>2853</v>
      </c>
      <c r="B498" s="169"/>
      <c r="C498" s="169"/>
      <c r="D498" s="253" t="s">
        <v>2654</v>
      </c>
      <c r="E498" s="269"/>
      <c r="F498" s="319" t="s">
        <v>2856</v>
      </c>
      <c r="G498" s="318" t="s">
        <v>2870</v>
      </c>
      <c r="H498" s="318" t="s">
        <v>2871</v>
      </c>
      <c r="I498" s="318" t="s">
        <v>2872</v>
      </c>
      <c r="J498" s="200" t="s">
        <v>492</v>
      </c>
      <c r="K498" s="319" t="s">
        <v>493</v>
      </c>
      <c r="L498" s="269"/>
      <c r="M498" s="269"/>
      <c r="N498" s="269"/>
      <c r="O498" s="225"/>
      <c r="P498" s="66"/>
      <c r="Q498" s="66"/>
      <c r="R498" s="66"/>
      <c r="S498" s="66"/>
      <c r="T498" s="66"/>
      <c r="U498" s="66"/>
      <c r="V498" s="66"/>
      <c r="W498" s="66"/>
      <c r="X498" s="66"/>
      <c r="Y498" s="66"/>
      <c r="Z498" s="66"/>
      <c r="AA498" s="66"/>
      <c r="AB498" s="66"/>
      <c r="AC498" s="66"/>
      <c r="AD498" s="66"/>
      <c r="AE498" s="66"/>
      <c r="AF498" s="66"/>
      <c r="AG498" s="66"/>
      <c r="AH498" s="66"/>
      <c r="AI498" s="66"/>
    </row>
    <row r="499" hidden="1">
      <c r="A499" s="329" t="s">
        <v>2853</v>
      </c>
      <c r="B499" s="169"/>
      <c r="C499" s="169"/>
      <c r="D499" s="253" t="s">
        <v>2657</v>
      </c>
      <c r="E499" s="269"/>
      <c r="F499" s="319" t="s">
        <v>2856</v>
      </c>
      <c r="G499" s="318" t="s">
        <v>2874</v>
      </c>
      <c r="H499" s="318" t="s">
        <v>2875</v>
      </c>
      <c r="I499" s="318" t="s">
        <v>2876</v>
      </c>
      <c r="J499" s="200" t="s">
        <v>492</v>
      </c>
      <c r="K499" s="319" t="s">
        <v>493</v>
      </c>
      <c r="L499" s="269"/>
      <c r="M499" s="269"/>
      <c r="N499" s="269"/>
      <c r="O499" s="225"/>
      <c r="P499" s="66"/>
      <c r="Q499" s="66"/>
      <c r="R499" s="66"/>
      <c r="S499" s="66"/>
      <c r="T499" s="66"/>
      <c r="U499" s="66"/>
      <c r="V499" s="66"/>
      <c r="W499" s="66"/>
      <c r="X499" s="66"/>
      <c r="Y499" s="66"/>
      <c r="Z499" s="66"/>
      <c r="AA499" s="66"/>
      <c r="AB499" s="66"/>
      <c r="AC499" s="66"/>
      <c r="AD499" s="66"/>
      <c r="AE499" s="66"/>
      <c r="AF499" s="66"/>
      <c r="AG499" s="66"/>
      <c r="AH499" s="66"/>
      <c r="AI499" s="66"/>
    </row>
    <row r="500" hidden="1">
      <c r="A500" s="329" t="s">
        <v>2853</v>
      </c>
      <c r="B500" s="169"/>
      <c r="C500" s="169"/>
      <c r="D500" s="253" t="s">
        <v>2663</v>
      </c>
      <c r="E500" s="269"/>
      <c r="F500" s="319" t="s">
        <v>2856</v>
      </c>
      <c r="G500" s="318" t="s">
        <v>2878</v>
      </c>
      <c r="H500" s="318" t="s">
        <v>2879</v>
      </c>
      <c r="I500" s="318" t="s">
        <v>2880</v>
      </c>
      <c r="J500" s="200" t="s">
        <v>492</v>
      </c>
      <c r="K500" s="319" t="s">
        <v>493</v>
      </c>
      <c r="L500" s="269"/>
      <c r="M500" s="269"/>
      <c r="N500" s="269"/>
      <c r="O500" s="225"/>
      <c r="P500" s="66"/>
      <c r="Q500" s="66"/>
      <c r="R500" s="66"/>
      <c r="S500" s="66"/>
      <c r="T500" s="66"/>
      <c r="U500" s="66"/>
      <c r="V500" s="66"/>
      <c r="W500" s="66"/>
      <c r="X500" s="66"/>
      <c r="Y500" s="66"/>
      <c r="Z500" s="66"/>
      <c r="AA500" s="66"/>
      <c r="AB500" s="66"/>
      <c r="AC500" s="66"/>
      <c r="AD500" s="66"/>
      <c r="AE500" s="66"/>
      <c r="AF500" s="66"/>
      <c r="AG500" s="66"/>
      <c r="AH500" s="66"/>
      <c r="AI500" s="66"/>
    </row>
    <row r="501" hidden="1">
      <c r="A501" s="329" t="s">
        <v>2853</v>
      </c>
      <c r="B501" s="169"/>
      <c r="C501" s="169"/>
      <c r="D501" s="253" t="s">
        <v>2667</v>
      </c>
      <c r="E501" s="269"/>
      <c r="F501" s="319" t="s">
        <v>2856</v>
      </c>
      <c r="G501" s="318" t="s">
        <v>2882</v>
      </c>
      <c r="H501" s="318" t="s">
        <v>2883</v>
      </c>
      <c r="I501" s="318" t="s">
        <v>2884</v>
      </c>
      <c r="J501" s="200" t="s">
        <v>492</v>
      </c>
      <c r="K501" s="319" t="s">
        <v>493</v>
      </c>
      <c r="L501" s="269"/>
      <c r="M501" s="269"/>
      <c r="N501" s="269"/>
      <c r="O501" s="225"/>
      <c r="P501" s="66"/>
      <c r="Q501" s="66"/>
      <c r="R501" s="66"/>
      <c r="S501" s="66"/>
      <c r="T501" s="66"/>
      <c r="U501" s="66"/>
      <c r="V501" s="66"/>
      <c r="W501" s="66"/>
      <c r="X501" s="66"/>
      <c r="Y501" s="66"/>
      <c r="Z501" s="66"/>
      <c r="AA501" s="66"/>
      <c r="AB501" s="66"/>
      <c r="AC501" s="66"/>
      <c r="AD501" s="66"/>
      <c r="AE501" s="66"/>
      <c r="AF501" s="66"/>
      <c r="AG501" s="66"/>
      <c r="AH501" s="66"/>
      <c r="AI501" s="66"/>
    </row>
    <row r="502" hidden="1">
      <c r="A502" s="329" t="s">
        <v>2853</v>
      </c>
      <c r="B502" s="169"/>
      <c r="C502" s="169"/>
      <c r="D502" s="253" t="s">
        <v>2670</v>
      </c>
      <c r="E502" s="269"/>
      <c r="F502" s="319" t="s">
        <v>2856</v>
      </c>
      <c r="G502" s="318" t="s">
        <v>2886</v>
      </c>
      <c r="H502" s="318" t="s">
        <v>2883</v>
      </c>
      <c r="I502" s="318" t="s">
        <v>2887</v>
      </c>
      <c r="J502" s="200" t="s">
        <v>492</v>
      </c>
      <c r="K502" s="319" t="s">
        <v>493</v>
      </c>
      <c r="L502" s="269"/>
      <c r="M502" s="269"/>
      <c r="N502" s="269"/>
      <c r="O502" s="225"/>
      <c r="P502" s="66"/>
      <c r="Q502" s="66"/>
      <c r="R502" s="66"/>
      <c r="S502" s="66"/>
      <c r="T502" s="66"/>
      <c r="U502" s="66"/>
      <c r="V502" s="66"/>
      <c r="W502" s="66"/>
      <c r="X502" s="66"/>
      <c r="Y502" s="66"/>
      <c r="Z502" s="66"/>
      <c r="AA502" s="66"/>
      <c r="AB502" s="66"/>
      <c r="AC502" s="66"/>
      <c r="AD502" s="66"/>
      <c r="AE502" s="66"/>
      <c r="AF502" s="66"/>
      <c r="AG502" s="66"/>
      <c r="AH502" s="66"/>
      <c r="AI502" s="66"/>
    </row>
    <row r="503" hidden="1">
      <c r="A503" s="329" t="s">
        <v>2853</v>
      </c>
      <c r="B503" s="169"/>
      <c r="C503" s="169"/>
      <c r="D503" s="253" t="s">
        <v>2673</v>
      </c>
      <c r="E503" s="269"/>
      <c r="F503" s="319" t="s">
        <v>2856</v>
      </c>
      <c r="G503" s="318" t="s">
        <v>2889</v>
      </c>
      <c r="H503" s="318" t="s">
        <v>2890</v>
      </c>
      <c r="I503" s="318" t="s">
        <v>2891</v>
      </c>
      <c r="J503" s="200" t="s">
        <v>492</v>
      </c>
      <c r="K503" s="319" t="s">
        <v>493</v>
      </c>
      <c r="L503" s="269"/>
      <c r="M503" s="269"/>
      <c r="N503" s="269"/>
      <c r="O503" s="225"/>
      <c r="P503" s="66"/>
      <c r="Q503" s="66"/>
      <c r="R503" s="66"/>
      <c r="S503" s="66"/>
      <c r="T503" s="66"/>
      <c r="U503" s="66"/>
      <c r="V503" s="66"/>
      <c r="W503" s="66"/>
      <c r="X503" s="66"/>
      <c r="Y503" s="66"/>
      <c r="Z503" s="66"/>
      <c r="AA503" s="66"/>
      <c r="AB503" s="66"/>
      <c r="AC503" s="66"/>
      <c r="AD503" s="66"/>
      <c r="AE503" s="66"/>
      <c r="AF503" s="66"/>
      <c r="AG503" s="66"/>
      <c r="AH503" s="66"/>
      <c r="AI503" s="66"/>
    </row>
    <row r="504" hidden="1">
      <c r="A504" s="329" t="s">
        <v>2853</v>
      </c>
      <c r="B504" s="12"/>
      <c r="C504" s="12"/>
      <c r="D504" s="253" t="s">
        <v>2675</v>
      </c>
      <c r="E504" s="269"/>
      <c r="F504" s="319" t="s">
        <v>2856</v>
      </c>
      <c r="G504" s="318" t="s">
        <v>2893</v>
      </c>
      <c r="H504" s="318" t="s">
        <v>2894</v>
      </c>
      <c r="I504" s="318" t="s">
        <v>2895</v>
      </c>
      <c r="J504" s="200" t="s">
        <v>492</v>
      </c>
      <c r="K504" s="319" t="s">
        <v>493</v>
      </c>
      <c r="L504" s="269"/>
      <c r="M504" s="269"/>
      <c r="N504" s="269"/>
      <c r="O504" s="225"/>
      <c r="P504" s="66"/>
      <c r="Q504" s="66"/>
      <c r="R504" s="66"/>
      <c r="S504" s="66"/>
      <c r="T504" s="66"/>
      <c r="U504" s="66"/>
      <c r="V504" s="66"/>
      <c r="W504" s="66"/>
      <c r="X504" s="66"/>
      <c r="Y504" s="66"/>
      <c r="Z504" s="66"/>
      <c r="AA504" s="66"/>
      <c r="AB504" s="66"/>
      <c r="AC504" s="66"/>
      <c r="AD504" s="66"/>
      <c r="AE504" s="66"/>
      <c r="AF504" s="66"/>
      <c r="AG504" s="66"/>
      <c r="AH504" s="66"/>
      <c r="AI504" s="66"/>
    </row>
    <row r="505" hidden="1">
      <c r="A505" s="329" t="s">
        <v>7340</v>
      </c>
      <c r="B505" s="330"/>
      <c r="C505" s="331" t="s">
        <v>7341</v>
      </c>
      <c r="D505" s="253" t="s">
        <v>2677</v>
      </c>
      <c r="E505" s="269"/>
      <c r="F505" s="269"/>
      <c r="G505" s="318" t="s">
        <v>7342</v>
      </c>
      <c r="H505" s="318" t="s">
        <v>7343</v>
      </c>
      <c r="I505" s="318" t="s">
        <v>7344</v>
      </c>
      <c r="J505" s="200" t="s">
        <v>492</v>
      </c>
      <c r="K505" s="319" t="s">
        <v>493</v>
      </c>
      <c r="L505" s="269"/>
      <c r="M505" s="269"/>
      <c r="N505" s="269"/>
      <c r="O505" s="225"/>
      <c r="P505" s="66"/>
      <c r="Q505" s="66"/>
      <c r="R505" s="66"/>
      <c r="S505" s="66"/>
      <c r="T505" s="66"/>
      <c r="U505" s="66"/>
      <c r="V505" s="66"/>
      <c r="W505" s="66"/>
      <c r="X505" s="66"/>
      <c r="Y505" s="66"/>
      <c r="Z505" s="66"/>
      <c r="AA505" s="66"/>
      <c r="AB505" s="66"/>
      <c r="AC505" s="66"/>
      <c r="AD505" s="66"/>
      <c r="AE505" s="66"/>
      <c r="AF505" s="66"/>
      <c r="AG505" s="66"/>
      <c r="AH505" s="66"/>
      <c r="AI505" s="66"/>
    </row>
    <row r="506" hidden="1">
      <c r="A506" s="329" t="s">
        <v>7340</v>
      </c>
      <c r="B506" s="169"/>
      <c r="C506" s="169"/>
      <c r="D506" s="253" t="s">
        <v>2681</v>
      </c>
      <c r="E506" s="269"/>
      <c r="F506" s="269"/>
      <c r="G506" s="318" t="s">
        <v>7345</v>
      </c>
      <c r="H506" s="318" t="s">
        <v>7346</v>
      </c>
      <c r="I506" s="318" t="s">
        <v>7344</v>
      </c>
      <c r="J506" s="200" t="s">
        <v>492</v>
      </c>
      <c r="K506" s="319" t="s">
        <v>493</v>
      </c>
      <c r="L506" s="269"/>
      <c r="M506" s="269"/>
      <c r="N506" s="269"/>
      <c r="O506" s="225"/>
      <c r="P506" s="66"/>
      <c r="Q506" s="66"/>
      <c r="R506" s="66"/>
      <c r="S506" s="66"/>
      <c r="T506" s="66"/>
      <c r="U506" s="66"/>
      <c r="V506" s="66"/>
      <c r="W506" s="66"/>
      <c r="X506" s="66"/>
      <c r="Y506" s="66"/>
      <c r="Z506" s="66"/>
      <c r="AA506" s="66"/>
      <c r="AB506" s="66"/>
      <c r="AC506" s="66"/>
      <c r="AD506" s="66"/>
      <c r="AE506" s="66"/>
      <c r="AF506" s="66"/>
      <c r="AG506" s="66"/>
      <c r="AH506" s="66"/>
      <c r="AI506" s="66"/>
    </row>
    <row r="507" hidden="1">
      <c r="A507" s="329" t="s">
        <v>7340</v>
      </c>
      <c r="B507" s="169"/>
      <c r="C507" s="169"/>
      <c r="D507" s="253" t="s">
        <v>2683</v>
      </c>
      <c r="E507" s="269"/>
      <c r="F507" s="269"/>
      <c r="G507" s="318" t="s">
        <v>7347</v>
      </c>
      <c r="H507" s="318" t="s">
        <v>7348</v>
      </c>
      <c r="I507" s="318" t="s">
        <v>7349</v>
      </c>
      <c r="J507" s="200" t="s">
        <v>492</v>
      </c>
      <c r="K507" s="319" t="s">
        <v>493</v>
      </c>
      <c r="L507" s="269"/>
      <c r="M507" s="269"/>
      <c r="N507" s="269"/>
      <c r="O507" s="225"/>
      <c r="P507" s="66"/>
      <c r="Q507" s="66"/>
      <c r="R507" s="66"/>
      <c r="S507" s="66"/>
      <c r="T507" s="66"/>
      <c r="U507" s="66"/>
      <c r="V507" s="66"/>
      <c r="W507" s="66"/>
      <c r="X507" s="66"/>
      <c r="Y507" s="66"/>
      <c r="Z507" s="66"/>
      <c r="AA507" s="66"/>
      <c r="AB507" s="66"/>
      <c r="AC507" s="66"/>
      <c r="AD507" s="66"/>
      <c r="AE507" s="66"/>
      <c r="AF507" s="66"/>
      <c r="AG507" s="66"/>
      <c r="AH507" s="66"/>
      <c r="AI507" s="66"/>
    </row>
    <row r="508" hidden="1">
      <c r="A508" s="329" t="s">
        <v>7340</v>
      </c>
      <c r="B508" s="12"/>
      <c r="C508" s="12"/>
      <c r="D508" s="253" t="s">
        <v>2688</v>
      </c>
      <c r="E508" s="269"/>
      <c r="F508" s="269"/>
      <c r="G508" s="318" t="s">
        <v>7350</v>
      </c>
      <c r="H508" s="318" t="s">
        <v>7346</v>
      </c>
      <c r="I508" s="318" t="s">
        <v>7351</v>
      </c>
      <c r="J508" s="200" t="s">
        <v>492</v>
      </c>
      <c r="K508" s="319" t="s">
        <v>493</v>
      </c>
      <c r="L508" s="269"/>
      <c r="M508" s="269"/>
      <c r="N508" s="269"/>
      <c r="O508" s="225"/>
      <c r="P508" s="66"/>
      <c r="Q508" s="66"/>
      <c r="R508" s="66"/>
      <c r="S508" s="66"/>
      <c r="T508" s="66"/>
      <c r="U508" s="66"/>
      <c r="V508" s="66"/>
      <c r="W508" s="66"/>
      <c r="X508" s="66"/>
      <c r="Y508" s="66"/>
      <c r="Z508" s="66"/>
      <c r="AA508" s="66"/>
      <c r="AB508" s="66"/>
      <c r="AC508" s="66"/>
      <c r="AD508" s="66"/>
      <c r="AE508" s="66"/>
      <c r="AF508" s="66"/>
      <c r="AG508" s="66"/>
      <c r="AH508" s="66"/>
      <c r="AI508" s="66"/>
    </row>
    <row r="509" hidden="1">
      <c r="A509" s="329" t="s">
        <v>2896</v>
      </c>
      <c r="B509" s="330"/>
      <c r="C509" s="331" t="s">
        <v>2897</v>
      </c>
      <c r="D509" s="253" t="s">
        <v>2692</v>
      </c>
      <c r="E509" s="319" t="s">
        <v>870</v>
      </c>
      <c r="F509" s="319" t="s">
        <v>2899</v>
      </c>
      <c r="G509" s="318" t="s">
        <v>2900</v>
      </c>
      <c r="H509" s="318" t="s">
        <v>2901</v>
      </c>
      <c r="I509" s="318" t="s">
        <v>2902</v>
      </c>
      <c r="J509" s="200" t="s">
        <v>492</v>
      </c>
      <c r="K509" s="319" t="s">
        <v>518</v>
      </c>
      <c r="L509" s="253" t="s">
        <v>519</v>
      </c>
      <c r="M509" s="269"/>
      <c r="N509" s="269"/>
      <c r="O509" s="225"/>
      <c r="P509" s="66"/>
      <c r="Q509" s="66"/>
      <c r="R509" s="66"/>
      <c r="S509" s="66"/>
      <c r="T509" s="66"/>
      <c r="U509" s="66"/>
      <c r="V509" s="66"/>
      <c r="W509" s="66"/>
      <c r="X509" s="66"/>
      <c r="Y509" s="66"/>
      <c r="Z509" s="66"/>
      <c r="AA509" s="66"/>
      <c r="AB509" s="66"/>
      <c r="AC509" s="66"/>
      <c r="AD509" s="66"/>
      <c r="AE509" s="66"/>
      <c r="AF509" s="66"/>
      <c r="AG509" s="66"/>
      <c r="AH509" s="66"/>
      <c r="AI509" s="66"/>
    </row>
    <row r="510" hidden="1">
      <c r="A510" s="329" t="s">
        <v>2896</v>
      </c>
      <c r="B510" s="169"/>
      <c r="C510" s="169"/>
      <c r="D510" s="253" t="s">
        <v>2699</v>
      </c>
      <c r="E510" s="319" t="s">
        <v>870</v>
      </c>
      <c r="F510" s="319" t="s">
        <v>2899</v>
      </c>
      <c r="G510" s="318" t="s">
        <v>2904</v>
      </c>
      <c r="H510" s="318" t="s">
        <v>2905</v>
      </c>
      <c r="I510" s="318" t="s">
        <v>2906</v>
      </c>
      <c r="J510" s="200" t="s">
        <v>492</v>
      </c>
      <c r="K510" s="319" t="s">
        <v>518</v>
      </c>
      <c r="L510" s="253" t="s">
        <v>519</v>
      </c>
      <c r="M510" s="269"/>
      <c r="N510" s="269"/>
      <c r="O510" s="225"/>
      <c r="P510" s="66"/>
      <c r="Q510" s="66"/>
      <c r="R510" s="66"/>
      <c r="S510" s="66"/>
      <c r="T510" s="66"/>
      <c r="U510" s="66"/>
      <c r="V510" s="66"/>
      <c r="W510" s="66"/>
      <c r="X510" s="66"/>
      <c r="Y510" s="66"/>
      <c r="Z510" s="66"/>
      <c r="AA510" s="66"/>
      <c r="AB510" s="66"/>
      <c r="AC510" s="66"/>
      <c r="AD510" s="66"/>
      <c r="AE510" s="66"/>
      <c r="AF510" s="66"/>
      <c r="AG510" s="66"/>
      <c r="AH510" s="66"/>
      <c r="AI510" s="66"/>
    </row>
    <row r="511" hidden="1">
      <c r="A511" s="329" t="s">
        <v>2896</v>
      </c>
      <c r="B511" s="169"/>
      <c r="C511" s="169"/>
      <c r="D511" s="253" t="s">
        <v>2703</v>
      </c>
      <c r="E511" s="319" t="s">
        <v>870</v>
      </c>
      <c r="F511" s="319" t="s">
        <v>2899</v>
      </c>
      <c r="G511" s="318" t="s">
        <v>2908</v>
      </c>
      <c r="H511" s="318" t="s">
        <v>2909</v>
      </c>
      <c r="I511" s="318" t="s">
        <v>2910</v>
      </c>
      <c r="J511" s="200" t="s">
        <v>492</v>
      </c>
      <c r="K511" s="319" t="s">
        <v>518</v>
      </c>
      <c r="L511" s="253" t="s">
        <v>519</v>
      </c>
      <c r="M511" s="269"/>
      <c r="N511" s="269"/>
      <c r="O511" s="225"/>
      <c r="P511" s="66"/>
      <c r="Q511" s="66"/>
      <c r="R511" s="66"/>
      <c r="S511" s="66"/>
      <c r="T511" s="66"/>
      <c r="U511" s="66"/>
      <c r="V511" s="66"/>
      <c r="W511" s="66"/>
      <c r="X511" s="66"/>
      <c r="Y511" s="66"/>
      <c r="Z511" s="66"/>
      <c r="AA511" s="66"/>
      <c r="AB511" s="66"/>
      <c r="AC511" s="66"/>
      <c r="AD511" s="66"/>
      <c r="AE511" s="66"/>
      <c r="AF511" s="66"/>
      <c r="AG511" s="66"/>
      <c r="AH511" s="66"/>
      <c r="AI511" s="66"/>
    </row>
    <row r="512" hidden="1">
      <c r="A512" s="329" t="s">
        <v>2896</v>
      </c>
      <c r="B512" s="169"/>
      <c r="C512" s="169"/>
      <c r="D512" s="253" t="s">
        <v>2705</v>
      </c>
      <c r="E512" s="319" t="s">
        <v>870</v>
      </c>
      <c r="F512" s="319" t="s">
        <v>2899</v>
      </c>
      <c r="G512" s="318" t="s">
        <v>2912</v>
      </c>
      <c r="H512" s="318" t="s">
        <v>2909</v>
      </c>
      <c r="I512" s="318" t="s">
        <v>2913</v>
      </c>
      <c r="J512" s="200" t="s">
        <v>492</v>
      </c>
      <c r="K512" s="319" t="s">
        <v>518</v>
      </c>
      <c r="L512" s="253" t="s">
        <v>519</v>
      </c>
      <c r="M512" s="269"/>
      <c r="N512" s="269"/>
      <c r="O512" s="225"/>
      <c r="P512" s="66"/>
      <c r="Q512" s="66"/>
      <c r="R512" s="66"/>
      <c r="S512" s="66"/>
      <c r="T512" s="66"/>
      <c r="U512" s="66"/>
      <c r="V512" s="66"/>
      <c r="W512" s="66"/>
      <c r="X512" s="66"/>
      <c r="Y512" s="66"/>
      <c r="Z512" s="66"/>
      <c r="AA512" s="66"/>
      <c r="AB512" s="66"/>
      <c r="AC512" s="66"/>
      <c r="AD512" s="66"/>
      <c r="AE512" s="66"/>
      <c r="AF512" s="66"/>
      <c r="AG512" s="66"/>
      <c r="AH512" s="66"/>
      <c r="AI512" s="66"/>
    </row>
    <row r="513" hidden="1">
      <c r="A513" s="329" t="s">
        <v>2896</v>
      </c>
      <c r="B513" s="12"/>
      <c r="C513" s="12"/>
      <c r="D513" s="253" t="s">
        <v>2709</v>
      </c>
      <c r="E513" s="319" t="s">
        <v>870</v>
      </c>
      <c r="F513" s="319" t="s">
        <v>2899</v>
      </c>
      <c r="G513" s="318" t="s">
        <v>2915</v>
      </c>
      <c r="H513" s="318" t="s">
        <v>2909</v>
      </c>
      <c r="I513" s="318" t="s">
        <v>2916</v>
      </c>
      <c r="J513" s="200" t="s">
        <v>492</v>
      </c>
      <c r="K513" s="319" t="s">
        <v>518</v>
      </c>
      <c r="L513" s="253" t="s">
        <v>519</v>
      </c>
      <c r="M513" s="269"/>
      <c r="N513" s="269"/>
      <c r="O513" s="225"/>
      <c r="P513" s="66"/>
      <c r="Q513" s="66"/>
      <c r="R513" s="66"/>
      <c r="S513" s="66"/>
      <c r="T513" s="66"/>
      <c r="U513" s="66"/>
      <c r="V513" s="66"/>
      <c r="W513" s="66"/>
      <c r="X513" s="66"/>
      <c r="Y513" s="66"/>
      <c r="Z513" s="66"/>
      <c r="AA513" s="66"/>
      <c r="AB513" s="66"/>
      <c r="AC513" s="66"/>
      <c r="AD513" s="66"/>
      <c r="AE513" s="66"/>
      <c r="AF513" s="66"/>
      <c r="AG513" s="66"/>
      <c r="AH513" s="66"/>
      <c r="AI513" s="66"/>
    </row>
    <row r="514" hidden="1">
      <c r="A514" s="329" t="s">
        <v>2917</v>
      </c>
      <c r="B514" s="269"/>
      <c r="C514" s="319" t="s">
        <v>2918</v>
      </c>
      <c r="D514" s="253" t="s">
        <v>2711</v>
      </c>
      <c r="E514" s="269"/>
      <c r="F514" s="269"/>
      <c r="G514" s="318" t="s">
        <v>2920</v>
      </c>
      <c r="H514" s="318" t="s">
        <v>2921</v>
      </c>
      <c r="I514" s="318" t="s">
        <v>2922</v>
      </c>
      <c r="J514" s="200" t="s">
        <v>492</v>
      </c>
      <c r="K514" s="319" t="s">
        <v>493</v>
      </c>
      <c r="L514" s="269"/>
      <c r="M514" s="269"/>
      <c r="N514" s="269"/>
      <c r="O514" s="225"/>
      <c r="P514" s="66"/>
      <c r="Q514" s="66"/>
      <c r="R514" s="66"/>
      <c r="S514" s="66"/>
      <c r="T514" s="66"/>
      <c r="U514" s="66"/>
      <c r="V514" s="66"/>
      <c r="W514" s="66"/>
      <c r="X514" s="66"/>
      <c r="Y514" s="66"/>
      <c r="Z514" s="66"/>
      <c r="AA514" s="66"/>
      <c r="AB514" s="66"/>
      <c r="AC514" s="66"/>
      <c r="AD514" s="66"/>
      <c r="AE514" s="66"/>
      <c r="AF514" s="66"/>
      <c r="AG514" s="66"/>
      <c r="AH514" s="66"/>
      <c r="AI514" s="66"/>
    </row>
    <row r="515" hidden="1">
      <c r="A515" s="329" t="s">
        <v>2923</v>
      </c>
      <c r="B515" s="330"/>
      <c r="C515" s="331" t="s">
        <v>2924</v>
      </c>
      <c r="D515" s="253" t="s">
        <v>2715</v>
      </c>
      <c r="E515" s="319" t="s">
        <v>870</v>
      </c>
      <c r="F515" s="319" t="s">
        <v>2926</v>
      </c>
      <c r="G515" s="318" t="s">
        <v>2927</v>
      </c>
      <c r="H515" s="318" t="s">
        <v>2928</v>
      </c>
      <c r="I515" s="318" t="s">
        <v>2929</v>
      </c>
      <c r="J515" s="200" t="s">
        <v>492</v>
      </c>
      <c r="K515" s="319" t="s">
        <v>493</v>
      </c>
      <c r="L515" s="269"/>
      <c r="M515" s="269"/>
      <c r="N515" s="269"/>
      <c r="O515" s="225"/>
      <c r="P515" s="66"/>
      <c r="Q515" s="66"/>
      <c r="R515" s="66"/>
      <c r="S515" s="66"/>
      <c r="T515" s="66"/>
      <c r="U515" s="66"/>
      <c r="V515" s="66"/>
      <c r="W515" s="66"/>
      <c r="X515" s="66"/>
      <c r="Y515" s="66"/>
      <c r="Z515" s="66"/>
      <c r="AA515" s="66"/>
      <c r="AB515" s="66"/>
      <c r="AC515" s="66"/>
      <c r="AD515" s="66"/>
      <c r="AE515" s="66"/>
      <c r="AF515" s="66"/>
      <c r="AG515" s="66"/>
      <c r="AH515" s="66"/>
      <c r="AI515" s="66"/>
    </row>
    <row r="516" hidden="1">
      <c r="A516" s="329" t="s">
        <v>2923</v>
      </c>
      <c r="B516" s="169"/>
      <c r="C516" s="169"/>
      <c r="D516" s="253" t="s">
        <v>2718</v>
      </c>
      <c r="E516" s="319" t="s">
        <v>870</v>
      </c>
      <c r="F516" s="269"/>
      <c r="G516" s="318" t="s">
        <v>2931</v>
      </c>
      <c r="H516" s="318" t="s">
        <v>2932</v>
      </c>
      <c r="I516" s="318" t="s">
        <v>2933</v>
      </c>
      <c r="J516" s="200" t="s">
        <v>492</v>
      </c>
      <c r="K516" s="319" t="s">
        <v>493</v>
      </c>
      <c r="L516" s="269"/>
      <c r="M516" s="269"/>
      <c r="N516" s="269"/>
      <c r="O516" s="225"/>
      <c r="P516" s="66"/>
      <c r="Q516" s="66"/>
      <c r="R516" s="66"/>
      <c r="S516" s="66"/>
      <c r="T516" s="66"/>
      <c r="U516" s="66"/>
      <c r="V516" s="66"/>
      <c r="W516" s="66"/>
      <c r="X516" s="66"/>
      <c r="Y516" s="66"/>
      <c r="Z516" s="66"/>
      <c r="AA516" s="66"/>
      <c r="AB516" s="66"/>
      <c r="AC516" s="66"/>
      <c r="AD516" s="66"/>
      <c r="AE516" s="66"/>
      <c r="AF516" s="66"/>
      <c r="AG516" s="66"/>
      <c r="AH516" s="66"/>
      <c r="AI516" s="66"/>
    </row>
    <row r="517" hidden="1">
      <c r="A517" s="329" t="s">
        <v>2923</v>
      </c>
      <c r="B517" s="12"/>
      <c r="C517" s="12"/>
      <c r="D517" s="253" t="s">
        <v>2721</v>
      </c>
      <c r="E517" s="319" t="s">
        <v>870</v>
      </c>
      <c r="F517" s="269"/>
      <c r="G517" s="318" t="s">
        <v>2935</v>
      </c>
      <c r="H517" s="318" t="s">
        <v>2936</v>
      </c>
      <c r="I517" s="318" t="s">
        <v>2937</v>
      </c>
      <c r="J517" s="200" t="s">
        <v>492</v>
      </c>
      <c r="K517" s="319" t="s">
        <v>518</v>
      </c>
      <c r="L517" s="253" t="s">
        <v>519</v>
      </c>
      <c r="M517" s="269"/>
      <c r="N517" s="269"/>
      <c r="O517" s="225"/>
      <c r="P517" s="66"/>
      <c r="Q517" s="66"/>
      <c r="R517" s="66"/>
      <c r="S517" s="66"/>
      <c r="T517" s="66"/>
      <c r="U517" s="66"/>
      <c r="V517" s="66"/>
      <c r="W517" s="66"/>
      <c r="X517" s="66"/>
      <c r="Y517" s="66"/>
      <c r="Z517" s="66"/>
      <c r="AA517" s="66"/>
      <c r="AB517" s="66"/>
      <c r="AC517" s="66"/>
      <c r="AD517" s="66"/>
      <c r="AE517" s="66"/>
      <c r="AF517" s="66"/>
      <c r="AG517" s="66"/>
      <c r="AH517" s="66"/>
      <c r="AI517" s="66"/>
    </row>
    <row r="518" hidden="1">
      <c r="A518" s="329" t="s">
        <v>2792</v>
      </c>
      <c r="B518" s="269"/>
      <c r="C518" s="319" t="s">
        <v>2793</v>
      </c>
      <c r="D518" s="253" t="s">
        <v>2725</v>
      </c>
      <c r="E518" s="319" t="s">
        <v>870</v>
      </c>
      <c r="F518" s="319" t="s">
        <v>2939</v>
      </c>
      <c r="G518" s="318" t="s">
        <v>2940</v>
      </c>
      <c r="H518" s="318" t="s">
        <v>2941</v>
      </c>
      <c r="I518" s="318" t="s">
        <v>2942</v>
      </c>
      <c r="J518" s="200" t="s">
        <v>492</v>
      </c>
      <c r="K518" s="319" t="s">
        <v>493</v>
      </c>
      <c r="L518" s="269"/>
      <c r="M518" s="269"/>
      <c r="N518" s="269"/>
      <c r="O518" s="225"/>
      <c r="P518" s="66"/>
      <c r="Q518" s="66"/>
      <c r="R518" s="66"/>
      <c r="S518" s="66"/>
      <c r="T518" s="66"/>
      <c r="U518" s="66"/>
      <c r="V518" s="66"/>
      <c r="W518" s="66"/>
      <c r="X518" s="66"/>
      <c r="Y518" s="66"/>
      <c r="Z518" s="66"/>
      <c r="AA518" s="66"/>
      <c r="AB518" s="66"/>
      <c r="AC518" s="66"/>
      <c r="AD518" s="66"/>
      <c r="AE518" s="66"/>
      <c r="AF518" s="66"/>
      <c r="AG518" s="66"/>
      <c r="AH518" s="66"/>
      <c r="AI518" s="66"/>
    </row>
    <row r="519" hidden="1">
      <c r="A519" s="329" t="s">
        <v>2943</v>
      </c>
      <c r="B519" s="330"/>
      <c r="C519" s="331" t="s">
        <v>2944</v>
      </c>
      <c r="D519" s="253" t="s">
        <v>2729</v>
      </c>
      <c r="E519" s="269"/>
      <c r="F519" s="269"/>
      <c r="G519" s="318" t="s">
        <v>2946</v>
      </c>
      <c r="H519" s="318" t="s">
        <v>2947</v>
      </c>
      <c r="I519" s="318" t="s">
        <v>2948</v>
      </c>
      <c r="J519" s="200" t="s">
        <v>492</v>
      </c>
      <c r="K519" s="319" t="s">
        <v>518</v>
      </c>
      <c r="L519" s="253" t="s">
        <v>519</v>
      </c>
      <c r="M519" s="269"/>
      <c r="N519" s="269"/>
      <c r="O519" s="225"/>
      <c r="P519" s="66"/>
      <c r="Q519" s="66"/>
      <c r="R519" s="66"/>
      <c r="S519" s="66"/>
      <c r="T519" s="66"/>
      <c r="U519" s="66"/>
      <c r="V519" s="66"/>
      <c r="W519" s="66"/>
      <c r="X519" s="66"/>
      <c r="Y519" s="66"/>
      <c r="Z519" s="66"/>
      <c r="AA519" s="66"/>
      <c r="AB519" s="66"/>
      <c r="AC519" s="66"/>
      <c r="AD519" s="66"/>
      <c r="AE519" s="66"/>
      <c r="AF519" s="66"/>
      <c r="AG519" s="66"/>
      <c r="AH519" s="66"/>
      <c r="AI519" s="66"/>
    </row>
    <row r="520" hidden="1">
      <c r="A520" s="329" t="s">
        <v>2943</v>
      </c>
      <c r="B520" s="169"/>
      <c r="C520" s="169"/>
      <c r="D520" s="253" t="s">
        <v>2733</v>
      </c>
      <c r="E520" s="269"/>
      <c r="F520" s="269"/>
      <c r="G520" s="318" t="s">
        <v>2950</v>
      </c>
      <c r="H520" s="318" t="s">
        <v>2951</v>
      </c>
      <c r="I520" s="318" t="s">
        <v>2952</v>
      </c>
      <c r="J520" s="200" t="s">
        <v>492</v>
      </c>
      <c r="K520" s="319" t="s">
        <v>518</v>
      </c>
      <c r="L520" s="253" t="s">
        <v>519</v>
      </c>
      <c r="M520" s="269"/>
      <c r="N520" s="269"/>
      <c r="O520" s="225"/>
      <c r="P520" s="66"/>
      <c r="Q520" s="66"/>
      <c r="R520" s="66"/>
      <c r="S520" s="66"/>
      <c r="T520" s="66"/>
      <c r="U520" s="66"/>
      <c r="V520" s="66"/>
      <c r="W520" s="66"/>
      <c r="X520" s="66"/>
      <c r="Y520" s="66"/>
      <c r="Z520" s="66"/>
      <c r="AA520" s="66"/>
      <c r="AB520" s="66"/>
      <c r="AC520" s="66"/>
      <c r="AD520" s="66"/>
      <c r="AE520" s="66"/>
      <c r="AF520" s="66"/>
      <c r="AG520" s="66"/>
      <c r="AH520" s="66"/>
      <c r="AI520" s="66"/>
    </row>
    <row r="521" hidden="1">
      <c r="A521" s="329" t="s">
        <v>2943</v>
      </c>
      <c r="B521" s="169"/>
      <c r="C521" s="169"/>
      <c r="D521" s="253" t="s">
        <v>2737</v>
      </c>
      <c r="E521" s="269"/>
      <c r="F521" s="269"/>
      <c r="G521" s="318" t="s">
        <v>2954</v>
      </c>
      <c r="H521" s="318" t="s">
        <v>2955</v>
      </c>
      <c r="I521" s="318" t="s">
        <v>2956</v>
      </c>
      <c r="J521" s="200" t="s">
        <v>492</v>
      </c>
      <c r="K521" s="319" t="s">
        <v>518</v>
      </c>
      <c r="L521" s="253" t="s">
        <v>519</v>
      </c>
      <c r="M521" s="269"/>
      <c r="N521" s="269"/>
      <c r="O521" s="225"/>
      <c r="P521" s="66"/>
      <c r="Q521" s="66"/>
      <c r="R521" s="66"/>
      <c r="S521" s="66"/>
      <c r="T521" s="66"/>
      <c r="U521" s="66"/>
      <c r="V521" s="66"/>
      <c r="W521" s="66"/>
      <c r="X521" s="66"/>
      <c r="Y521" s="66"/>
      <c r="Z521" s="66"/>
      <c r="AA521" s="66"/>
      <c r="AB521" s="66"/>
      <c r="AC521" s="66"/>
      <c r="AD521" s="66"/>
      <c r="AE521" s="66"/>
      <c r="AF521" s="66"/>
      <c r="AG521" s="66"/>
      <c r="AH521" s="66"/>
      <c r="AI521" s="66"/>
    </row>
    <row r="522" hidden="1">
      <c r="A522" s="329" t="s">
        <v>2943</v>
      </c>
      <c r="B522" s="169"/>
      <c r="C522" s="169"/>
      <c r="D522" s="253" t="s">
        <v>2741</v>
      </c>
      <c r="E522" s="269"/>
      <c r="F522" s="269"/>
      <c r="G522" s="318" t="s">
        <v>2958</v>
      </c>
      <c r="H522" s="318" t="s">
        <v>2959</v>
      </c>
      <c r="I522" s="318" t="s">
        <v>2960</v>
      </c>
      <c r="J522" s="200" t="s">
        <v>492</v>
      </c>
      <c r="K522" s="319" t="s">
        <v>518</v>
      </c>
      <c r="L522" s="253" t="s">
        <v>519</v>
      </c>
      <c r="M522" s="269"/>
      <c r="N522" s="269"/>
      <c r="O522" s="225"/>
      <c r="P522" s="66"/>
      <c r="Q522" s="66"/>
      <c r="R522" s="66"/>
      <c r="S522" s="66"/>
      <c r="T522" s="66"/>
      <c r="U522" s="66"/>
      <c r="V522" s="66"/>
      <c r="W522" s="66"/>
      <c r="X522" s="66"/>
      <c r="Y522" s="66"/>
      <c r="Z522" s="66"/>
      <c r="AA522" s="66"/>
      <c r="AB522" s="66"/>
      <c r="AC522" s="66"/>
      <c r="AD522" s="66"/>
      <c r="AE522" s="66"/>
      <c r="AF522" s="66"/>
      <c r="AG522" s="66"/>
      <c r="AH522" s="66"/>
      <c r="AI522" s="66"/>
    </row>
    <row r="523" hidden="1">
      <c r="A523" s="329" t="s">
        <v>2943</v>
      </c>
      <c r="B523" s="169"/>
      <c r="C523" s="169"/>
      <c r="D523" s="253" t="s">
        <v>2743</v>
      </c>
      <c r="E523" s="269"/>
      <c r="F523" s="269"/>
      <c r="G523" s="318" t="s">
        <v>2962</v>
      </c>
      <c r="H523" s="318" t="s">
        <v>2963</v>
      </c>
      <c r="I523" s="318" t="s">
        <v>2964</v>
      </c>
      <c r="J523" s="200" t="s">
        <v>492</v>
      </c>
      <c r="K523" s="319" t="s">
        <v>518</v>
      </c>
      <c r="L523" s="253" t="s">
        <v>519</v>
      </c>
      <c r="M523" s="269"/>
      <c r="N523" s="269"/>
      <c r="O523" s="225"/>
      <c r="P523" s="66"/>
      <c r="Q523" s="66"/>
      <c r="R523" s="66"/>
      <c r="S523" s="66"/>
      <c r="T523" s="66"/>
      <c r="U523" s="66"/>
      <c r="V523" s="66"/>
      <c r="W523" s="66"/>
      <c r="X523" s="66"/>
      <c r="Y523" s="66"/>
      <c r="Z523" s="66"/>
      <c r="AA523" s="66"/>
      <c r="AB523" s="66"/>
      <c r="AC523" s="66"/>
      <c r="AD523" s="66"/>
      <c r="AE523" s="66"/>
      <c r="AF523" s="66"/>
      <c r="AG523" s="66"/>
      <c r="AH523" s="66"/>
      <c r="AI523" s="66"/>
    </row>
    <row r="524" hidden="1">
      <c r="A524" s="329" t="s">
        <v>2943</v>
      </c>
      <c r="B524" s="169"/>
      <c r="C524" s="169"/>
      <c r="D524" s="253" t="s">
        <v>2749</v>
      </c>
      <c r="E524" s="269"/>
      <c r="F524" s="269"/>
      <c r="G524" s="318" t="s">
        <v>2966</v>
      </c>
      <c r="H524" s="318" t="s">
        <v>2967</v>
      </c>
      <c r="I524" s="318" t="s">
        <v>2964</v>
      </c>
      <c r="J524" s="200" t="s">
        <v>492</v>
      </c>
      <c r="K524" s="319" t="s">
        <v>518</v>
      </c>
      <c r="L524" s="253" t="s">
        <v>519</v>
      </c>
      <c r="M524" s="269"/>
      <c r="N524" s="269"/>
      <c r="O524" s="225"/>
      <c r="P524" s="66"/>
      <c r="Q524" s="66"/>
      <c r="R524" s="66"/>
      <c r="S524" s="66"/>
      <c r="T524" s="66"/>
      <c r="U524" s="66"/>
      <c r="V524" s="66"/>
      <c r="W524" s="66"/>
      <c r="X524" s="66"/>
      <c r="Y524" s="66"/>
      <c r="Z524" s="66"/>
      <c r="AA524" s="66"/>
      <c r="AB524" s="66"/>
      <c r="AC524" s="66"/>
      <c r="AD524" s="66"/>
      <c r="AE524" s="66"/>
      <c r="AF524" s="66"/>
      <c r="AG524" s="66"/>
      <c r="AH524" s="66"/>
      <c r="AI524" s="66"/>
    </row>
    <row r="525" hidden="1">
      <c r="A525" s="329" t="s">
        <v>2943</v>
      </c>
      <c r="B525" s="12"/>
      <c r="C525" s="12"/>
      <c r="D525" s="253" t="s">
        <v>2753</v>
      </c>
      <c r="E525" s="269"/>
      <c r="F525" s="269"/>
      <c r="G525" s="318" t="s">
        <v>2969</v>
      </c>
      <c r="H525" s="318" t="s">
        <v>2970</v>
      </c>
      <c r="I525" s="318" t="s">
        <v>2971</v>
      </c>
      <c r="J525" s="200" t="s">
        <v>492</v>
      </c>
      <c r="K525" s="319" t="s">
        <v>518</v>
      </c>
      <c r="L525" s="253" t="s">
        <v>519</v>
      </c>
      <c r="M525" s="269"/>
      <c r="N525" s="269"/>
      <c r="O525" s="225"/>
      <c r="P525" s="66"/>
      <c r="Q525" s="66"/>
      <c r="R525" s="66"/>
      <c r="S525" s="66"/>
      <c r="T525" s="66"/>
      <c r="U525" s="66"/>
      <c r="V525" s="66"/>
      <c r="W525" s="66"/>
      <c r="X525" s="66"/>
      <c r="Y525" s="66"/>
      <c r="Z525" s="66"/>
      <c r="AA525" s="66"/>
      <c r="AB525" s="66"/>
      <c r="AC525" s="66"/>
      <c r="AD525" s="66"/>
      <c r="AE525" s="66"/>
      <c r="AF525" s="66"/>
      <c r="AG525" s="66"/>
      <c r="AH525" s="66"/>
      <c r="AI525" s="66"/>
    </row>
    <row r="526" hidden="1">
      <c r="A526" s="329" t="s">
        <v>2972</v>
      </c>
      <c r="B526" s="330"/>
      <c r="C526" s="331" t="s">
        <v>2973</v>
      </c>
      <c r="D526" s="253" t="s">
        <v>2758</v>
      </c>
      <c r="E526" s="269"/>
      <c r="F526" s="269"/>
      <c r="G526" s="318" t="s">
        <v>2975</v>
      </c>
      <c r="H526" s="318" t="s">
        <v>2976</v>
      </c>
      <c r="I526" s="318" t="s">
        <v>2977</v>
      </c>
      <c r="J526" s="200" t="s">
        <v>492</v>
      </c>
      <c r="K526" s="319" t="s">
        <v>493</v>
      </c>
      <c r="L526" s="269"/>
      <c r="M526" s="269"/>
      <c r="N526" s="269"/>
      <c r="O526" s="225"/>
      <c r="P526" s="66"/>
      <c r="Q526" s="66"/>
      <c r="R526" s="66"/>
      <c r="S526" s="66"/>
      <c r="T526" s="66"/>
      <c r="U526" s="66"/>
      <c r="V526" s="66"/>
      <c r="W526" s="66"/>
      <c r="X526" s="66"/>
      <c r="Y526" s="66"/>
      <c r="Z526" s="66"/>
      <c r="AA526" s="66"/>
      <c r="AB526" s="66"/>
      <c r="AC526" s="66"/>
      <c r="AD526" s="66"/>
      <c r="AE526" s="66"/>
      <c r="AF526" s="66"/>
      <c r="AG526" s="66"/>
      <c r="AH526" s="66"/>
      <c r="AI526" s="66"/>
    </row>
    <row r="527" hidden="1">
      <c r="A527" s="329" t="s">
        <v>2972</v>
      </c>
      <c r="B527" s="169"/>
      <c r="C527" s="169"/>
      <c r="D527" s="253" t="s">
        <v>2762</v>
      </c>
      <c r="E527" s="269"/>
      <c r="F527" s="269"/>
      <c r="G527" s="318" t="s">
        <v>2979</v>
      </c>
      <c r="H527" s="318" t="s">
        <v>2976</v>
      </c>
      <c r="I527" s="318" t="s">
        <v>2980</v>
      </c>
      <c r="J527" s="200" t="s">
        <v>492</v>
      </c>
      <c r="K527" s="319" t="s">
        <v>493</v>
      </c>
      <c r="L527" s="269"/>
      <c r="M527" s="269"/>
      <c r="N527" s="269"/>
      <c r="O527" s="225"/>
      <c r="P527" s="66"/>
      <c r="Q527" s="66"/>
      <c r="R527" s="66"/>
      <c r="S527" s="66"/>
      <c r="T527" s="66"/>
      <c r="U527" s="66"/>
      <c r="V527" s="66"/>
      <c r="W527" s="66"/>
      <c r="X527" s="66"/>
      <c r="Y527" s="66"/>
      <c r="Z527" s="66"/>
      <c r="AA527" s="66"/>
      <c r="AB527" s="66"/>
      <c r="AC527" s="66"/>
      <c r="AD527" s="66"/>
      <c r="AE527" s="66"/>
      <c r="AF527" s="66"/>
      <c r="AG527" s="66"/>
      <c r="AH527" s="66"/>
      <c r="AI527" s="66"/>
    </row>
    <row r="528" hidden="1">
      <c r="A528" s="329" t="s">
        <v>2972</v>
      </c>
      <c r="B528" s="169"/>
      <c r="C528" s="169"/>
      <c r="D528" s="253" t="s">
        <v>2765</v>
      </c>
      <c r="E528" s="269"/>
      <c r="F528" s="269"/>
      <c r="G528" s="318" t="s">
        <v>2982</v>
      </c>
      <c r="H528" s="318" t="s">
        <v>2976</v>
      </c>
      <c r="I528" s="318" t="s">
        <v>2983</v>
      </c>
      <c r="J528" s="200" t="s">
        <v>492</v>
      </c>
      <c r="K528" s="319" t="s">
        <v>493</v>
      </c>
      <c r="L528" s="269"/>
      <c r="M528" s="269"/>
      <c r="N528" s="269"/>
      <c r="O528" s="225"/>
      <c r="P528" s="66"/>
      <c r="Q528" s="66"/>
      <c r="R528" s="66"/>
      <c r="S528" s="66"/>
      <c r="T528" s="66"/>
      <c r="U528" s="66"/>
      <c r="V528" s="66"/>
      <c r="W528" s="66"/>
      <c r="X528" s="66"/>
      <c r="Y528" s="66"/>
      <c r="Z528" s="66"/>
      <c r="AA528" s="66"/>
      <c r="AB528" s="66"/>
      <c r="AC528" s="66"/>
      <c r="AD528" s="66"/>
      <c r="AE528" s="66"/>
      <c r="AF528" s="66"/>
      <c r="AG528" s="66"/>
      <c r="AH528" s="66"/>
      <c r="AI528" s="66"/>
    </row>
    <row r="529" hidden="1">
      <c r="A529" s="329" t="s">
        <v>2972</v>
      </c>
      <c r="B529" s="169"/>
      <c r="C529" s="169"/>
      <c r="D529" s="253" t="s">
        <v>2769</v>
      </c>
      <c r="E529" s="269"/>
      <c r="F529" s="269"/>
      <c r="G529" s="318" t="s">
        <v>2979</v>
      </c>
      <c r="H529" s="318" t="s">
        <v>2985</v>
      </c>
      <c r="I529" s="318" t="s">
        <v>2980</v>
      </c>
      <c r="J529" s="200" t="s">
        <v>492</v>
      </c>
      <c r="K529" s="319" t="s">
        <v>493</v>
      </c>
      <c r="L529" s="269"/>
      <c r="M529" s="269"/>
      <c r="N529" s="269"/>
      <c r="O529" s="225"/>
      <c r="P529" s="66"/>
      <c r="Q529" s="66"/>
      <c r="R529" s="66"/>
      <c r="S529" s="66"/>
      <c r="T529" s="66"/>
      <c r="U529" s="66"/>
      <c r="V529" s="66"/>
      <c r="W529" s="66"/>
      <c r="X529" s="66"/>
      <c r="Y529" s="66"/>
      <c r="Z529" s="66"/>
      <c r="AA529" s="66"/>
      <c r="AB529" s="66"/>
      <c r="AC529" s="66"/>
      <c r="AD529" s="66"/>
      <c r="AE529" s="66"/>
      <c r="AF529" s="66"/>
      <c r="AG529" s="66"/>
      <c r="AH529" s="66"/>
      <c r="AI529" s="66"/>
    </row>
    <row r="530" hidden="1">
      <c r="A530" s="329" t="s">
        <v>2972</v>
      </c>
      <c r="B530" s="169"/>
      <c r="C530" s="169"/>
      <c r="D530" s="253" t="s">
        <v>2773</v>
      </c>
      <c r="E530" s="269"/>
      <c r="F530" s="269"/>
      <c r="G530" s="318" t="s">
        <v>2987</v>
      </c>
      <c r="H530" s="318" t="s">
        <v>2985</v>
      </c>
      <c r="I530" s="318" t="s">
        <v>2988</v>
      </c>
      <c r="J530" s="200" t="s">
        <v>492</v>
      </c>
      <c r="K530" s="319" t="s">
        <v>493</v>
      </c>
      <c r="L530" s="269"/>
      <c r="M530" s="269"/>
      <c r="N530" s="269"/>
      <c r="O530" s="225"/>
      <c r="P530" s="66"/>
      <c r="Q530" s="66"/>
      <c r="R530" s="66"/>
      <c r="S530" s="66"/>
      <c r="T530" s="66"/>
      <c r="U530" s="66"/>
      <c r="V530" s="66"/>
      <c r="W530" s="66"/>
      <c r="X530" s="66"/>
      <c r="Y530" s="66"/>
      <c r="Z530" s="66"/>
      <c r="AA530" s="66"/>
      <c r="AB530" s="66"/>
      <c r="AC530" s="66"/>
      <c r="AD530" s="66"/>
      <c r="AE530" s="66"/>
      <c r="AF530" s="66"/>
      <c r="AG530" s="66"/>
      <c r="AH530" s="66"/>
      <c r="AI530" s="66"/>
    </row>
    <row r="531" hidden="1">
      <c r="A531" s="329" t="s">
        <v>2972</v>
      </c>
      <c r="B531" s="169"/>
      <c r="C531" s="169"/>
      <c r="D531" s="253" t="s">
        <v>2777</v>
      </c>
      <c r="E531" s="269"/>
      <c r="F531" s="269"/>
      <c r="G531" s="318" t="s">
        <v>2990</v>
      </c>
      <c r="H531" s="318" t="s">
        <v>2985</v>
      </c>
      <c r="I531" s="318" t="s">
        <v>2991</v>
      </c>
      <c r="J531" s="200" t="s">
        <v>492</v>
      </c>
      <c r="K531" s="319" t="s">
        <v>493</v>
      </c>
      <c r="L531" s="269"/>
      <c r="M531" s="269"/>
      <c r="N531" s="269"/>
      <c r="O531" s="225"/>
      <c r="P531" s="66"/>
      <c r="Q531" s="66"/>
      <c r="R531" s="66"/>
      <c r="S531" s="66"/>
      <c r="T531" s="66"/>
      <c r="U531" s="66"/>
      <c r="V531" s="66"/>
      <c r="W531" s="66"/>
      <c r="X531" s="66"/>
      <c r="Y531" s="66"/>
      <c r="Z531" s="66"/>
      <c r="AA531" s="66"/>
      <c r="AB531" s="66"/>
      <c r="AC531" s="66"/>
      <c r="AD531" s="66"/>
      <c r="AE531" s="66"/>
      <c r="AF531" s="66"/>
      <c r="AG531" s="66"/>
      <c r="AH531" s="66"/>
      <c r="AI531" s="66"/>
    </row>
    <row r="532" hidden="1">
      <c r="A532" s="329" t="s">
        <v>2972</v>
      </c>
      <c r="B532" s="169"/>
      <c r="C532" s="169"/>
      <c r="D532" s="253" t="s">
        <v>2780</v>
      </c>
      <c r="E532" s="269"/>
      <c r="F532" s="269"/>
      <c r="G532" s="318" t="s">
        <v>2993</v>
      </c>
      <c r="H532" s="318" t="s">
        <v>2994</v>
      </c>
      <c r="I532" s="318" t="s">
        <v>2988</v>
      </c>
      <c r="J532" s="200" t="s">
        <v>492</v>
      </c>
      <c r="K532" s="319" t="s">
        <v>493</v>
      </c>
      <c r="L532" s="269"/>
      <c r="M532" s="269"/>
      <c r="N532" s="269"/>
      <c r="O532" s="225"/>
      <c r="P532" s="66"/>
      <c r="Q532" s="66"/>
      <c r="R532" s="66"/>
      <c r="S532" s="66"/>
      <c r="T532" s="66"/>
      <c r="U532" s="66"/>
      <c r="V532" s="66"/>
      <c r="W532" s="66"/>
      <c r="X532" s="66"/>
      <c r="Y532" s="66"/>
      <c r="Z532" s="66"/>
      <c r="AA532" s="66"/>
      <c r="AB532" s="66"/>
      <c r="AC532" s="66"/>
      <c r="AD532" s="66"/>
      <c r="AE532" s="66"/>
      <c r="AF532" s="66"/>
      <c r="AG532" s="66"/>
      <c r="AH532" s="66"/>
      <c r="AI532" s="66"/>
    </row>
    <row r="533" hidden="1">
      <c r="A533" s="329" t="s">
        <v>2972</v>
      </c>
      <c r="B533" s="12"/>
      <c r="C533" s="12"/>
      <c r="D533" s="253" t="s">
        <v>2783</v>
      </c>
      <c r="E533" s="269"/>
      <c r="F533" s="269"/>
      <c r="G533" s="318" t="s">
        <v>2996</v>
      </c>
      <c r="H533" s="318" t="s">
        <v>2997</v>
      </c>
      <c r="I533" s="318" t="s">
        <v>2998</v>
      </c>
      <c r="J533" s="200" t="s">
        <v>492</v>
      </c>
      <c r="K533" s="319" t="s">
        <v>493</v>
      </c>
      <c r="L533" s="269"/>
      <c r="M533" s="269"/>
      <c r="N533" s="269"/>
      <c r="O533" s="225"/>
      <c r="P533" s="66"/>
      <c r="Q533" s="66"/>
      <c r="R533" s="66"/>
      <c r="S533" s="66"/>
      <c r="T533" s="66"/>
      <c r="U533" s="66"/>
      <c r="V533" s="66"/>
      <c r="W533" s="66"/>
      <c r="X533" s="66"/>
      <c r="Y533" s="66"/>
      <c r="Z533" s="66"/>
      <c r="AA533" s="66"/>
      <c r="AB533" s="66"/>
      <c r="AC533" s="66"/>
      <c r="AD533" s="66"/>
      <c r="AE533" s="66"/>
      <c r="AF533" s="66"/>
      <c r="AG533" s="66"/>
      <c r="AH533" s="66"/>
      <c r="AI533" s="66"/>
    </row>
    <row r="534" hidden="1">
      <c r="A534" s="329" t="s">
        <v>2999</v>
      </c>
      <c r="B534" s="330"/>
      <c r="C534" s="331" t="s">
        <v>3000</v>
      </c>
      <c r="D534" s="253" t="s">
        <v>2787</v>
      </c>
      <c r="E534" s="269"/>
      <c r="F534" s="269"/>
      <c r="G534" s="318" t="s">
        <v>2558</v>
      </c>
      <c r="H534" s="318" t="s">
        <v>3002</v>
      </c>
      <c r="I534" s="318" t="s">
        <v>2560</v>
      </c>
      <c r="J534" s="200" t="s">
        <v>492</v>
      </c>
      <c r="K534" s="319" t="s">
        <v>518</v>
      </c>
      <c r="L534" s="253" t="s">
        <v>519</v>
      </c>
      <c r="M534" s="269"/>
      <c r="N534" s="269"/>
      <c r="O534" s="225"/>
      <c r="P534" s="66"/>
      <c r="Q534" s="66"/>
      <c r="R534" s="66"/>
      <c r="S534" s="66"/>
      <c r="T534" s="66"/>
      <c r="U534" s="66"/>
      <c r="V534" s="66"/>
      <c r="W534" s="66"/>
      <c r="X534" s="66"/>
      <c r="Y534" s="66"/>
      <c r="Z534" s="66"/>
      <c r="AA534" s="66"/>
      <c r="AB534" s="66"/>
      <c r="AC534" s="66"/>
      <c r="AD534" s="66"/>
      <c r="AE534" s="66"/>
      <c r="AF534" s="66"/>
      <c r="AG534" s="66"/>
      <c r="AH534" s="66"/>
      <c r="AI534" s="66"/>
    </row>
    <row r="535" hidden="1">
      <c r="A535" s="329" t="s">
        <v>2999</v>
      </c>
      <c r="B535" s="169"/>
      <c r="C535" s="169"/>
      <c r="D535" s="253" t="s">
        <v>2794</v>
      </c>
      <c r="E535" s="269"/>
      <c r="F535" s="269"/>
      <c r="G535" s="318" t="s">
        <v>3004</v>
      </c>
      <c r="H535" s="318" t="s">
        <v>3005</v>
      </c>
      <c r="I535" s="318" t="s">
        <v>3006</v>
      </c>
      <c r="J535" s="200" t="s">
        <v>492</v>
      </c>
      <c r="K535" s="319" t="s">
        <v>493</v>
      </c>
      <c r="L535" s="269"/>
      <c r="M535" s="269"/>
      <c r="N535" s="269"/>
      <c r="O535" s="225"/>
      <c r="P535" s="66"/>
      <c r="Q535" s="66"/>
      <c r="R535" s="66"/>
      <c r="S535" s="66"/>
      <c r="T535" s="66"/>
      <c r="U535" s="66"/>
      <c r="V535" s="66"/>
      <c r="W535" s="66"/>
      <c r="X535" s="66"/>
      <c r="Y535" s="66"/>
      <c r="Z535" s="66"/>
      <c r="AA535" s="66"/>
      <c r="AB535" s="66"/>
      <c r="AC535" s="66"/>
      <c r="AD535" s="66"/>
      <c r="AE535" s="66"/>
      <c r="AF535" s="66"/>
      <c r="AG535" s="66"/>
      <c r="AH535" s="66"/>
      <c r="AI535" s="66"/>
    </row>
    <row r="536" hidden="1">
      <c r="A536" s="329" t="s">
        <v>2999</v>
      </c>
      <c r="B536" s="169"/>
      <c r="C536" s="169"/>
      <c r="D536" s="253" t="s">
        <v>2798</v>
      </c>
      <c r="E536" s="269"/>
      <c r="F536" s="269"/>
      <c r="G536" s="318" t="s">
        <v>3008</v>
      </c>
      <c r="H536" s="318" t="s">
        <v>3005</v>
      </c>
      <c r="I536" s="318" t="s">
        <v>3009</v>
      </c>
      <c r="J536" s="200" t="s">
        <v>492</v>
      </c>
      <c r="K536" s="319" t="s">
        <v>493</v>
      </c>
      <c r="L536" s="269"/>
      <c r="M536" s="269"/>
      <c r="N536" s="269"/>
      <c r="O536" s="225"/>
      <c r="P536" s="66"/>
      <c r="Q536" s="66"/>
      <c r="R536" s="66"/>
      <c r="S536" s="66"/>
      <c r="T536" s="66"/>
      <c r="U536" s="66"/>
      <c r="V536" s="66"/>
      <c r="W536" s="66"/>
      <c r="X536" s="66"/>
      <c r="Y536" s="66"/>
      <c r="Z536" s="66"/>
      <c r="AA536" s="66"/>
      <c r="AB536" s="66"/>
      <c r="AC536" s="66"/>
      <c r="AD536" s="66"/>
      <c r="AE536" s="66"/>
      <c r="AF536" s="66"/>
      <c r="AG536" s="66"/>
      <c r="AH536" s="66"/>
      <c r="AI536" s="66"/>
    </row>
    <row r="537" hidden="1">
      <c r="A537" s="329" t="s">
        <v>2999</v>
      </c>
      <c r="B537" s="169"/>
      <c r="C537" s="169"/>
      <c r="D537" s="253" t="s">
        <v>2801</v>
      </c>
      <c r="E537" s="269"/>
      <c r="F537" s="269"/>
      <c r="G537" s="318" t="s">
        <v>3011</v>
      </c>
      <c r="H537" s="318" t="s">
        <v>3012</v>
      </c>
      <c r="I537" s="318" t="s">
        <v>3013</v>
      </c>
      <c r="J537" s="200" t="s">
        <v>492</v>
      </c>
      <c r="K537" s="319" t="s">
        <v>493</v>
      </c>
      <c r="L537" s="269"/>
      <c r="M537" s="269"/>
      <c r="N537" s="269"/>
      <c r="O537" s="225"/>
      <c r="P537" s="66"/>
      <c r="Q537" s="66"/>
      <c r="R537" s="66"/>
      <c r="S537" s="66"/>
      <c r="T537" s="66"/>
      <c r="U537" s="66"/>
      <c r="V537" s="66"/>
      <c r="W537" s="66"/>
      <c r="X537" s="66"/>
      <c r="Y537" s="66"/>
      <c r="Z537" s="66"/>
      <c r="AA537" s="66"/>
      <c r="AB537" s="66"/>
      <c r="AC537" s="66"/>
      <c r="AD537" s="66"/>
      <c r="AE537" s="66"/>
      <c r="AF537" s="66"/>
      <c r="AG537" s="66"/>
      <c r="AH537" s="66"/>
      <c r="AI537" s="66"/>
    </row>
    <row r="538" hidden="1">
      <c r="A538" s="329" t="s">
        <v>2999</v>
      </c>
      <c r="B538" s="169"/>
      <c r="C538" s="169"/>
      <c r="D538" s="253" t="s">
        <v>2804</v>
      </c>
      <c r="E538" s="269"/>
      <c r="F538" s="269"/>
      <c r="G538" s="318" t="s">
        <v>3015</v>
      </c>
      <c r="H538" s="318" t="s">
        <v>3016</v>
      </c>
      <c r="I538" s="318" t="s">
        <v>2576</v>
      </c>
      <c r="J538" s="200" t="s">
        <v>492</v>
      </c>
      <c r="K538" s="319" t="s">
        <v>493</v>
      </c>
      <c r="L538" s="269"/>
      <c r="M538" s="269"/>
      <c r="N538" s="269"/>
      <c r="O538" s="225"/>
      <c r="P538" s="66"/>
      <c r="Q538" s="66"/>
      <c r="R538" s="66"/>
      <c r="S538" s="66"/>
      <c r="T538" s="66"/>
      <c r="U538" s="66"/>
      <c r="V538" s="66"/>
      <c r="W538" s="66"/>
      <c r="X538" s="66"/>
      <c r="Y538" s="66"/>
      <c r="Z538" s="66"/>
      <c r="AA538" s="66"/>
      <c r="AB538" s="66"/>
      <c r="AC538" s="66"/>
      <c r="AD538" s="66"/>
      <c r="AE538" s="66"/>
      <c r="AF538" s="66"/>
      <c r="AG538" s="66"/>
      <c r="AH538" s="66"/>
      <c r="AI538" s="66"/>
    </row>
    <row r="539" hidden="1">
      <c r="A539" s="329" t="s">
        <v>2999</v>
      </c>
      <c r="B539" s="169"/>
      <c r="C539" s="169"/>
      <c r="D539" s="253" t="s">
        <v>2808</v>
      </c>
      <c r="E539" s="269"/>
      <c r="F539" s="269"/>
      <c r="G539" s="318" t="s">
        <v>3018</v>
      </c>
      <c r="H539" s="318" t="s">
        <v>3019</v>
      </c>
      <c r="I539" s="318" t="s">
        <v>2580</v>
      </c>
      <c r="J539" s="200" t="s">
        <v>492</v>
      </c>
      <c r="K539" s="319" t="s">
        <v>493</v>
      </c>
      <c r="L539" s="269"/>
      <c r="M539" s="269"/>
      <c r="N539" s="269"/>
      <c r="O539" s="225"/>
      <c r="P539" s="66"/>
      <c r="Q539" s="66"/>
      <c r="R539" s="66"/>
      <c r="S539" s="66"/>
      <c r="T539" s="66"/>
      <c r="U539" s="66"/>
      <c r="V539" s="66"/>
      <c r="W539" s="66"/>
      <c r="X539" s="66"/>
      <c r="Y539" s="66"/>
      <c r="Z539" s="66"/>
      <c r="AA539" s="66"/>
      <c r="AB539" s="66"/>
      <c r="AC539" s="66"/>
      <c r="AD539" s="66"/>
      <c r="AE539" s="66"/>
      <c r="AF539" s="66"/>
      <c r="AG539" s="66"/>
      <c r="AH539" s="66"/>
      <c r="AI539" s="66"/>
    </row>
    <row r="540" hidden="1">
      <c r="A540" s="329" t="s">
        <v>2999</v>
      </c>
      <c r="B540" s="169"/>
      <c r="C540" s="169"/>
      <c r="D540" s="253" t="s">
        <v>2812</v>
      </c>
      <c r="E540" s="269"/>
      <c r="F540" s="269"/>
      <c r="G540" s="318" t="s">
        <v>3004</v>
      </c>
      <c r="H540" s="318" t="s">
        <v>3021</v>
      </c>
      <c r="I540" s="318" t="s">
        <v>3009</v>
      </c>
      <c r="J540" s="200" t="s">
        <v>492</v>
      </c>
      <c r="K540" s="319" t="s">
        <v>493</v>
      </c>
      <c r="L540" s="269"/>
      <c r="M540" s="269"/>
      <c r="N540" s="269"/>
      <c r="O540" s="225"/>
      <c r="P540" s="66"/>
      <c r="Q540" s="66"/>
      <c r="R540" s="66"/>
      <c r="S540" s="66"/>
      <c r="T540" s="66"/>
      <c r="U540" s="66"/>
      <c r="V540" s="66"/>
      <c r="W540" s="66"/>
      <c r="X540" s="66"/>
      <c r="Y540" s="66"/>
      <c r="Z540" s="66"/>
      <c r="AA540" s="66"/>
      <c r="AB540" s="66"/>
      <c r="AC540" s="66"/>
      <c r="AD540" s="66"/>
      <c r="AE540" s="66"/>
      <c r="AF540" s="66"/>
      <c r="AG540" s="66"/>
      <c r="AH540" s="66"/>
      <c r="AI540" s="66"/>
    </row>
    <row r="541" hidden="1">
      <c r="A541" s="329" t="s">
        <v>2999</v>
      </c>
      <c r="B541" s="12"/>
      <c r="C541" s="12"/>
      <c r="D541" s="253" t="s">
        <v>2816</v>
      </c>
      <c r="E541" s="269"/>
      <c r="F541" s="269"/>
      <c r="G541" s="318" t="s">
        <v>3011</v>
      </c>
      <c r="H541" s="318" t="s">
        <v>3023</v>
      </c>
      <c r="I541" s="318" t="s">
        <v>3013</v>
      </c>
      <c r="J541" s="200" t="s">
        <v>492</v>
      </c>
      <c r="K541" s="319" t="s">
        <v>493</v>
      </c>
      <c r="L541" s="269"/>
      <c r="M541" s="269"/>
      <c r="N541" s="269"/>
      <c r="O541" s="225"/>
      <c r="P541" s="66"/>
      <c r="Q541" s="66"/>
      <c r="R541" s="66"/>
      <c r="S541" s="66"/>
      <c r="T541" s="66"/>
      <c r="U541" s="66"/>
      <c r="V541" s="66"/>
      <c r="W541" s="66"/>
      <c r="X541" s="66"/>
      <c r="Y541" s="66"/>
      <c r="Z541" s="66"/>
      <c r="AA541" s="66"/>
      <c r="AB541" s="66"/>
      <c r="AC541" s="66"/>
      <c r="AD541" s="66"/>
      <c r="AE541" s="66"/>
      <c r="AF541" s="66"/>
      <c r="AG541" s="66"/>
      <c r="AH541" s="66"/>
      <c r="AI541" s="66"/>
    </row>
    <row r="542" hidden="1">
      <c r="A542" s="329" t="s">
        <v>2792</v>
      </c>
      <c r="B542" s="330"/>
      <c r="C542" s="331" t="s">
        <v>2793</v>
      </c>
      <c r="D542" s="253" t="s">
        <v>2818</v>
      </c>
      <c r="E542" s="319" t="s">
        <v>870</v>
      </c>
      <c r="F542" s="269"/>
      <c r="G542" s="318" t="s">
        <v>3025</v>
      </c>
      <c r="H542" s="318" t="s">
        <v>3026</v>
      </c>
      <c r="I542" s="318" t="s">
        <v>2797</v>
      </c>
      <c r="J542" s="200" t="s">
        <v>492</v>
      </c>
      <c r="K542" s="319" t="s">
        <v>493</v>
      </c>
      <c r="L542" s="269"/>
      <c r="M542" s="269"/>
      <c r="N542" s="269"/>
      <c r="O542" s="225"/>
      <c r="P542" s="66"/>
      <c r="Q542" s="66"/>
      <c r="R542" s="66"/>
      <c r="S542" s="66"/>
      <c r="T542" s="66"/>
      <c r="U542" s="66"/>
      <c r="V542" s="66"/>
      <c r="W542" s="66"/>
      <c r="X542" s="66"/>
      <c r="Y542" s="66"/>
      <c r="Z542" s="66"/>
      <c r="AA542" s="66"/>
      <c r="AB542" s="66"/>
      <c r="AC542" s="66"/>
      <c r="AD542" s="66"/>
      <c r="AE542" s="66"/>
      <c r="AF542" s="66"/>
      <c r="AG542" s="66"/>
      <c r="AH542" s="66"/>
      <c r="AI542" s="66"/>
    </row>
    <row r="543" hidden="1">
      <c r="A543" s="329" t="s">
        <v>2792</v>
      </c>
      <c r="B543" s="169"/>
      <c r="C543" s="169"/>
      <c r="D543" s="253" t="s">
        <v>2822</v>
      </c>
      <c r="E543" s="319" t="s">
        <v>870</v>
      </c>
      <c r="F543" s="269"/>
      <c r="G543" s="318" t="s">
        <v>2799</v>
      </c>
      <c r="H543" s="318" t="s">
        <v>2796</v>
      </c>
      <c r="I543" s="318" t="s">
        <v>2800</v>
      </c>
      <c r="J543" s="200" t="s">
        <v>492</v>
      </c>
      <c r="K543" s="319" t="s">
        <v>493</v>
      </c>
      <c r="L543" s="269"/>
      <c r="M543" s="269"/>
      <c r="N543" s="269"/>
      <c r="O543" s="225"/>
      <c r="P543" s="66"/>
      <c r="Q543" s="66"/>
      <c r="R543" s="66"/>
      <c r="S543" s="66"/>
      <c r="T543" s="66"/>
      <c r="U543" s="66"/>
      <c r="V543" s="66"/>
      <c r="W543" s="66"/>
      <c r="X543" s="66"/>
      <c r="Y543" s="66"/>
      <c r="Z543" s="66"/>
      <c r="AA543" s="66"/>
      <c r="AB543" s="66"/>
      <c r="AC543" s="66"/>
      <c r="AD543" s="66"/>
      <c r="AE543" s="66"/>
      <c r="AF543" s="66"/>
      <c r="AG543" s="66"/>
      <c r="AH543" s="66"/>
      <c r="AI543" s="66"/>
    </row>
    <row r="544" hidden="1">
      <c r="A544" s="329" t="s">
        <v>2792</v>
      </c>
      <c r="B544" s="169"/>
      <c r="C544" s="169"/>
      <c r="D544" s="253" t="s">
        <v>2828</v>
      </c>
      <c r="E544" s="319" t="s">
        <v>870</v>
      </c>
      <c r="F544" s="269"/>
      <c r="G544" s="318" t="s">
        <v>2802</v>
      </c>
      <c r="H544" s="318" t="s">
        <v>2796</v>
      </c>
      <c r="I544" s="318" t="s">
        <v>2803</v>
      </c>
      <c r="J544" s="200" t="s">
        <v>492</v>
      </c>
      <c r="K544" s="319" t="s">
        <v>493</v>
      </c>
      <c r="L544" s="269"/>
      <c r="M544" s="269"/>
      <c r="N544" s="269"/>
      <c r="O544" s="225"/>
      <c r="P544" s="66"/>
      <c r="Q544" s="66"/>
      <c r="R544" s="66"/>
      <c r="S544" s="66"/>
      <c r="T544" s="66"/>
      <c r="U544" s="66"/>
      <c r="V544" s="66"/>
      <c r="W544" s="66"/>
      <c r="X544" s="66"/>
      <c r="Y544" s="66"/>
      <c r="Z544" s="66"/>
      <c r="AA544" s="66"/>
      <c r="AB544" s="66"/>
      <c r="AC544" s="66"/>
      <c r="AD544" s="66"/>
      <c r="AE544" s="66"/>
      <c r="AF544" s="66"/>
      <c r="AG544" s="66"/>
      <c r="AH544" s="66"/>
      <c r="AI544" s="66"/>
    </row>
    <row r="545" hidden="1">
      <c r="A545" s="329" t="s">
        <v>2792</v>
      </c>
      <c r="B545" s="169"/>
      <c r="C545" s="169"/>
      <c r="D545" s="253" t="s">
        <v>2833</v>
      </c>
      <c r="E545" s="319" t="s">
        <v>870</v>
      </c>
      <c r="F545" s="269"/>
      <c r="G545" s="318" t="s">
        <v>2805</v>
      </c>
      <c r="H545" s="318" t="s">
        <v>2806</v>
      </c>
      <c r="I545" s="318" t="s">
        <v>2807</v>
      </c>
      <c r="J545" s="200" t="s">
        <v>492</v>
      </c>
      <c r="K545" s="319" t="s">
        <v>493</v>
      </c>
      <c r="L545" s="269"/>
      <c r="M545" s="269"/>
      <c r="N545" s="269"/>
      <c r="O545" s="225"/>
      <c r="P545" s="66"/>
      <c r="Q545" s="66"/>
      <c r="R545" s="66"/>
      <c r="S545" s="66"/>
      <c r="T545" s="66"/>
      <c r="U545" s="66"/>
      <c r="V545" s="66"/>
      <c r="W545" s="66"/>
      <c r="X545" s="66"/>
      <c r="Y545" s="66"/>
      <c r="Z545" s="66"/>
      <c r="AA545" s="66"/>
      <c r="AB545" s="66"/>
      <c r="AC545" s="66"/>
      <c r="AD545" s="66"/>
      <c r="AE545" s="66"/>
      <c r="AF545" s="66"/>
      <c r="AG545" s="66"/>
      <c r="AH545" s="66"/>
      <c r="AI545" s="66"/>
    </row>
    <row r="546" hidden="1">
      <c r="A546" s="329" t="s">
        <v>2792</v>
      </c>
      <c r="B546" s="169"/>
      <c r="C546" s="169"/>
      <c r="D546" s="253" t="s">
        <v>2837</v>
      </c>
      <c r="E546" s="319" t="s">
        <v>870</v>
      </c>
      <c r="F546" s="269"/>
      <c r="G546" s="318" t="s">
        <v>2809</v>
      </c>
      <c r="H546" s="318" t="s">
        <v>2810</v>
      </c>
      <c r="I546" s="318" t="s">
        <v>2811</v>
      </c>
      <c r="J546" s="200" t="s">
        <v>492</v>
      </c>
      <c r="K546" s="319" t="s">
        <v>493</v>
      </c>
      <c r="L546" s="269"/>
      <c r="M546" s="269"/>
      <c r="N546" s="269"/>
      <c r="O546" s="225"/>
      <c r="P546" s="66"/>
      <c r="Q546" s="66"/>
      <c r="R546" s="66"/>
      <c r="S546" s="66"/>
      <c r="T546" s="66"/>
      <c r="U546" s="66"/>
      <c r="V546" s="66"/>
      <c r="W546" s="66"/>
      <c r="X546" s="66"/>
      <c r="Y546" s="66"/>
      <c r="Z546" s="66"/>
      <c r="AA546" s="66"/>
      <c r="AB546" s="66"/>
      <c r="AC546" s="66"/>
      <c r="AD546" s="66"/>
      <c r="AE546" s="66"/>
      <c r="AF546" s="66"/>
      <c r="AG546" s="66"/>
      <c r="AH546" s="66"/>
      <c r="AI546" s="66"/>
    </row>
    <row r="547" hidden="1">
      <c r="A547" s="329" t="s">
        <v>2792</v>
      </c>
      <c r="B547" s="169"/>
      <c r="C547" s="169"/>
      <c r="D547" s="253" t="s">
        <v>2841</v>
      </c>
      <c r="E547" s="319" t="s">
        <v>870</v>
      </c>
      <c r="F547" s="269"/>
      <c r="G547" s="318" t="s">
        <v>2813</v>
      </c>
      <c r="H547" s="318" t="s">
        <v>2814</v>
      </c>
      <c r="I547" s="318" t="s">
        <v>2815</v>
      </c>
      <c r="J547" s="200" t="s">
        <v>492</v>
      </c>
      <c r="K547" s="319" t="s">
        <v>493</v>
      </c>
      <c r="L547" s="269"/>
      <c r="M547" s="269"/>
      <c r="N547" s="269"/>
      <c r="O547" s="225"/>
      <c r="P547" s="66"/>
      <c r="Q547" s="66"/>
      <c r="R547" s="66"/>
      <c r="S547" s="66"/>
      <c r="T547" s="66"/>
      <c r="U547" s="66"/>
      <c r="V547" s="66"/>
      <c r="W547" s="66"/>
      <c r="X547" s="66"/>
      <c r="Y547" s="66"/>
      <c r="Z547" s="66"/>
      <c r="AA547" s="66"/>
      <c r="AB547" s="66"/>
      <c r="AC547" s="66"/>
      <c r="AD547" s="66"/>
      <c r="AE547" s="66"/>
      <c r="AF547" s="66"/>
      <c r="AG547" s="66"/>
      <c r="AH547" s="66"/>
      <c r="AI547" s="66"/>
    </row>
    <row r="548" hidden="1">
      <c r="A548" s="329" t="s">
        <v>2792</v>
      </c>
      <c r="B548" s="169"/>
      <c r="C548" s="169"/>
      <c r="D548" s="253" t="s">
        <v>2846</v>
      </c>
      <c r="E548" s="319" t="s">
        <v>870</v>
      </c>
      <c r="F548" s="269"/>
      <c r="G548" s="318" t="s">
        <v>2817</v>
      </c>
      <c r="H548" s="318" t="s">
        <v>2796</v>
      </c>
      <c r="I548" s="318" t="s">
        <v>2797</v>
      </c>
      <c r="J548" s="200" t="s">
        <v>492</v>
      </c>
      <c r="K548" s="319" t="s">
        <v>493</v>
      </c>
      <c r="L548" s="269"/>
      <c r="M548" s="269"/>
      <c r="N548" s="269"/>
      <c r="O548" s="225"/>
      <c r="P548" s="66"/>
      <c r="Q548" s="66"/>
      <c r="R548" s="66"/>
      <c r="S548" s="66"/>
      <c r="T548" s="66"/>
      <c r="U548" s="66"/>
      <c r="V548" s="66"/>
      <c r="W548" s="66"/>
      <c r="X548" s="66"/>
      <c r="Y548" s="66"/>
      <c r="Z548" s="66"/>
      <c r="AA548" s="66"/>
      <c r="AB548" s="66"/>
      <c r="AC548" s="66"/>
      <c r="AD548" s="66"/>
      <c r="AE548" s="66"/>
      <c r="AF548" s="66"/>
      <c r="AG548" s="66"/>
      <c r="AH548" s="66"/>
      <c r="AI548" s="66"/>
    </row>
    <row r="549" hidden="1">
      <c r="A549" s="329" t="s">
        <v>2792</v>
      </c>
      <c r="B549" s="169"/>
      <c r="C549" s="169"/>
      <c r="D549" s="253" t="s">
        <v>2849</v>
      </c>
      <c r="E549" s="319" t="s">
        <v>870</v>
      </c>
      <c r="F549" s="319" t="s">
        <v>2819</v>
      </c>
      <c r="G549" s="318" t="s">
        <v>2820</v>
      </c>
      <c r="H549" s="318" t="s">
        <v>2821</v>
      </c>
      <c r="I549" s="318" t="s">
        <v>2797</v>
      </c>
      <c r="J549" s="200" t="s">
        <v>492</v>
      </c>
      <c r="K549" s="319" t="s">
        <v>493</v>
      </c>
      <c r="L549" s="269"/>
      <c r="M549" s="269"/>
      <c r="N549" s="269"/>
      <c r="O549" s="225"/>
      <c r="P549" s="66"/>
      <c r="Q549" s="66"/>
      <c r="R549" s="66"/>
      <c r="S549" s="66"/>
      <c r="T549" s="66"/>
      <c r="U549" s="66"/>
      <c r="V549" s="66"/>
      <c r="W549" s="66"/>
      <c r="X549" s="66"/>
      <c r="Y549" s="66"/>
      <c r="Z549" s="66"/>
      <c r="AA549" s="66"/>
      <c r="AB549" s="66"/>
      <c r="AC549" s="66"/>
      <c r="AD549" s="66"/>
      <c r="AE549" s="66"/>
      <c r="AF549" s="66"/>
      <c r="AG549" s="66"/>
      <c r="AH549" s="66"/>
      <c r="AI549" s="66"/>
    </row>
    <row r="550" hidden="1">
      <c r="A550" s="329" t="s">
        <v>2792</v>
      </c>
      <c r="B550" s="12"/>
      <c r="C550" s="12"/>
      <c r="D550" s="253" t="s">
        <v>2855</v>
      </c>
      <c r="E550" s="319" t="s">
        <v>870</v>
      </c>
      <c r="F550" s="269"/>
      <c r="G550" s="318" t="s">
        <v>2823</v>
      </c>
      <c r="H550" s="318" t="s">
        <v>2824</v>
      </c>
      <c r="I550" s="318" t="s">
        <v>2825</v>
      </c>
      <c r="J550" s="200" t="s">
        <v>492</v>
      </c>
      <c r="K550" s="319" t="s">
        <v>493</v>
      </c>
      <c r="L550" s="269"/>
      <c r="M550" s="269"/>
      <c r="N550" s="269"/>
      <c r="O550" s="225"/>
      <c r="P550" s="66"/>
      <c r="Q550" s="66"/>
      <c r="R550" s="66"/>
      <c r="S550" s="66"/>
      <c r="T550" s="66"/>
      <c r="U550" s="66"/>
      <c r="V550" s="66"/>
      <c r="W550" s="66"/>
      <c r="X550" s="66"/>
      <c r="Y550" s="66"/>
      <c r="Z550" s="66"/>
      <c r="AA550" s="66"/>
      <c r="AB550" s="66"/>
      <c r="AC550" s="66"/>
      <c r="AD550" s="66"/>
      <c r="AE550" s="66"/>
      <c r="AF550" s="66"/>
      <c r="AG550" s="66"/>
      <c r="AH550" s="66"/>
      <c r="AI550" s="66"/>
    </row>
    <row r="551" hidden="1">
      <c r="A551" s="327"/>
      <c r="B551" s="319" t="s">
        <v>3036</v>
      </c>
      <c r="C551" s="319" t="s">
        <v>3037</v>
      </c>
      <c r="D551" s="253" t="s">
        <v>2861</v>
      </c>
      <c r="E551" s="269"/>
      <c r="F551" s="319" t="s">
        <v>3039</v>
      </c>
      <c r="G551" s="333" t="s">
        <v>3040</v>
      </c>
      <c r="H551" s="318" t="s">
        <v>3041</v>
      </c>
      <c r="I551" s="318" t="s">
        <v>3042</v>
      </c>
      <c r="J551" s="200" t="s">
        <v>492</v>
      </c>
      <c r="K551" s="319" t="s">
        <v>493</v>
      </c>
      <c r="L551" s="269"/>
      <c r="M551" s="269"/>
      <c r="N551" s="269"/>
      <c r="O551" s="225"/>
      <c r="P551" s="66"/>
      <c r="Q551" s="66"/>
      <c r="R551" s="66"/>
      <c r="S551" s="66"/>
      <c r="T551" s="66"/>
      <c r="U551" s="66"/>
      <c r="V551" s="66"/>
      <c r="W551" s="66"/>
      <c r="X551" s="66"/>
      <c r="Y551" s="66"/>
      <c r="Z551" s="66"/>
      <c r="AA551" s="66"/>
      <c r="AB551" s="66"/>
      <c r="AC551" s="66"/>
      <c r="AD551" s="66"/>
      <c r="AE551" s="66"/>
      <c r="AF551" s="66"/>
      <c r="AG551" s="66"/>
      <c r="AH551" s="66"/>
      <c r="AI551" s="66"/>
    </row>
    <row r="552" hidden="1">
      <c r="A552" s="327"/>
      <c r="B552" s="319" t="s">
        <v>3043</v>
      </c>
      <c r="C552" s="319" t="s">
        <v>3044</v>
      </c>
      <c r="D552" s="253" t="s">
        <v>2865</v>
      </c>
      <c r="E552" s="269"/>
      <c r="F552" s="319" t="s">
        <v>3046</v>
      </c>
      <c r="G552" s="333" t="s">
        <v>3044</v>
      </c>
      <c r="H552" s="318" t="s">
        <v>3047</v>
      </c>
      <c r="I552" s="318" t="s">
        <v>3048</v>
      </c>
      <c r="J552" s="200" t="s">
        <v>492</v>
      </c>
      <c r="K552" s="253" t="s">
        <v>518</v>
      </c>
      <c r="L552" s="253" t="s">
        <v>519</v>
      </c>
      <c r="M552" s="253" t="s">
        <v>519</v>
      </c>
      <c r="N552" s="269"/>
      <c r="O552" s="225"/>
      <c r="P552" s="66"/>
      <c r="Q552" s="66"/>
      <c r="R552" s="66"/>
      <c r="S552" s="66"/>
      <c r="T552" s="66"/>
      <c r="U552" s="66"/>
      <c r="V552" s="66"/>
      <c r="W552" s="66"/>
      <c r="X552" s="66"/>
      <c r="Y552" s="66"/>
      <c r="Z552" s="66"/>
      <c r="AA552" s="66"/>
      <c r="AB552" s="66"/>
      <c r="AC552" s="66"/>
      <c r="AD552" s="66"/>
      <c r="AE552" s="66"/>
      <c r="AF552" s="66"/>
      <c r="AG552" s="66"/>
      <c r="AH552" s="66"/>
      <c r="AI552" s="66"/>
    </row>
    <row r="553" hidden="1">
      <c r="A553" s="327"/>
      <c r="B553" s="319" t="s">
        <v>3049</v>
      </c>
      <c r="C553" s="319" t="s">
        <v>3050</v>
      </c>
      <c r="D553" s="253" t="s">
        <v>2869</v>
      </c>
      <c r="E553" s="269"/>
      <c r="F553" s="319" t="s">
        <v>2829</v>
      </c>
      <c r="G553" s="333" t="s">
        <v>3052</v>
      </c>
      <c r="H553" s="318" t="s">
        <v>3053</v>
      </c>
      <c r="I553" s="318" t="s">
        <v>3054</v>
      </c>
      <c r="J553" s="200" t="s">
        <v>492</v>
      </c>
      <c r="K553" s="319" t="s">
        <v>493</v>
      </c>
      <c r="L553" s="269"/>
      <c r="M553" s="269"/>
      <c r="N553" s="269"/>
      <c r="O553" s="225"/>
      <c r="P553" s="66"/>
      <c r="Q553" s="66"/>
      <c r="R553" s="66"/>
      <c r="S553" s="66"/>
      <c r="T553" s="66"/>
      <c r="U553" s="66"/>
      <c r="V553" s="66"/>
      <c r="W553" s="66"/>
      <c r="X553" s="66"/>
      <c r="Y553" s="66"/>
      <c r="Z553" s="66"/>
      <c r="AA553" s="66"/>
      <c r="AB553" s="66"/>
      <c r="AC553" s="66"/>
      <c r="AD553" s="66"/>
      <c r="AE553" s="66"/>
      <c r="AF553" s="66"/>
      <c r="AG553" s="66"/>
      <c r="AH553" s="66"/>
      <c r="AI553" s="66"/>
    </row>
    <row r="554" hidden="1">
      <c r="A554" s="327"/>
      <c r="B554" s="319" t="s">
        <v>7361</v>
      </c>
      <c r="C554" s="319" t="s">
        <v>7362</v>
      </c>
      <c r="D554" s="253" t="s">
        <v>2873</v>
      </c>
      <c r="E554" s="269"/>
      <c r="F554" s="319" t="s">
        <v>7363</v>
      </c>
      <c r="G554" s="333" t="s">
        <v>3052</v>
      </c>
      <c r="H554" s="318" t="s">
        <v>7364</v>
      </c>
      <c r="I554" s="318" t="s">
        <v>7365</v>
      </c>
      <c r="J554" s="200" t="s">
        <v>492</v>
      </c>
      <c r="K554" s="319" t="s">
        <v>493</v>
      </c>
      <c r="L554" s="269"/>
      <c r="M554" s="269"/>
      <c r="N554" s="269"/>
      <c r="O554" s="225"/>
      <c r="P554" s="66"/>
      <c r="Q554" s="66"/>
      <c r="R554" s="66"/>
      <c r="S554" s="66"/>
      <c r="T554" s="66"/>
      <c r="U554" s="66"/>
      <c r="V554" s="66"/>
      <c r="W554" s="66"/>
      <c r="X554" s="66"/>
      <c r="Y554" s="66"/>
      <c r="Z554" s="66"/>
      <c r="AA554" s="66"/>
      <c r="AB554" s="66"/>
      <c r="AC554" s="66"/>
      <c r="AD554" s="66"/>
      <c r="AE554" s="66"/>
      <c r="AF554" s="66"/>
      <c r="AG554" s="66"/>
      <c r="AH554" s="66"/>
      <c r="AI554" s="66"/>
    </row>
    <row r="555" hidden="1">
      <c r="A555" s="327"/>
      <c r="B555" s="319" t="s">
        <v>3055</v>
      </c>
      <c r="C555" s="319" t="s">
        <v>3056</v>
      </c>
      <c r="D555" s="253" t="s">
        <v>2877</v>
      </c>
      <c r="E555" s="269"/>
      <c r="F555" s="319" t="s">
        <v>2856</v>
      </c>
      <c r="G555" s="333" t="s">
        <v>3058</v>
      </c>
      <c r="H555" s="318" t="s">
        <v>3059</v>
      </c>
      <c r="I555" s="318" t="s">
        <v>3060</v>
      </c>
      <c r="J555" s="200" t="s">
        <v>492</v>
      </c>
      <c r="K555" s="319" t="s">
        <v>493</v>
      </c>
      <c r="L555" s="269"/>
      <c r="M555" s="269"/>
      <c r="N555" s="269"/>
      <c r="O555" s="225"/>
      <c r="P555" s="66"/>
      <c r="Q555" s="66"/>
      <c r="R555" s="66"/>
      <c r="S555" s="66"/>
      <c r="T555" s="66"/>
      <c r="U555" s="66"/>
      <c r="V555" s="66"/>
      <c r="W555" s="66"/>
      <c r="X555" s="66"/>
      <c r="Y555" s="66"/>
      <c r="Z555" s="66"/>
      <c r="AA555" s="66"/>
      <c r="AB555" s="66"/>
      <c r="AC555" s="66"/>
      <c r="AD555" s="66"/>
      <c r="AE555" s="66"/>
      <c r="AF555" s="66"/>
      <c r="AG555" s="66"/>
      <c r="AH555" s="66"/>
      <c r="AI555" s="66"/>
    </row>
    <row r="556" hidden="1">
      <c r="A556" s="327"/>
      <c r="B556" s="319" t="s">
        <v>3061</v>
      </c>
      <c r="C556" s="319" t="s">
        <v>3062</v>
      </c>
      <c r="D556" s="253" t="s">
        <v>2881</v>
      </c>
      <c r="E556" s="269"/>
      <c r="F556" s="269"/>
      <c r="G556" s="333" t="s">
        <v>3064</v>
      </c>
      <c r="H556" s="318" t="s">
        <v>3065</v>
      </c>
      <c r="I556" s="318" t="s">
        <v>3066</v>
      </c>
      <c r="J556" s="200" t="s">
        <v>492</v>
      </c>
      <c r="K556" s="319" t="s">
        <v>493</v>
      </c>
      <c r="L556" s="269"/>
      <c r="M556" s="269"/>
      <c r="N556" s="269"/>
      <c r="O556" s="225"/>
      <c r="P556" s="66"/>
      <c r="Q556" s="66"/>
      <c r="R556" s="66"/>
      <c r="S556" s="66"/>
      <c r="T556" s="66"/>
      <c r="U556" s="66"/>
      <c r="V556" s="66"/>
      <c r="W556" s="66"/>
      <c r="X556" s="66"/>
      <c r="Y556" s="66"/>
      <c r="Z556" s="66"/>
      <c r="AA556" s="66"/>
      <c r="AB556" s="66"/>
      <c r="AC556" s="66"/>
      <c r="AD556" s="66"/>
      <c r="AE556" s="66"/>
      <c r="AF556" s="66"/>
      <c r="AG556" s="66"/>
      <c r="AH556" s="66"/>
      <c r="AI556" s="66"/>
    </row>
    <row r="557" hidden="1">
      <c r="A557" s="327"/>
      <c r="B557" s="319" t="s">
        <v>3074</v>
      </c>
      <c r="C557" s="319" t="s">
        <v>3075</v>
      </c>
      <c r="D557" s="253" t="s">
        <v>2885</v>
      </c>
      <c r="E557" s="269"/>
      <c r="F557" s="269"/>
      <c r="G557" s="333" t="s">
        <v>3075</v>
      </c>
      <c r="H557" s="318" t="s">
        <v>3077</v>
      </c>
      <c r="I557" s="318" t="s">
        <v>3078</v>
      </c>
      <c r="J557" s="200" t="s">
        <v>492</v>
      </c>
      <c r="K557" s="319" t="s">
        <v>493</v>
      </c>
      <c r="L557" s="269"/>
      <c r="M557" s="269"/>
      <c r="N557" s="269"/>
      <c r="O557" s="225"/>
      <c r="P557" s="66"/>
      <c r="Q557" s="66"/>
      <c r="R557" s="66"/>
      <c r="S557" s="66"/>
      <c r="T557" s="66"/>
      <c r="U557" s="66"/>
      <c r="V557" s="66"/>
      <c r="W557" s="66"/>
      <c r="X557" s="66"/>
      <c r="Y557" s="66"/>
      <c r="Z557" s="66"/>
      <c r="AA557" s="66"/>
      <c r="AB557" s="66"/>
      <c r="AC557" s="66"/>
      <c r="AD557" s="66"/>
      <c r="AE557" s="66"/>
      <c r="AF557" s="66"/>
      <c r="AG557" s="66"/>
      <c r="AH557" s="66"/>
      <c r="AI557" s="66"/>
    </row>
    <row r="558" hidden="1">
      <c r="A558" s="327"/>
      <c r="B558" s="319" t="s">
        <v>3079</v>
      </c>
      <c r="C558" s="319" t="s">
        <v>3080</v>
      </c>
      <c r="D558" s="253" t="s">
        <v>2888</v>
      </c>
      <c r="E558" s="269"/>
      <c r="F558" s="269"/>
      <c r="G558" s="333" t="s">
        <v>3080</v>
      </c>
      <c r="H558" s="318" t="s">
        <v>3082</v>
      </c>
      <c r="I558" s="318" t="s">
        <v>3083</v>
      </c>
      <c r="J558" s="200" t="s">
        <v>492</v>
      </c>
      <c r="K558" s="319" t="s">
        <v>518</v>
      </c>
      <c r="L558" s="253" t="s">
        <v>519</v>
      </c>
      <c r="M558" s="269"/>
      <c r="N558" s="269"/>
      <c r="O558" s="225"/>
      <c r="P558" s="66"/>
      <c r="Q558" s="66"/>
      <c r="R558" s="66"/>
      <c r="S558" s="66"/>
      <c r="T558" s="66"/>
      <c r="U558" s="66"/>
      <c r="V558" s="66"/>
      <c r="W558" s="66"/>
      <c r="X558" s="66"/>
      <c r="Y558" s="66"/>
      <c r="Z558" s="66"/>
      <c r="AA558" s="66"/>
      <c r="AB558" s="66"/>
      <c r="AC558" s="66"/>
      <c r="AD558" s="66"/>
      <c r="AE558" s="66"/>
      <c r="AF558" s="66"/>
      <c r="AG558" s="66"/>
      <c r="AH558" s="66"/>
      <c r="AI558" s="66"/>
    </row>
    <row r="559" hidden="1">
      <c r="A559" s="327"/>
      <c r="B559" s="319" t="s">
        <v>3090</v>
      </c>
      <c r="C559" s="319" t="s">
        <v>3091</v>
      </c>
      <c r="D559" s="253" t="s">
        <v>2892</v>
      </c>
      <c r="E559" s="269"/>
      <c r="F559" s="269"/>
      <c r="G559" s="334" t="s">
        <v>3093</v>
      </c>
      <c r="H559" s="318" t="s">
        <v>3094</v>
      </c>
      <c r="I559" s="318" t="s">
        <v>3095</v>
      </c>
      <c r="J559" s="200" t="s">
        <v>492</v>
      </c>
      <c r="K559" s="319" t="s">
        <v>493</v>
      </c>
      <c r="L559" s="269"/>
      <c r="M559" s="269"/>
      <c r="N559" s="269"/>
      <c r="O559" s="225"/>
      <c r="P559" s="66"/>
      <c r="Q559" s="66"/>
      <c r="R559" s="66"/>
      <c r="S559" s="66"/>
      <c r="T559" s="66"/>
      <c r="U559" s="66"/>
      <c r="V559" s="66"/>
      <c r="W559" s="66"/>
      <c r="X559" s="66"/>
      <c r="Y559" s="66"/>
      <c r="Z559" s="66"/>
      <c r="AA559" s="66"/>
      <c r="AB559" s="66"/>
      <c r="AC559" s="66"/>
      <c r="AD559" s="66"/>
      <c r="AE559" s="66"/>
      <c r="AF559" s="66"/>
      <c r="AG559" s="66"/>
      <c r="AH559" s="66"/>
      <c r="AI559" s="66"/>
    </row>
    <row r="560" hidden="1">
      <c r="A560" s="327"/>
      <c r="B560" s="319" t="s">
        <v>3096</v>
      </c>
      <c r="C560" s="319" t="s">
        <v>3097</v>
      </c>
      <c r="D560" s="253" t="s">
        <v>2898</v>
      </c>
      <c r="E560" s="269"/>
      <c r="F560" s="269"/>
      <c r="G560" s="333" t="s">
        <v>3099</v>
      </c>
      <c r="H560" s="318" t="s">
        <v>3094</v>
      </c>
      <c r="I560" s="318" t="s">
        <v>3100</v>
      </c>
      <c r="J560" s="200" t="s">
        <v>492</v>
      </c>
      <c r="K560" s="319" t="s">
        <v>493</v>
      </c>
      <c r="L560" s="269"/>
      <c r="M560" s="269"/>
      <c r="N560" s="269"/>
      <c r="O560" s="225"/>
      <c r="P560" s="66"/>
      <c r="Q560" s="66"/>
      <c r="R560" s="66"/>
      <c r="S560" s="66"/>
      <c r="T560" s="66"/>
      <c r="U560" s="66"/>
      <c r="V560" s="66"/>
      <c r="W560" s="66"/>
      <c r="X560" s="66"/>
      <c r="Y560" s="66"/>
      <c r="Z560" s="66"/>
      <c r="AA560" s="66"/>
      <c r="AB560" s="66"/>
      <c r="AC560" s="66"/>
      <c r="AD560" s="66"/>
      <c r="AE560" s="66"/>
      <c r="AF560" s="66"/>
      <c r="AG560" s="66"/>
      <c r="AH560" s="66"/>
      <c r="AI560" s="66"/>
    </row>
    <row r="561" hidden="1">
      <c r="A561" s="327"/>
      <c r="B561" s="319" t="s">
        <v>3118</v>
      </c>
      <c r="C561" s="319" t="s">
        <v>3119</v>
      </c>
      <c r="D561" s="253" t="s">
        <v>2903</v>
      </c>
      <c r="E561" s="269"/>
      <c r="F561" s="269"/>
      <c r="G561" s="333" t="s">
        <v>3119</v>
      </c>
      <c r="H561" s="318" t="s">
        <v>3121</v>
      </c>
      <c r="I561" s="318" t="s">
        <v>3122</v>
      </c>
      <c r="J561" s="200" t="s">
        <v>492</v>
      </c>
      <c r="K561" s="319" t="s">
        <v>493</v>
      </c>
      <c r="L561" s="269"/>
      <c r="M561" s="269"/>
      <c r="N561" s="269"/>
      <c r="O561" s="225"/>
      <c r="P561" s="66"/>
      <c r="Q561" s="66"/>
      <c r="R561" s="66"/>
      <c r="S561" s="66"/>
      <c r="T561" s="66"/>
      <c r="U561" s="66"/>
      <c r="V561" s="66"/>
      <c r="W561" s="66"/>
      <c r="X561" s="66"/>
      <c r="Y561" s="66"/>
      <c r="Z561" s="66"/>
      <c r="AA561" s="66"/>
      <c r="AB561" s="66"/>
      <c r="AC561" s="66"/>
      <c r="AD561" s="66"/>
      <c r="AE561" s="66"/>
      <c r="AF561" s="66"/>
      <c r="AG561" s="66"/>
      <c r="AH561" s="66"/>
      <c r="AI561" s="66"/>
    </row>
    <row r="562" hidden="1">
      <c r="A562" s="327"/>
      <c r="B562" s="319" t="s">
        <v>3123</v>
      </c>
      <c r="C562" s="319" t="s">
        <v>3124</v>
      </c>
      <c r="D562" s="253" t="s">
        <v>2907</v>
      </c>
      <c r="E562" s="269"/>
      <c r="F562" s="269"/>
      <c r="G562" s="333" t="s">
        <v>3124</v>
      </c>
      <c r="H562" s="318" t="s">
        <v>3126</v>
      </c>
      <c r="I562" s="318" t="s">
        <v>3127</v>
      </c>
      <c r="J562" s="200" t="s">
        <v>492</v>
      </c>
      <c r="K562" s="319" t="s">
        <v>493</v>
      </c>
      <c r="L562" s="269"/>
      <c r="M562" s="269"/>
      <c r="N562" s="269"/>
      <c r="O562" s="225"/>
      <c r="P562" s="66"/>
      <c r="Q562" s="66"/>
      <c r="R562" s="66"/>
      <c r="S562" s="66"/>
      <c r="T562" s="66"/>
      <c r="U562" s="66"/>
      <c r="V562" s="66"/>
      <c r="W562" s="66"/>
      <c r="X562" s="66"/>
      <c r="Y562" s="66"/>
      <c r="Z562" s="66"/>
      <c r="AA562" s="66"/>
      <c r="AB562" s="66"/>
      <c r="AC562" s="66"/>
      <c r="AD562" s="66"/>
      <c r="AE562" s="66"/>
      <c r="AF562" s="66"/>
      <c r="AG562" s="66"/>
      <c r="AH562" s="66"/>
      <c r="AI562" s="66"/>
    </row>
    <row r="563" hidden="1">
      <c r="A563" s="327"/>
      <c r="B563" s="319" t="s">
        <v>3128</v>
      </c>
      <c r="C563" s="319" t="s">
        <v>3129</v>
      </c>
      <c r="D563" s="253" t="s">
        <v>2911</v>
      </c>
      <c r="E563" s="269"/>
      <c r="F563" s="269"/>
      <c r="G563" s="334" t="s">
        <v>3129</v>
      </c>
      <c r="H563" s="318" t="s">
        <v>3131</v>
      </c>
      <c r="I563" s="318" t="s">
        <v>3132</v>
      </c>
      <c r="J563" s="200" t="s">
        <v>492</v>
      </c>
      <c r="K563" s="319" t="s">
        <v>518</v>
      </c>
      <c r="L563" s="253" t="s">
        <v>519</v>
      </c>
      <c r="M563" s="269"/>
      <c r="N563" s="269"/>
      <c r="O563" s="225"/>
      <c r="P563" s="66"/>
      <c r="Q563" s="66"/>
      <c r="R563" s="66"/>
      <c r="S563" s="66"/>
      <c r="T563" s="66"/>
      <c r="U563" s="66"/>
      <c r="V563" s="66"/>
      <c r="W563" s="66"/>
      <c r="X563" s="66"/>
      <c r="Y563" s="66"/>
      <c r="Z563" s="66"/>
      <c r="AA563" s="66"/>
      <c r="AB563" s="66"/>
      <c r="AC563" s="66"/>
      <c r="AD563" s="66"/>
      <c r="AE563" s="66"/>
      <c r="AF563" s="66"/>
      <c r="AG563" s="66"/>
      <c r="AH563" s="66"/>
      <c r="AI563" s="66"/>
    </row>
    <row r="564" hidden="1">
      <c r="A564" s="327"/>
      <c r="B564" s="319" t="s">
        <v>3133</v>
      </c>
      <c r="C564" s="319" t="s">
        <v>3134</v>
      </c>
      <c r="D564" s="253" t="s">
        <v>2914</v>
      </c>
      <c r="E564" s="269"/>
      <c r="F564" s="269"/>
      <c r="G564" s="334" t="s">
        <v>3134</v>
      </c>
      <c r="H564" s="318" t="s">
        <v>3136</v>
      </c>
      <c r="I564" s="318" t="s">
        <v>3137</v>
      </c>
      <c r="J564" s="200" t="s">
        <v>492</v>
      </c>
      <c r="K564" s="319" t="s">
        <v>493</v>
      </c>
      <c r="L564" s="269"/>
      <c r="M564" s="269"/>
      <c r="N564" s="269"/>
      <c r="O564" s="225"/>
      <c r="P564" s="66"/>
      <c r="Q564" s="66"/>
      <c r="R564" s="66"/>
      <c r="S564" s="66"/>
      <c r="T564" s="66"/>
      <c r="U564" s="66"/>
      <c r="V564" s="66"/>
      <c r="W564" s="66"/>
      <c r="X564" s="66"/>
      <c r="Y564" s="66"/>
      <c r="Z564" s="66"/>
      <c r="AA564" s="66"/>
      <c r="AB564" s="66"/>
      <c r="AC564" s="66"/>
      <c r="AD564" s="66"/>
      <c r="AE564" s="66"/>
      <c r="AF564" s="66"/>
      <c r="AG564" s="66"/>
      <c r="AH564" s="66"/>
      <c r="AI564" s="66"/>
    </row>
    <row r="565" hidden="1">
      <c r="A565" s="327"/>
      <c r="B565" s="319" t="s">
        <v>3138</v>
      </c>
      <c r="C565" s="319" t="s">
        <v>3139</v>
      </c>
      <c r="D565" s="253" t="s">
        <v>2919</v>
      </c>
      <c r="E565" s="269"/>
      <c r="F565" s="269"/>
      <c r="G565" s="334" t="s">
        <v>3141</v>
      </c>
      <c r="H565" s="318" t="s">
        <v>3142</v>
      </c>
      <c r="I565" s="318" t="s">
        <v>3143</v>
      </c>
      <c r="J565" s="200" t="s">
        <v>492</v>
      </c>
      <c r="K565" s="319" t="s">
        <v>493</v>
      </c>
      <c r="L565" s="269"/>
      <c r="M565" s="269"/>
      <c r="N565" s="269"/>
      <c r="O565" s="225"/>
      <c r="P565" s="66"/>
      <c r="Q565" s="66"/>
      <c r="R565" s="66"/>
      <c r="S565" s="66"/>
      <c r="T565" s="66"/>
      <c r="U565" s="66"/>
      <c r="V565" s="66"/>
      <c r="W565" s="66"/>
      <c r="X565" s="66"/>
      <c r="Y565" s="66"/>
      <c r="Z565" s="66"/>
      <c r="AA565" s="66"/>
      <c r="AB565" s="66"/>
      <c r="AC565" s="66"/>
      <c r="AD565" s="66"/>
      <c r="AE565" s="66"/>
      <c r="AF565" s="66"/>
      <c r="AG565" s="66"/>
      <c r="AH565" s="66"/>
      <c r="AI565" s="66"/>
    </row>
    <row r="566" hidden="1">
      <c r="A566" s="327"/>
      <c r="B566" s="319" t="s">
        <v>3144</v>
      </c>
      <c r="C566" s="319" t="s">
        <v>3145</v>
      </c>
      <c r="D566" s="253" t="s">
        <v>2925</v>
      </c>
      <c r="E566" s="269"/>
      <c r="F566" s="269"/>
      <c r="G566" s="334" t="s">
        <v>3145</v>
      </c>
      <c r="H566" s="318" t="s">
        <v>3147</v>
      </c>
      <c r="I566" s="318" t="s">
        <v>3148</v>
      </c>
      <c r="J566" s="200" t="s">
        <v>492</v>
      </c>
      <c r="K566" s="319" t="s">
        <v>518</v>
      </c>
      <c r="L566" s="253" t="s">
        <v>519</v>
      </c>
      <c r="M566" s="269"/>
      <c r="N566" s="269"/>
      <c r="O566" s="225"/>
      <c r="P566" s="66"/>
      <c r="Q566" s="66"/>
      <c r="R566" s="66"/>
      <c r="S566" s="66"/>
      <c r="T566" s="66"/>
      <c r="U566" s="66"/>
      <c r="V566" s="66"/>
      <c r="W566" s="66"/>
      <c r="X566" s="66"/>
      <c r="Y566" s="66"/>
      <c r="Z566" s="66"/>
      <c r="AA566" s="66"/>
      <c r="AB566" s="66"/>
      <c r="AC566" s="66"/>
      <c r="AD566" s="66"/>
      <c r="AE566" s="66"/>
      <c r="AF566" s="66"/>
      <c r="AG566" s="66"/>
      <c r="AH566" s="66"/>
      <c r="AI566" s="66"/>
    </row>
    <row r="567" hidden="1">
      <c r="A567" s="327"/>
      <c r="B567" s="319" t="s">
        <v>3149</v>
      </c>
      <c r="C567" s="319" t="s">
        <v>3150</v>
      </c>
      <c r="D567" s="253" t="s">
        <v>2930</v>
      </c>
      <c r="E567" s="269"/>
      <c r="F567" s="269"/>
      <c r="G567" s="334" t="s">
        <v>3150</v>
      </c>
      <c r="H567" s="318" t="s">
        <v>3152</v>
      </c>
      <c r="I567" s="318" t="s">
        <v>3153</v>
      </c>
      <c r="J567" s="200" t="s">
        <v>492</v>
      </c>
      <c r="K567" s="319" t="s">
        <v>493</v>
      </c>
      <c r="L567" s="269"/>
      <c r="M567" s="269"/>
      <c r="N567" s="269"/>
      <c r="O567" s="225"/>
      <c r="P567" s="66"/>
      <c r="Q567" s="66"/>
      <c r="R567" s="66"/>
      <c r="S567" s="66"/>
      <c r="T567" s="66"/>
      <c r="U567" s="66"/>
      <c r="V567" s="66"/>
      <c r="W567" s="66"/>
      <c r="X567" s="66"/>
      <c r="Y567" s="66"/>
      <c r="Z567" s="66"/>
      <c r="AA567" s="66"/>
      <c r="AB567" s="66"/>
      <c r="AC567" s="66"/>
      <c r="AD567" s="66"/>
      <c r="AE567" s="66"/>
      <c r="AF567" s="66"/>
      <c r="AG567" s="66"/>
      <c r="AH567" s="66"/>
      <c r="AI567" s="66"/>
    </row>
    <row r="568" hidden="1">
      <c r="A568" s="327"/>
      <c r="B568" s="319" t="s">
        <v>3154</v>
      </c>
      <c r="C568" s="319" t="s">
        <v>3155</v>
      </c>
      <c r="D568" s="253" t="s">
        <v>2934</v>
      </c>
      <c r="E568" s="269"/>
      <c r="F568" s="269"/>
      <c r="G568" s="334" t="s">
        <v>3157</v>
      </c>
      <c r="H568" s="318" t="s">
        <v>3158</v>
      </c>
      <c r="I568" s="318" t="s">
        <v>3159</v>
      </c>
      <c r="J568" s="200" t="s">
        <v>492</v>
      </c>
      <c r="K568" s="319" t="s">
        <v>518</v>
      </c>
      <c r="L568" s="253" t="s">
        <v>519</v>
      </c>
      <c r="M568" s="269"/>
      <c r="N568" s="269"/>
      <c r="O568" s="225"/>
      <c r="P568" s="66"/>
      <c r="Q568" s="66"/>
      <c r="R568" s="66"/>
      <c r="S568" s="66"/>
      <c r="T568" s="66"/>
      <c r="U568" s="66"/>
      <c r="V568" s="66"/>
      <c r="W568" s="66"/>
      <c r="X568" s="66"/>
      <c r="Y568" s="66"/>
      <c r="Z568" s="66"/>
      <c r="AA568" s="66"/>
      <c r="AB568" s="66"/>
      <c r="AC568" s="66"/>
      <c r="AD568" s="66"/>
      <c r="AE568" s="66"/>
      <c r="AF568" s="66"/>
      <c r="AG568" s="66"/>
      <c r="AH568" s="66"/>
      <c r="AI568" s="66"/>
    </row>
    <row r="569" hidden="1">
      <c r="A569" s="327"/>
      <c r="B569" s="319" t="s">
        <v>3160</v>
      </c>
      <c r="C569" s="319" t="s">
        <v>3161</v>
      </c>
      <c r="D569" s="253" t="s">
        <v>2938</v>
      </c>
      <c r="E569" s="269"/>
      <c r="F569" s="269"/>
      <c r="G569" s="334" t="s">
        <v>3163</v>
      </c>
      <c r="H569" s="318" t="s">
        <v>3164</v>
      </c>
      <c r="I569" s="318" t="s">
        <v>3165</v>
      </c>
      <c r="J569" s="200" t="s">
        <v>492</v>
      </c>
      <c r="K569" s="319" t="s">
        <v>518</v>
      </c>
      <c r="L569" s="253" t="s">
        <v>519</v>
      </c>
      <c r="M569" s="269"/>
      <c r="N569" s="269"/>
      <c r="O569" s="225"/>
      <c r="P569" s="66"/>
      <c r="Q569" s="66"/>
      <c r="R569" s="66"/>
      <c r="S569" s="66"/>
      <c r="T569" s="66"/>
      <c r="U569" s="66"/>
      <c r="V569" s="66"/>
      <c r="W569" s="66"/>
      <c r="X569" s="66"/>
      <c r="Y569" s="66"/>
      <c r="Z569" s="66"/>
      <c r="AA569" s="66"/>
      <c r="AB569" s="66"/>
      <c r="AC569" s="66"/>
      <c r="AD569" s="66"/>
      <c r="AE569" s="66"/>
      <c r="AF569" s="66"/>
      <c r="AG569" s="66"/>
      <c r="AH569" s="66"/>
      <c r="AI569" s="66"/>
    </row>
    <row r="570" hidden="1">
      <c r="A570" s="327"/>
      <c r="B570" s="319" t="s">
        <v>3166</v>
      </c>
      <c r="C570" s="319" t="e">
        <v>#ERROR!</v>
      </c>
      <c r="D570" s="253" t="s">
        <v>2945</v>
      </c>
      <c r="E570" s="269"/>
      <c r="F570" s="269"/>
      <c r="G570" s="335" t="str">
        <f>+' icon used for downloading vc is occupying three dots ellipses of last vc</f>
        <v>#ERROR!</v>
      </c>
      <c r="H570" s="318" t="s">
        <v>3168</v>
      </c>
      <c r="I570" s="318" t="s">
        <v>3169</v>
      </c>
      <c r="J570" s="200" t="s">
        <v>492</v>
      </c>
      <c r="K570" s="319" t="s">
        <v>493</v>
      </c>
      <c r="L570" s="269"/>
      <c r="M570" s="269"/>
      <c r="N570" s="269"/>
      <c r="O570" s="225"/>
      <c r="P570" s="66"/>
      <c r="Q570" s="66"/>
      <c r="R570" s="66"/>
      <c r="S570" s="66"/>
      <c r="T570" s="66"/>
      <c r="U570" s="66"/>
      <c r="V570" s="66"/>
      <c r="W570" s="66"/>
      <c r="X570" s="66"/>
      <c r="Y570" s="66"/>
      <c r="Z570" s="66"/>
      <c r="AA570" s="66"/>
      <c r="AB570" s="66"/>
      <c r="AC570" s="66"/>
      <c r="AD570" s="66"/>
      <c r="AE570" s="66"/>
      <c r="AF570" s="66"/>
      <c r="AG570" s="66"/>
      <c r="AH570" s="66"/>
      <c r="AI570" s="66"/>
    </row>
    <row r="571" hidden="1">
      <c r="A571" s="327"/>
      <c r="B571" s="269"/>
      <c r="C571" s="319" t="s">
        <v>7366</v>
      </c>
      <c r="D571" s="253" t="s">
        <v>2949</v>
      </c>
      <c r="E571" s="269"/>
      <c r="F571" s="269"/>
      <c r="G571" s="318" t="s">
        <v>7367</v>
      </c>
      <c r="H571" s="318" t="s">
        <v>7368</v>
      </c>
      <c r="I571" s="318" t="s">
        <v>7369</v>
      </c>
      <c r="J571" s="200" t="s">
        <v>492</v>
      </c>
      <c r="K571" s="319" t="s">
        <v>518</v>
      </c>
      <c r="L571" s="253" t="s">
        <v>519</v>
      </c>
      <c r="M571" s="269"/>
      <c r="N571" s="269"/>
      <c r="O571" s="225"/>
      <c r="P571" s="66"/>
      <c r="Q571" s="66"/>
      <c r="R571" s="66"/>
      <c r="S571" s="66"/>
      <c r="T571" s="66"/>
      <c r="U571" s="66"/>
      <c r="V571" s="66"/>
      <c r="W571" s="66"/>
      <c r="X571" s="66"/>
      <c r="Y571" s="66"/>
      <c r="Z571" s="66"/>
      <c r="AA571" s="66"/>
      <c r="AB571" s="66"/>
      <c r="AC571" s="66"/>
      <c r="AD571" s="66"/>
      <c r="AE571" s="66"/>
      <c r="AF571" s="66"/>
      <c r="AG571" s="66"/>
      <c r="AH571" s="66"/>
      <c r="AI571" s="66"/>
    </row>
    <row r="572" hidden="1">
      <c r="A572" s="327"/>
      <c r="B572" s="319" t="s">
        <v>3170</v>
      </c>
      <c r="C572" s="319" t="s">
        <v>3171</v>
      </c>
      <c r="D572" s="253" t="s">
        <v>2953</v>
      </c>
      <c r="E572" s="269"/>
      <c r="F572" s="269"/>
      <c r="G572" s="318" t="s">
        <v>3171</v>
      </c>
      <c r="H572" s="318" t="s">
        <v>3173</v>
      </c>
      <c r="I572" s="318" t="s">
        <v>3174</v>
      </c>
      <c r="J572" s="200" t="s">
        <v>492</v>
      </c>
      <c r="K572" s="319" t="s">
        <v>518</v>
      </c>
      <c r="L572" s="253" t="s">
        <v>519</v>
      </c>
      <c r="M572" s="269"/>
      <c r="N572" s="269"/>
      <c r="O572" s="225"/>
      <c r="P572" s="66"/>
      <c r="Q572" s="66"/>
      <c r="R572" s="66"/>
      <c r="S572" s="66"/>
      <c r="T572" s="66"/>
      <c r="U572" s="66"/>
      <c r="V572" s="66"/>
      <c r="W572" s="66"/>
      <c r="X572" s="66"/>
      <c r="Y572" s="66"/>
      <c r="Z572" s="66"/>
      <c r="AA572" s="66"/>
      <c r="AB572" s="66"/>
      <c r="AC572" s="66"/>
      <c r="AD572" s="66"/>
      <c r="AE572" s="66"/>
      <c r="AF572" s="66"/>
      <c r="AG572" s="66"/>
      <c r="AH572" s="66"/>
      <c r="AI572" s="66"/>
    </row>
    <row r="573" hidden="1">
      <c r="A573" s="327"/>
      <c r="B573" s="319" t="s">
        <v>7370</v>
      </c>
      <c r="C573" s="319" t="s">
        <v>7371</v>
      </c>
      <c r="D573" s="253" t="s">
        <v>2957</v>
      </c>
      <c r="E573" s="269"/>
      <c r="F573" s="269"/>
      <c r="G573" s="318" t="s">
        <v>7372</v>
      </c>
      <c r="H573" s="318" t="s">
        <v>7373</v>
      </c>
      <c r="I573" s="318" t="s">
        <v>7374</v>
      </c>
      <c r="J573" s="200" t="s">
        <v>492</v>
      </c>
      <c r="K573" s="319" t="s">
        <v>493</v>
      </c>
      <c r="L573" s="269"/>
      <c r="M573" s="269"/>
      <c r="N573" s="269"/>
      <c r="O573" s="225"/>
      <c r="P573" s="66"/>
      <c r="Q573" s="66"/>
      <c r="R573" s="66"/>
      <c r="S573" s="66"/>
      <c r="T573" s="66"/>
      <c r="U573" s="66"/>
      <c r="V573" s="66"/>
      <c r="W573" s="66"/>
      <c r="X573" s="66"/>
      <c r="Y573" s="66"/>
      <c r="Z573" s="66"/>
      <c r="AA573" s="66"/>
      <c r="AB573" s="66"/>
      <c r="AC573" s="66"/>
      <c r="AD573" s="66"/>
      <c r="AE573" s="66"/>
      <c r="AF573" s="66"/>
      <c r="AG573" s="66"/>
      <c r="AH573" s="66"/>
      <c r="AI573" s="66"/>
    </row>
    <row r="574" hidden="1">
      <c r="A574" s="327"/>
      <c r="B574" s="319" t="s">
        <v>3175</v>
      </c>
      <c r="C574" s="319" t="s">
        <v>3176</v>
      </c>
      <c r="D574" s="253" t="s">
        <v>2961</v>
      </c>
      <c r="E574" s="269"/>
      <c r="F574" s="269"/>
      <c r="G574" s="318" t="s">
        <v>3176</v>
      </c>
      <c r="H574" s="318" t="s">
        <v>3178</v>
      </c>
      <c r="I574" s="318" t="s">
        <v>3179</v>
      </c>
      <c r="J574" s="200" t="s">
        <v>492</v>
      </c>
      <c r="K574" s="319" t="s">
        <v>493</v>
      </c>
      <c r="L574" s="269"/>
      <c r="M574" s="269"/>
      <c r="N574" s="269"/>
      <c r="O574" s="225"/>
      <c r="P574" s="66"/>
      <c r="Q574" s="66"/>
      <c r="R574" s="66"/>
      <c r="S574" s="66"/>
      <c r="T574" s="66"/>
      <c r="U574" s="66"/>
      <c r="V574" s="66"/>
      <c r="W574" s="66"/>
      <c r="X574" s="66"/>
      <c r="Y574" s="66"/>
      <c r="Z574" s="66"/>
      <c r="AA574" s="66"/>
      <c r="AB574" s="66"/>
      <c r="AC574" s="66"/>
      <c r="AD574" s="66"/>
      <c r="AE574" s="66"/>
      <c r="AF574" s="66"/>
      <c r="AG574" s="66"/>
      <c r="AH574" s="66"/>
      <c r="AI574" s="66"/>
    </row>
    <row r="575" hidden="1">
      <c r="A575" s="327"/>
      <c r="B575" s="269"/>
      <c r="C575" s="319" t="s">
        <v>3181</v>
      </c>
      <c r="D575" s="253" t="s">
        <v>2965</v>
      </c>
      <c r="E575" s="269"/>
      <c r="F575" s="269"/>
      <c r="G575" s="318" t="s">
        <v>3181</v>
      </c>
      <c r="H575" s="318" t="s">
        <v>3183</v>
      </c>
      <c r="I575" s="318" t="s">
        <v>3184</v>
      </c>
      <c r="J575" s="200" t="s">
        <v>492</v>
      </c>
      <c r="K575" s="319" t="s">
        <v>493</v>
      </c>
      <c r="L575" s="269"/>
      <c r="M575" s="269"/>
      <c r="N575" s="269"/>
      <c r="O575" s="225"/>
      <c r="P575" s="66"/>
      <c r="Q575" s="66"/>
      <c r="R575" s="66"/>
      <c r="S575" s="66"/>
      <c r="T575" s="66"/>
      <c r="U575" s="66"/>
      <c r="V575" s="66"/>
      <c r="W575" s="66"/>
      <c r="X575" s="66"/>
      <c r="Y575" s="66"/>
      <c r="Z575" s="66"/>
      <c r="AA575" s="66"/>
      <c r="AB575" s="66"/>
      <c r="AC575" s="66"/>
      <c r="AD575" s="66"/>
      <c r="AE575" s="66"/>
      <c r="AF575" s="66"/>
      <c r="AG575" s="66"/>
      <c r="AH575" s="66"/>
      <c r="AI575" s="66"/>
    </row>
    <row r="576" hidden="1">
      <c r="A576" s="327"/>
      <c r="B576" s="319" t="s">
        <v>2049</v>
      </c>
      <c r="C576" s="319" t="s">
        <v>2050</v>
      </c>
      <c r="D576" s="253" t="s">
        <v>2968</v>
      </c>
      <c r="E576" s="269"/>
      <c r="F576" s="269"/>
      <c r="G576" s="318" t="s">
        <v>3186</v>
      </c>
      <c r="H576" s="318" t="s">
        <v>3187</v>
      </c>
      <c r="I576" s="318" t="s">
        <v>3188</v>
      </c>
      <c r="J576" s="200" t="s">
        <v>492</v>
      </c>
      <c r="K576" s="319" t="s">
        <v>493</v>
      </c>
      <c r="L576" s="269"/>
      <c r="M576" s="269"/>
      <c r="N576" s="269"/>
      <c r="O576" s="225"/>
      <c r="P576" s="66"/>
      <c r="Q576" s="66"/>
      <c r="R576" s="66"/>
      <c r="S576" s="66"/>
      <c r="T576" s="66"/>
      <c r="U576" s="66"/>
      <c r="V576" s="66"/>
      <c r="W576" s="66"/>
      <c r="X576" s="66"/>
      <c r="Y576" s="66"/>
      <c r="Z576" s="66"/>
      <c r="AA576" s="66"/>
      <c r="AB576" s="66"/>
      <c r="AC576" s="66"/>
      <c r="AD576" s="66"/>
      <c r="AE576" s="66"/>
      <c r="AF576" s="66"/>
      <c r="AG576" s="66"/>
      <c r="AH576" s="66"/>
      <c r="AI576" s="66"/>
    </row>
    <row r="577" hidden="1">
      <c r="A577" s="327"/>
      <c r="B577" s="319" t="s">
        <v>3189</v>
      </c>
      <c r="C577" s="319" t="s">
        <v>3190</v>
      </c>
      <c r="D577" s="253" t="s">
        <v>2974</v>
      </c>
      <c r="E577" s="269"/>
      <c r="F577" s="269"/>
      <c r="G577" s="318" t="s">
        <v>3192</v>
      </c>
      <c r="H577" s="318" t="s">
        <v>3193</v>
      </c>
      <c r="I577" s="318" t="s">
        <v>3194</v>
      </c>
      <c r="J577" s="200" t="s">
        <v>492</v>
      </c>
      <c r="K577" s="319" t="s">
        <v>493</v>
      </c>
      <c r="L577" s="269"/>
      <c r="M577" s="269"/>
      <c r="N577" s="269"/>
      <c r="O577" s="225"/>
      <c r="P577" s="66"/>
      <c r="Q577" s="66"/>
      <c r="R577" s="66"/>
      <c r="S577" s="66"/>
      <c r="T577" s="66"/>
      <c r="U577" s="66"/>
      <c r="V577" s="66"/>
      <c r="W577" s="66"/>
      <c r="X577" s="66"/>
      <c r="Y577" s="66"/>
      <c r="Z577" s="66"/>
      <c r="AA577" s="66"/>
      <c r="AB577" s="66"/>
      <c r="AC577" s="66"/>
      <c r="AD577" s="66"/>
      <c r="AE577" s="66"/>
      <c r="AF577" s="66"/>
      <c r="AG577" s="66"/>
      <c r="AH577" s="66"/>
      <c r="AI577" s="66"/>
    </row>
    <row r="578" hidden="1">
      <c r="A578" s="327"/>
      <c r="B578" s="319" t="s">
        <v>3195</v>
      </c>
      <c r="C578" s="319" t="s">
        <v>3196</v>
      </c>
      <c r="D578" s="253" t="s">
        <v>2978</v>
      </c>
      <c r="E578" s="269"/>
      <c r="F578" s="269"/>
      <c r="G578" s="318" t="s">
        <v>3198</v>
      </c>
      <c r="H578" s="318" t="s">
        <v>3199</v>
      </c>
      <c r="I578" s="318" t="s">
        <v>3200</v>
      </c>
      <c r="J578" s="200" t="s">
        <v>492</v>
      </c>
      <c r="K578" s="319" t="s">
        <v>493</v>
      </c>
      <c r="L578" s="269"/>
      <c r="M578" s="269"/>
      <c r="N578" s="269"/>
      <c r="O578" s="225"/>
      <c r="P578" s="66"/>
      <c r="Q578" s="66"/>
      <c r="R578" s="66"/>
      <c r="S578" s="66"/>
      <c r="T578" s="66"/>
      <c r="U578" s="66"/>
      <c r="V578" s="66"/>
      <c r="W578" s="66"/>
      <c r="X578" s="66"/>
      <c r="Y578" s="66"/>
      <c r="Z578" s="66"/>
      <c r="AA578" s="66"/>
      <c r="AB578" s="66"/>
      <c r="AC578" s="66"/>
      <c r="AD578" s="66"/>
      <c r="AE578" s="66"/>
      <c r="AF578" s="66"/>
      <c r="AG578" s="66"/>
      <c r="AH578" s="66"/>
      <c r="AI578" s="66"/>
    </row>
    <row r="579" hidden="1">
      <c r="A579" s="327"/>
      <c r="B579" s="319" t="s">
        <v>2155</v>
      </c>
      <c r="C579" s="319" t="s">
        <v>304</v>
      </c>
      <c r="D579" s="253" t="s">
        <v>2981</v>
      </c>
      <c r="E579" s="269"/>
      <c r="F579" s="269"/>
      <c r="G579" s="318" t="s">
        <v>7375</v>
      </c>
      <c r="H579" s="318" t="s">
        <v>7376</v>
      </c>
      <c r="I579" s="318" t="s">
        <v>2159</v>
      </c>
      <c r="J579" s="320" t="s">
        <v>706</v>
      </c>
      <c r="K579" s="319" t="s">
        <v>518</v>
      </c>
      <c r="L579" s="253" t="s">
        <v>519</v>
      </c>
      <c r="M579" s="321" t="s">
        <v>7377</v>
      </c>
      <c r="N579" s="269"/>
      <c r="O579" s="225"/>
      <c r="P579" s="66"/>
      <c r="Q579" s="66"/>
      <c r="R579" s="66"/>
      <c r="S579" s="66"/>
      <c r="T579" s="66"/>
      <c r="U579" s="66"/>
      <c r="V579" s="66"/>
      <c r="W579" s="66"/>
      <c r="X579" s="66"/>
      <c r="Y579" s="66"/>
      <c r="Z579" s="66"/>
      <c r="AA579" s="66"/>
      <c r="AB579" s="66"/>
      <c r="AC579" s="66"/>
      <c r="AD579" s="66"/>
      <c r="AE579" s="66"/>
      <c r="AF579" s="66"/>
      <c r="AG579" s="66"/>
      <c r="AH579" s="66"/>
      <c r="AI579" s="66"/>
    </row>
    <row r="580" hidden="1">
      <c r="A580" s="327"/>
      <c r="B580" s="319" t="s">
        <v>7292</v>
      </c>
      <c r="C580" s="319" t="s">
        <v>7293</v>
      </c>
      <c r="D580" s="253" t="s">
        <v>2984</v>
      </c>
      <c r="E580" s="269"/>
      <c r="F580" s="269"/>
      <c r="G580" s="318" t="s">
        <v>7293</v>
      </c>
      <c r="H580" s="318" t="s">
        <v>7378</v>
      </c>
      <c r="I580" s="318" t="s">
        <v>7379</v>
      </c>
      <c r="J580" s="200" t="s">
        <v>492</v>
      </c>
      <c r="K580" s="319" t="s">
        <v>493</v>
      </c>
      <c r="L580" s="269"/>
      <c r="M580" s="269"/>
      <c r="N580" s="269"/>
      <c r="O580" s="225"/>
      <c r="P580" s="66"/>
      <c r="Q580" s="66"/>
      <c r="R580" s="66"/>
      <c r="S580" s="66"/>
      <c r="T580" s="66"/>
      <c r="U580" s="66"/>
      <c r="V580" s="66"/>
      <c r="W580" s="66"/>
      <c r="X580" s="66"/>
      <c r="Y580" s="66"/>
      <c r="Z580" s="66"/>
      <c r="AA580" s="66"/>
      <c r="AB580" s="66"/>
      <c r="AC580" s="66"/>
      <c r="AD580" s="66"/>
      <c r="AE580" s="66"/>
      <c r="AF580" s="66"/>
      <c r="AG580" s="66"/>
      <c r="AH580" s="66"/>
      <c r="AI580" s="66"/>
    </row>
    <row r="581" hidden="1">
      <c r="A581" s="327"/>
      <c r="B581" s="319" t="s">
        <v>7380</v>
      </c>
      <c r="C581" s="319" t="s">
        <v>7381</v>
      </c>
      <c r="D581" s="253" t="s">
        <v>2986</v>
      </c>
      <c r="E581" s="269"/>
      <c r="F581" s="269"/>
      <c r="G581" s="318" t="s">
        <v>7382</v>
      </c>
      <c r="H581" s="318" t="s">
        <v>7383</v>
      </c>
      <c r="I581" s="318" t="s">
        <v>7384</v>
      </c>
      <c r="J581" s="200" t="s">
        <v>492</v>
      </c>
      <c r="K581" s="319" t="s">
        <v>518</v>
      </c>
      <c r="L581" s="253" t="s">
        <v>519</v>
      </c>
      <c r="M581" s="269"/>
      <c r="N581" s="269"/>
      <c r="O581" s="225"/>
      <c r="P581" s="66"/>
      <c r="Q581" s="66"/>
      <c r="R581" s="66"/>
      <c r="S581" s="66"/>
      <c r="T581" s="66"/>
      <c r="U581" s="66"/>
      <c r="V581" s="66"/>
      <c r="W581" s="66"/>
      <c r="X581" s="66"/>
      <c r="Y581" s="66"/>
      <c r="Z581" s="66"/>
      <c r="AA581" s="66"/>
      <c r="AB581" s="66"/>
      <c r="AC581" s="66"/>
      <c r="AD581" s="66"/>
      <c r="AE581" s="66"/>
      <c r="AF581" s="66"/>
      <c r="AG581" s="66"/>
      <c r="AH581" s="66"/>
      <c r="AI581" s="66"/>
    </row>
    <row r="582" hidden="1">
      <c r="A582" s="327"/>
      <c r="B582" s="319" t="s">
        <v>3201</v>
      </c>
      <c r="C582" s="319" t="s">
        <v>3202</v>
      </c>
      <c r="D582" s="253" t="s">
        <v>2989</v>
      </c>
      <c r="E582" s="269"/>
      <c r="F582" s="269"/>
      <c r="G582" s="318" t="s">
        <v>3202</v>
      </c>
      <c r="H582" s="318" t="s">
        <v>3204</v>
      </c>
      <c r="I582" s="318" t="s">
        <v>3205</v>
      </c>
      <c r="J582" s="200" t="s">
        <v>492</v>
      </c>
      <c r="K582" s="319" t="s">
        <v>518</v>
      </c>
      <c r="L582" s="253" t="s">
        <v>519</v>
      </c>
      <c r="M582" s="269"/>
      <c r="N582" s="269"/>
      <c r="O582" s="225"/>
      <c r="P582" s="66"/>
      <c r="Q582" s="66"/>
      <c r="R582" s="66"/>
      <c r="S582" s="66"/>
      <c r="T582" s="66"/>
      <c r="U582" s="66"/>
      <c r="V582" s="66"/>
      <c r="W582" s="66"/>
      <c r="X582" s="66"/>
      <c r="Y582" s="66"/>
      <c r="Z582" s="66"/>
      <c r="AA582" s="66"/>
      <c r="AB582" s="66"/>
      <c r="AC582" s="66"/>
      <c r="AD582" s="66"/>
      <c r="AE582" s="66"/>
      <c r="AF582" s="66"/>
      <c r="AG582" s="66"/>
      <c r="AH582" s="66"/>
      <c r="AI582" s="66"/>
    </row>
    <row r="583" hidden="1">
      <c r="A583" s="327"/>
      <c r="B583" s="319" t="s">
        <v>3211</v>
      </c>
      <c r="C583" s="319" t="s">
        <v>3212</v>
      </c>
      <c r="D583" s="253" t="s">
        <v>2992</v>
      </c>
      <c r="E583" s="269"/>
      <c r="F583" s="269"/>
      <c r="G583" s="318" t="s">
        <v>3212</v>
      </c>
      <c r="H583" s="318" t="s">
        <v>3214</v>
      </c>
      <c r="I583" s="318" t="s">
        <v>3215</v>
      </c>
      <c r="J583" s="200" t="s">
        <v>492</v>
      </c>
      <c r="K583" s="319" t="s">
        <v>493</v>
      </c>
      <c r="L583" s="269"/>
      <c r="M583" s="269"/>
      <c r="N583" s="269"/>
      <c r="O583" s="225"/>
      <c r="P583" s="66"/>
      <c r="Q583" s="66"/>
      <c r="R583" s="66"/>
      <c r="S583" s="66"/>
      <c r="T583" s="66"/>
      <c r="U583" s="66"/>
      <c r="V583" s="66"/>
      <c r="W583" s="66"/>
      <c r="X583" s="66"/>
      <c r="Y583" s="66"/>
      <c r="Z583" s="66"/>
      <c r="AA583" s="66"/>
      <c r="AB583" s="66"/>
      <c r="AC583" s="66"/>
      <c r="AD583" s="66"/>
      <c r="AE583" s="66"/>
      <c r="AF583" s="66"/>
      <c r="AG583" s="66"/>
      <c r="AH583" s="66"/>
      <c r="AI583" s="66"/>
    </row>
    <row r="584" hidden="1">
      <c r="A584" s="327"/>
      <c r="B584" s="319" t="s">
        <v>3216</v>
      </c>
      <c r="C584" s="319" t="s">
        <v>3217</v>
      </c>
      <c r="D584" s="253" t="s">
        <v>2995</v>
      </c>
      <c r="E584" s="269"/>
      <c r="F584" s="269"/>
      <c r="G584" s="318" t="s">
        <v>3217</v>
      </c>
      <c r="H584" s="318" t="s">
        <v>3219</v>
      </c>
      <c r="I584" s="318" t="s">
        <v>3220</v>
      </c>
      <c r="J584" s="200" t="s">
        <v>492</v>
      </c>
      <c r="K584" s="319" t="s">
        <v>493</v>
      </c>
      <c r="L584" s="269"/>
      <c r="M584" s="269"/>
      <c r="N584" s="269"/>
      <c r="O584" s="225"/>
      <c r="P584" s="66"/>
      <c r="Q584" s="66"/>
      <c r="R584" s="66"/>
      <c r="S584" s="66"/>
      <c r="T584" s="66"/>
      <c r="U584" s="66"/>
      <c r="V584" s="66"/>
      <c r="W584" s="66"/>
      <c r="X584" s="66"/>
      <c r="Y584" s="66"/>
      <c r="Z584" s="66"/>
      <c r="AA584" s="66"/>
      <c r="AB584" s="66"/>
      <c r="AC584" s="66"/>
      <c r="AD584" s="66"/>
      <c r="AE584" s="66"/>
      <c r="AF584" s="66"/>
      <c r="AG584" s="66"/>
      <c r="AH584" s="66"/>
      <c r="AI584" s="66"/>
    </row>
    <row r="585" hidden="1">
      <c r="A585" s="327"/>
      <c r="B585" s="319" t="s">
        <v>1661</v>
      </c>
      <c r="C585" s="319" t="s">
        <v>3221</v>
      </c>
      <c r="D585" s="253" t="s">
        <v>3001</v>
      </c>
      <c r="E585" s="269"/>
      <c r="F585" s="269"/>
      <c r="G585" s="318" t="s">
        <v>1662</v>
      </c>
      <c r="H585" s="318" t="s">
        <v>3223</v>
      </c>
      <c r="I585" s="318" t="s">
        <v>1665</v>
      </c>
      <c r="J585" s="200" t="s">
        <v>492</v>
      </c>
      <c r="K585" s="319" t="s">
        <v>518</v>
      </c>
      <c r="L585" s="253" t="s">
        <v>519</v>
      </c>
      <c r="M585" s="269"/>
      <c r="N585" s="269"/>
      <c r="O585" s="225"/>
      <c r="P585" s="66"/>
      <c r="Q585" s="66"/>
      <c r="R585" s="66"/>
      <c r="S585" s="66"/>
      <c r="T585" s="66"/>
      <c r="U585" s="66"/>
      <c r="V585" s="66"/>
      <c r="W585" s="66"/>
      <c r="X585" s="66"/>
      <c r="Y585" s="66"/>
      <c r="Z585" s="66"/>
      <c r="AA585" s="66"/>
      <c r="AB585" s="66"/>
      <c r="AC585" s="66"/>
      <c r="AD585" s="66"/>
      <c r="AE585" s="66"/>
      <c r="AF585" s="66"/>
      <c r="AG585" s="66"/>
      <c r="AH585" s="66"/>
      <c r="AI585" s="66"/>
    </row>
    <row r="586" hidden="1">
      <c r="A586" s="327"/>
      <c r="B586" s="319" t="s">
        <v>1671</v>
      </c>
      <c r="C586" s="319" t="s">
        <v>3224</v>
      </c>
      <c r="D586" s="253" t="s">
        <v>3003</v>
      </c>
      <c r="E586" s="269"/>
      <c r="F586" s="269"/>
      <c r="G586" s="318" t="s">
        <v>1672</v>
      </c>
      <c r="H586" s="318" t="s">
        <v>3226</v>
      </c>
      <c r="I586" s="318" t="s">
        <v>1675</v>
      </c>
      <c r="J586" s="200" t="s">
        <v>492</v>
      </c>
      <c r="K586" s="319" t="s">
        <v>518</v>
      </c>
      <c r="L586" s="253" t="s">
        <v>519</v>
      </c>
      <c r="M586" s="269"/>
      <c r="N586" s="269"/>
      <c r="O586" s="225"/>
      <c r="P586" s="66"/>
      <c r="Q586" s="66"/>
      <c r="R586" s="66"/>
      <c r="S586" s="66"/>
      <c r="T586" s="66"/>
      <c r="U586" s="66"/>
      <c r="V586" s="66"/>
      <c r="W586" s="66"/>
      <c r="X586" s="66"/>
      <c r="Y586" s="66"/>
      <c r="Z586" s="66"/>
      <c r="AA586" s="66"/>
      <c r="AB586" s="66"/>
      <c r="AC586" s="66"/>
      <c r="AD586" s="66"/>
      <c r="AE586" s="66"/>
      <c r="AF586" s="66"/>
      <c r="AG586" s="66"/>
      <c r="AH586" s="66"/>
      <c r="AI586" s="66"/>
    </row>
    <row r="587" hidden="1">
      <c r="A587" s="327"/>
      <c r="B587" s="319" t="s">
        <v>3227</v>
      </c>
      <c r="C587" s="319" t="s">
        <v>3228</v>
      </c>
      <c r="D587" s="253" t="s">
        <v>3007</v>
      </c>
      <c r="E587" s="269"/>
      <c r="F587" s="269"/>
      <c r="G587" s="318" t="s">
        <v>3230</v>
      </c>
      <c r="H587" s="318" t="s">
        <v>3231</v>
      </c>
      <c r="I587" s="318" t="s">
        <v>3232</v>
      </c>
      <c r="J587" s="200" t="s">
        <v>492</v>
      </c>
      <c r="K587" s="319" t="s">
        <v>518</v>
      </c>
      <c r="L587" s="253" t="s">
        <v>519</v>
      </c>
      <c r="M587" s="269"/>
      <c r="N587" s="269"/>
      <c r="O587" s="225"/>
      <c r="P587" s="66"/>
      <c r="Q587" s="66"/>
      <c r="R587" s="66"/>
      <c r="S587" s="66"/>
      <c r="T587" s="66"/>
      <c r="U587" s="66"/>
      <c r="V587" s="66"/>
      <c r="W587" s="66"/>
      <c r="X587" s="66"/>
      <c r="Y587" s="66"/>
      <c r="Z587" s="66"/>
      <c r="AA587" s="66"/>
      <c r="AB587" s="66"/>
      <c r="AC587" s="66"/>
      <c r="AD587" s="66"/>
      <c r="AE587" s="66"/>
      <c r="AF587" s="66"/>
      <c r="AG587" s="66"/>
      <c r="AH587" s="66"/>
      <c r="AI587" s="66"/>
    </row>
    <row r="588" hidden="1">
      <c r="A588" s="327"/>
      <c r="B588" s="319" t="s">
        <v>2221</v>
      </c>
      <c r="C588" s="319" t="s">
        <v>2222</v>
      </c>
      <c r="D588" s="253" t="s">
        <v>3010</v>
      </c>
      <c r="E588" s="269"/>
      <c r="F588" s="269"/>
      <c r="G588" s="318" t="s">
        <v>3234</v>
      </c>
      <c r="H588" s="318" t="s">
        <v>2225</v>
      </c>
      <c r="I588" s="318" t="s">
        <v>2226</v>
      </c>
      <c r="J588" s="200" t="s">
        <v>492</v>
      </c>
      <c r="K588" s="319" t="s">
        <v>518</v>
      </c>
      <c r="L588" s="253" t="s">
        <v>519</v>
      </c>
      <c r="M588" s="269"/>
      <c r="N588" s="269"/>
      <c r="O588" s="225"/>
      <c r="P588" s="66"/>
      <c r="Q588" s="66"/>
      <c r="R588" s="66"/>
      <c r="S588" s="66"/>
      <c r="T588" s="66"/>
      <c r="U588" s="66"/>
      <c r="V588" s="66"/>
      <c r="W588" s="66"/>
      <c r="X588" s="66"/>
      <c r="Y588" s="66"/>
      <c r="Z588" s="66"/>
      <c r="AA588" s="66"/>
      <c r="AB588" s="66"/>
      <c r="AC588" s="66"/>
      <c r="AD588" s="66"/>
      <c r="AE588" s="66"/>
      <c r="AF588" s="66"/>
      <c r="AG588" s="66"/>
      <c r="AH588" s="66"/>
      <c r="AI588" s="66"/>
    </row>
    <row r="589" hidden="1">
      <c r="A589" s="327"/>
      <c r="B589" s="319" t="s">
        <v>3238</v>
      </c>
      <c r="C589" s="319" t="s">
        <v>3239</v>
      </c>
      <c r="D589" s="253" t="s">
        <v>3014</v>
      </c>
      <c r="E589" s="269"/>
      <c r="F589" s="269"/>
      <c r="G589" s="318" t="s">
        <v>3241</v>
      </c>
      <c r="H589" s="318" t="s">
        <v>3242</v>
      </c>
      <c r="I589" s="318" t="s">
        <v>3243</v>
      </c>
      <c r="J589" s="200" t="s">
        <v>492</v>
      </c>
      <c r="K589" s="319" t="s">
        <v>493</v>
      </c>
      <c r="L589" s="269"/>
      <c r="M589" s="269"/>
      <c r="N589" s="269"/>
      <c r="O589" s="225"/>
      <c r="P589" s="66"/>
      <c r="Q589" s="66"/>
      <c r="R589" s="66"/>
      <c r="S589" s="66"/>
      <c r="T589" s="66"/>
      <c r="U589" s="66"/>
      <c r="V589" s="66"/>
      <c r="W589" s="66"/>
      <c r="X589" s="66"/>
      <c r="Y589" s="66"/>
      <c r="Z589" s="66"/>
      <c r="AA589" s="66"/>
      <c r="AB589" s="66"/>
      <c r="AC589" s="66"/>
      <c r="AD589" s="66"/>
      <c r="AE589" s="66"/>
      <c r="AF589" s="66"/>
      <c r="AG589" s="66"/>
      <c r="AH589" s="66"/>
      <c r="AI589" s="66"/>
    </row>
    <row r="590" hidden="1">
      <c r="A590" s="327"/>
      <c r="B590" s="319" t="s">
        <v>3244</v>
      </c>
      <c r="C590" s="319" t="s">
        <v>3245</v>
      </c>
      <c r="D590" s="253" t="s">
        <v>3017</v>
      </c>
      <c r="E590" s="269"/>
      <c r="F590" s="269"/>
      <c r="G590" s="318" t="s">
        <v>3247</v>
      </c>
      <c r="H590" s="318" t="s">
        <v>3248</v>
      </c>
      <c r="I590" s="318" t="s">
        <v>3249</v>
      </c>
      <c r="J590" s="200" t="s">
        <v>492</v>
      </c>
      <c r="K590" s="319" t="s">
        <v>518</v>
      </c>
      <c r="L590" s="253" t="s">
        <v>519</v>
      </c>
      <c r="M590" s="269"/>
      <c r="N590" s="269"/>
      <c r="O590" s="225"/>
      <c r="P590" s="66"/>
      <c r="Q590" s="66"/>
      <c r="R590" s="66"/>
      <c r="S590" s="66"/>
      <c r="T590" s="66"/>
      <c r="U590" s="66"/>
      <c r="V590" s="66"/>
      <c r="W590" s="66"/>
      <c r="X590" s="66"/>
      <c r="Y590" s="66"/>
      <c r="Z590" s="66"/>
      <c r="AA590" s="66"/>
      <c r="AB590" s="66"/>
      <c r="AC590" s="66"/>
      <c r="AD590" s="66"/>
      <c r="AE590" s="66"/>
      <c r="AF590" s="66"/>
      <c r="AG590" s="66"/>
      <c r="AH590" s="66"/>
      <c r="AI590" s="66"/>
    </row>
    <row r="591" hidden="1">
      <c r="A591" s="327"/>
      <c r="B591" s="319" t="s">
        <v>3250</v>
      </c>
      <c r="C591" s="319" t="s">
        <v>3251</v>
      </c>
      <c r="D591" s="253" t="s">
        <v>3020</v>
      </c>
      <c r="E591" s="269"/>
      <c r="F591" s="269"/>
      <c r="G591" s="318" t="s">
        <v>3253</v>
      </c>
      <c r="H591" s="318" t="s">
        <v>3254</v>
      </c>
      <c r="I591" s="318" t="s">
        <v>3255</v>
      </c>
      <c r="J591" s="200" t="s">
        <v>492</v>
      </c>
      <c r="K591" s="319" t="s">
        <v>493</v>
      </c>
      <c r="L591" s="269"/>
      <c r="M591" s="269"/>
      <c r="N591" s="269"/>
      <c r="O591" s="225"/>
      <c r="P591" s="66"/>
      <c r="Q591" s="66"/>
      <c r="R591" s="66"/>
      <c r="S591" s="66"/>
      <c r="T591" s="66"/>
      <c r="U591" s="66"/>
      <c r="V591" s="66"/>
      <c r="W591" s="66"/>
      <c r="X591" s="66"/>
      <c r="Y591" s="66"/>
      <c r="Z591" s="66"/>
      <c r="AA591" s="66"/>
      <c r="AB591" s="66"/>
      <c r="AC591" s="66"/>
      <c r="AD591" s="66"/>
      <c r="AE591" s="66"/>
      <c r="AF591" s="66"/>
      <c r="AG591" s="66"/>
      <c r="AH591" s="66"/>
      <c r="AI591" s="66"/>
    </row>
    <row r="592" hidden="1">
      <c r="A592" s="327"/>
      <c r="B592" s="319" t="s">
        <v>2233</v>
      </c>
      <c r="C592" s="319" t="s">
        <v>2234</v>
      </c>
      <c r="D592" s="253" t="s">
        <v>3022</v>
      </c>
      <c r="E592" s="269"/>
      <c r="F592" s="269"/>
      <c r="G592" s="318" t="s">
        <v>3260</v>
      </c>
      <c r="H592" s="318" t="s">
        <v>3261</v>
      </c>
      <c r="I592" s="318" t="s">
        <v>3262</v>
      </c>
      <c r="J592" s="200" t="s">
        <v>492</v>
      </c>
      <c r="K592" s="319" t="s">
        <v>518</v>
      </c>
      <c r="L592" s="253" t="s">
        <v>519</v>
      </c>
      <c r="M592" s="269"/>
      <c r="N592" s="269"/>
      <c r="O592" s="225"/>
      <c r="P592" s="66"/>
      <c r="Q592" s="66"/>
      <c r="R592" s="66"/>
      <c r="S592" s="66"/>
      <c r="T592" s="66"/>
      <c r="U592" s="66"/>
      <c r="V592" s="66"/>
      <c r="W592" s="66"/>
      <c r="X592" s="66"/>
      <c r="Y592" s="66"/>
      <c r="Z592" s="66"/>
      <c r="AA592" s="66"/>
      <c r="AB592" s="66"/>
      <c r="AC592" s="66"/>
      <c r="AD592" s="66"/>
      <c r="AE592" s="66"/>
      <c r="AF592" s="66"/>
      <c r="AG592" s="66"/>
      <c r="AH592" s="66"/>
      <c r="AI592" s="66"/>
    </row>
    <row r="593" hidden="1">
      <c r="A593" s="327"/>
      <c r="B593" s="319" t="s">
        <v>2239</v>
      </c>
      <c r="C593" s="319" t="s">
        <v>2240</v>
      </c>
      <c r="D593" s="253" t="s">
        <v>3024</v>
      </c>
      <c r="E593" s="269"/>
      <c r="F593" s="269"/>
      <c r="G593" s="318" t="s">
        <v>3264</v>
      </c>
      <c r="H593" s="318" t="s">
        <v>2243</v>
      </c>
      <c r="I593" s="318" t="s">
        <v>2244</v>
      </c>
      <c r="J593" s="200" t="s">
        <v>492</v>
      </c>
      <c r="K593" s="319" t="s">
        <v>493</v>
      </c>
      <c r="L593" s="269"/>
      <c r="M593" s="269"/>
      <c r="N593" s="269"/>
      <c r="O593" s="225"/>
      <c r="P593" s="66"/>
      <c r="Q593" s="66"/>
      <c r="R593" s="66"/>
      <c r="S593" s="66"/>
      <c r="T593" s="66"/>
      <c r="U593" s="66"/>
      <c r="V593" s="66"/>
      <c r="W593" s="66"/>
      <c r="X593" s="66"/>
      <c r="Y593" s="66"/>
      <c r="Z593" s="66"/>
      <c r="AA593" s="66"/>
      <c r="AB593" s="66"/>
      <c r="AC593" s="66"/>
      <c r="AD593" s="66"/>
      <c r="AE593" s="66"/>
      <c r="AF593" s="66"/>
      <c r="AG593" s="66"/>
      <c r="AH593" s="66"/>
      <c r="AI593" s="66"/>
    </row>
    <row r="594" hidden="1">
      <c r="A594" s="327"/>
      <c r="B594" s="319" t="s">
        <v>2007</v>
      </c>
      <c r="C594" s="319" t="s">
        <v>2008</v>
      </c>
      <c r="D594" s="253" t="s">
        <v>3027</v>
      </c>
      <c r="E594" s="269"/>
      <c r="F594" s="269"/>
      <c r="G594" s="318" t="s">
        <v>3266</v>
      </c>
      <c r="H594" s="318" t="s">
        <v>3267</v>
      </c>
      <c r="I594" s="318" t="s">
        <v>3268</v>
      </c>
      <c r="J594" s="200" t="s">
        <v>492</v>
      </c>
      <c r="K594" s="319" t="s">
        <v>493</v>
      </c>
      <c r="L594" s="269"/>
      <c r="M594" s="269"/>
      <c r="N594" s="269"/>
      <c r="O594" s="225"/>
      <c r="P594" s="66"/>
      <c r="Q594" s="66"/>
      <c r="R594" s="66"/>
      <c r="S594" s="66"/>
      <c r="T594" s="66"/>
      <c r="U594" s="66"/>
      <c r="V594" s="66"/>
      <c r="W594" s="66"/>
      <c r="X594" s="66"/>
      <c r="Y594" s="66"/>
      <c r="Z594" s="66"/>
      <c r="AA594" s="66"/>
      <c r="AB594" s="66"/>
      <c r="AC594" s="66"/>
      <c r="AD594" s="66"/>
      <c r="AE594" s="66"/>
      <c r="AF594" s="66"/>
      <c r="AG594" s="66"/>
      <c r="AH594" s="66"/>
      <c r="AI594" s="66"/>
    </row>
    <row r="595" hidden="1">
      <c r="A595" s="327"/>
      <c r="B595" s="319" t="s">
        <v>3269</v>
      </c>
      <c r="C595" s="319" t="s">
        <v>3270</v>
      </c>
      <c r="D595" s="253" t="s">
        <v>3029</v>
      </c>
      <c r="E595" s="269"/>
      <c r="F595" s="269"/>
      <c r="G595" s="318" t="s">
        <v>3270</v>
      </c>
      <c r="H595" s="318" t="s">
        <v>7385</v>
      </c>
      <c r="I595" s="318" t="s">
        <v>3273</v>
      </c>
      <c r="J595" s="200" t="s">
        <v>492</v>
      </c>
      <c r="K595" s="319" t="s">
        <v>493</v>
      </c>
      <c r="L595" s="269"/>
      <c r="M595" s="269"/>
      <c r="N595" s="269"/>
      <c r="O595" s="225"/>
      <c r="P595" s="66"/>
      <c r="Q595" s="66"/>
      <c r="R595" s="66"/>
      <c r="S595" s="66"/>
      <c r="T595" s="66"/>
      <c r="U595" s="66"/>
      <c r="V595" s="66"/>
      <c r="W595" s="66"/>
      <c r="X595" s="66"/>
      <c r="Y595" s="66"/>
      <c r="Z595" s="66"/>
      <c r="AA595" s="66"/>
      <c r="AB595" s="66"/>
      <c r="AC595" s="66"/>
      <c r="AD595" s="66"/>
      <c r="AE595" s="66"/>
      <c r="AF595" s="66"/>
      <c r="AG595" s="66"/>
      <c r="AH595" s="66"/>
      <c r="AI595" s="66"/>
    </row>
    <row r="596" hidden="1">
      <c r="A596" s="327"/>
      <c r="B596" s="319" t="s">
        <v>7287</v>
      </c>
      <c r="C596" s="319" t="s">
        <v>7288</v>
      </c>
      <c r="D596" s="253" t="s">
        <v>3030</v>
      </c>
      <c r="E596" s="269"/>
      <c r="F596" s="269"/>
      <c r="G596" s="318" t="s">
        <v>7386</v>
      </c>
      <c r="H596" s="318" t="s">
        <v>7387</v>
      </c>
      <c r="I596" s="318" t="s">
        <v>7388</v>
      </c>
      <c r="J596" s="200" t="s">
        <v>492</v>
      </c>
      <c r="K596" s="319" t="s">
        <v>493</v>
      </c>
      <c r="L596" s="269"/>
      <c r="M596" s="269"/>
      <c r="N596" s="269"/>
      <c r="O596" s="225"/>
      <c r="P596" s="66"/>
      <c r="Q596" s="66"/>
      <c r="R596" s="66"/>
      <c r="S596" s="66"/>
      <c r="T596" s="66"/>
      <c r="U596" s="66"/>
      <c r="V596" s="66"/>
      <c r="W596" s="66"/>
      <c r="X596" s="66"/>
      <c r="Y596" s="66"/>
      <c r="Z596" s="66"/>
      <c r="AA596" s="66"/>
      <c r="AB596" s="66"/>
      <c r="AC596" s="66"/>
      <c r="AD596" s="66"/>
      <c r="AE596" s="66"/>
      <c r="AF596" s="66"/>
      <c r="AG596" s="66"/>
      <c r="AH596" s="66"/>
      <c r="AI596" s="66"/>
    </row>
    <row r="597" hidden="1">
      <c r="A597" s="327"/>
      <c r="B597" s="319" t="s">
        <v>3279</v>
      </c>
      <c r="C597" s="319" t="s">
        <v>336</v>
      </c>
      <c r="D597" s="253" t="s">
        <v>3031</v>
      </c>
      <c r="E597" s="269"/>
      <c r="F597" s="269"/>
      <c r="G597" s="318" t="s">
        <v>336</v>
      </c>
      <c r="H597" s="334" t="s">
        <v>3281</v>
      </c>
      <c r="I597" s="318" t="s">
        <v>3282</v>
      </c>
      <c r="J597" s="320" t="s">
        <v>706</v>
      </c>
      <c r="K597" s="319" t="s">
        <v>493</v>
      </c>
      <c r="L597" s="269"/>
      <c r="M597" s="321" t="s">
        <v>5297</v>
      </c>
      <c r="N597" s="269"/>
      <c r="O597" s="225"/>
      <c r="P597" s="66"/>
      <c r="Q597" s="66"/>
      <c r="R597" s="66"/>
      <c r="S597" s="66"/>
      <c r="T597" s="66"/>
      <c r="U597" s="66"/>
      <c r="V597" s="66"/>
      <c r="W597" s="66"/>
      <c r="X597" s="66"/>
      <c r="Y597" s="66"/>
      <c r="Z597" s="66"/>
      <c r="AA597" s="66"/>
      <c r="AB597" s="66"/>
      <c r="AC597" s="66"/>
      <c r="AD597" s="66"/>
      <c r="AE597" s="66"/>
      <c r="AF597" s="66"/>
      <c r="AG597" s="66"/>
      <c r="AH597" s="66"/>
      <c r="AI597" s="66"/>
    </row>
    <row r="598" hidden="1">
      <c r="A598" s="327"/>
      <c r="B598" s="319" t="s">
        <v>3283</v>
      </c>
      <c r="C598" s="319" t="s">
        <v>3284</v>
      </c>
      <c r="D598" s="253" t="s">
        <v>3032</v>
      </c>
      <c r="E598" s="269"/>
      <c r="F598" s="269"/>
      <c r="G598" s="318" t="s">
        <v>3284</v>
      </c>
      <c r="H598" s="318" t="s">
        <v>3286</v>
      </c>
      <c r="I598" s="318" t="s">
        <v>3287</v>
      </c>
      <c r="J598" s="200" t="s">
        <v>492</v>
      </c>
      <c r="K598" s="319" t="s">
        <v>518</v>
      </c>
      <c r="L598" s="253" t="s">
        <v>519</v>
      </c>
      <c r="M598" s="269"/>
      <c r="N598" s="269"/>
      <c r="O598" s="225"/>
      <c r="P598" s="66"/>
      <c r="Q598" s="66"/>
      <c r="R598" s="66"/>
      <c r="S598" s="66"/>
      <c r="T598" s="66"/>
      <c r="U598" s="66"/>
      <c r="V598" s="66"/>
      <c r="W598" s="66"/>
      <c r="X598" s="66"/>
      <c r="Y598" s="66"/>
      <c r="Z598" s="66"/>
      <c r="AA598" s="66"/>
      <c r="AB598" s="66"/>
      <c r="AC598" s="66"/>
      <c r="AD598" s="66"/>
      <c r="AE598" s="66"/>
      <c r="AF598" s="66"/>
      <c r="AG598" s="66"/>
      <c r="AH598" s="66"/>
      <c r="AI598" s="66"/>
    </row>
    <row r="599" hidden="1">
      <c r="A599" s="329" t="s">
        <v>3028</v>
      </c>
      <c r="B599" s="330"/>
      <c r="C599" s="331" t="s">
        <v>3288</v>
      </c>
      <c r="D599" s="253" t="s">
        <v>3033</v>
      </c>
      <c r="E599" s="319" t="s">
        <v>1528</v>
      </c>
      <c r="F599" s="269"/>
      <c r="G599" s="318" t="s">
        <v>1529</v>
      </c>
      <c r="H599" s="318" t="s">
        <v>1530</v>
      </c>
      <c r="I599" s="318" t="s">
        <v>1531</v>
      </c>
      <c r="J599" s="200" t="s">
        <v>492</v>
      </c>
      <c r="K599" s="253" t="s">
        <v>518</v>
      </c>
      <c r="L599" s="253" t="s">
        <v>519</v>
      </c>
      <c r="M599" s="269"/>
      <c r="N599" s="269"/>
      <c r="O599" s="225"/>
      <c r="P599" s="66"/>
      <c r="Q599" s="66"/>
      <c r="R599" s="66"/>
      <c r="S599" s="66"/>
      <c r="T599" s="66"/>
      <c r="U599" s="66"/>
      <c r="V599" s="66"/>
      <c r="W599" s="66"/>
      <c r="X599" s="66"/>
      <c r="Y599" s="66"/>
      <c r="Z599" s="66"/>
      <c r="AA599" s="66"/>
      <c r="AB599" s="66"/>
      <c r="AC599" s="66"/>
      <c r="AD599" s="66"/>
      <c r="AE599" s="66"/>
      <c r="AF599" s="66"/>
      <c r="AG599" s="66"/>
      <c r="AH599" s="66"/>
      <c r="AI599" s="66"/>
    </row>
    <row r="600" hidden="1">
      <c r="A600" s="329" t="s">
        <v>3028</v>
      </c>
      <c r="B600" s="169"/>
      <c r="C600" s="169"/>
      <c r="D600" s="253" t="s">
        <v>3034</v>
      </c>
      <c r="E600" s="269"/>
      <c r="F600" s="269"/>
      <c r="G600" s="318" t="s">
        <v>1533</v>
      </c>
      <c r="H600" s="318" t="s">
        <v>1534</v>
      </c>
      <c r="I600" s="318" t="s">
        <v>1535</v>
      </c>
      <c r="J600" s="200" t="s">
        <v>492</v>
      </c>
      <c r="K600" s="253" t="s">
        <v>518</v>
      </c>
      <c r="L600" s="253" t="s">
        <v>519</v>
      </c>
      <c r="M600" s="269"/>
      <c r="N600" s="269"/>
      <c r="O600" s="225"/>
      <c r="P600" s="66"/>
      <c r="Q600" s="66"/>
      <c r="R600" s="66"/>
      <c r="S600" s="66"/>
      <c r="T600" s="66"/>
      <c r="U600" s="66"/>
      <c r="V600" s="66"/>
      <c r="W600" s="66"/>
      <c r="X600" s="66"/>
      <c r="Y600" s="66"/>
      <c r="Z600" s="66"/>
      <c r="AA600" s="66"/>
      <c r="AB600" s="66"/>
      <c r="AC600" s="66"/>
      <c r="AD600" s="66"/>
      <c r="AE600" s="66"/>
      <c r="AF600" s="66"/>
      <c r="AG600" s="66"/>
      <c r="AH600" s="66"/>
      <c r="AI600" s="66"/>
    </row>
    <row r="601" hidden="1">
      <c r="A601" s="329" t="s">
        <v>3028</v>
      </c>
      <c r="B601" s="169"/>
      <c r="C601" s="169"/>
      <c r="D601" s="253" t="s">
        <v>3035</v>
      </c>
      <c r="E601" s="269"/>
      <c r="F601" s="269"/>
      <c r="G601" s="318" t="s">
        <v>1537</v>
      </c>
      <c r="H601" s="318" t="s">
        <v>1538</v>
      </c>
      <c r="I601" s="318" t="s">
        <v>1539</v>
      </c>
      <c r="J601" s="200" t="s">
        <v>492</v>
      </c>
      <c r="K601" s="253" t="s">
        <v>518</v>
      </c>
      <c r="L601" s="253" t="s">
        <v>519</v>
      </c>
      <c r="M601" s="269"/>
      <c r="N601" s="269"/>
      <c r="O601" s="225"/>
      <c r="P601" s="66"/>
      <c r="Q601" s="66"/>
      <c r="R601" s="66"/>
      <c r="S601" s="66"/>
      <c r="T601" s="66"/>
      <c r="U601" s="66"/>
      <c r="V601" s="66"/>
      <c r="W601" s="66"/>
      <c r="X601" s="66"/>
      <c r="Y601" s="66"/>
      <c r="Z601" s="66"/>
      <c r="AA601" s="66"/>
      <c r="AB601" s="66"/>
      <c r="AC601" s="66"/>
      <c r="AD601" s="66"/>
      <c r="AE601" s="66"/>
      <c r="AF601" s="66"/>
      <c r="AG601" s="66"/>
      <c r="AH601" s="66"/>
      <c r="AI601" s="66"/>
    </row>
    <row r="602" hidden="1">
      <c r="A602" s="329" t="s">
        <v>3028</v>
      </c>
      <c r="B602" s="169"/>
      <c r="C602" s="169"/>
      <c r="D602" s="253" t="s">
        <v>3038</v>
      </c>
      <c r="E602" s="269"/>
      <c r="F602" s="269"/>
      <c r="G602" s="318" t="s">
        <v>1541</v>
      </c>
      <c r="H602" s="318" t="s">
        <v>1542</v>
      </c>
      <c r="I602" s="318" t="s">
        <v>1543</v>
      </c>
      <c r="J602" s="200" t="s">
        <v>492</v>
      </c>
      <c r="K602" s="253" t="s">
        <v>518</v>
      </c>
      <c r="L602" s="253" t="s">
        <v>519</v>
      </c>
      <c r="M602" s="269"/>
      <c r="N602" s="269"/>
      <c r="O602" s="225"/>
      <c r="P602" s="66"/>
      <c r="Q602" s="66"/>
      <c r="R602" s="66"/>
      <c r="S602" s="66"/>
      <c r="T602" s="66"/>
      <c r="U602" s="66"/>
      <c r="V602" s="66"/>
      <c r="W602" s="66"/>
      <c r="X602" s="66"/>
      <c r="Y602" s="66"/>
      <c r="Z602" s="66"/>
      <c r="AA602" s="66"/>
      <c r="AB602" s="66"/>
      <c r="AC602" s="66"/>
      <c r="AD602" s="66"/>
      <c r="AE602" s="66"/>
      <c r="AF602" s="66"/>
      <c r="AG602" s="66"/>
      <c r="AH602" s="66"/>
      <c r="AI602" s="66"/>
    </row>
    <row r="603" hidden="1">
      <c r="A603" s="329" t="s">
        <v>3028</v>
      </c>
      <c r="B603" s="169"/>
      <c r="C603" s="169"/>
      <c r="D603" s="253" t="s">
        <v>3045</v>
      </c>
      <c r="E603" s="269"/>
      <c r="F603" s="269"/>
      <c r="G603" s="318" t="s">
        <v>1545</v>
      </c>
      <c r="H603" s="318" t="s">
        <v>1546</v>
      </c>
      <c r="I603" s="318" t="s">
        <v>1547</v>
      </c>
      <c r="J603" s="200" t="s">
        <v>492</v>
      </c>
      <c r="K603" s="253" t="s">
        <v>518</v>
      </c>
      <c r="L603" s="253" t="s">
        <v>519</v>
      </c>
      <c r="M603" s="269"/>
      <c r="N603" s="269"/>
      <c r="O603" s="225"/>
      <c r="P603" s="66"/>
      <c r="Q603" s="66"/>
      <c r="R603" s="66"/>
      <c r="S603" s="66"/>
      <c r="T603" s="66"/>
      <c r="U603" s="66"/>
      <c r="V603" s="66"/>
      <c r="W603" s="66"/>
      <c r="X603" s="66"/>
      <c r="Y603" s="66"/>
      <c r="Z603" s="66"/>
      <c r="AA603" s="66"/>
      <c r="AB603" s="66"/>
      <c r="AC603" s="66"/>
      <c r="AD603" s="66"/>
      <c r="AE603" s="66"/>
      <c r="AF603" s="66"/>
      <c r="AG603" s="66"/>
      <c r="AH603" s="66"/>
      <c r="AI603" s="66"/>
    </row>
    <row r="604" hidden="1">
      <c r="A604" s="329" t="s">
        <v>3028</v>
      </c>
      <c r="B604" s="169"/>
      <c r="C604" s="169"/>
      <c r="D604" s="253" t="s">
        <v>3051</v>
      </c>
      <c r="E604" s="269"/>
      <c r="F604" s="269"/>
      <c r="G604" s="318" t="s">
        <v>1549</v>
      </c>
      <c r="H604" s="318" t="s">
        <v>1550</v>
      </c>
      <c r="I604" s="318" t="s">
        <v>1551</v>
      </c>
      <c r="J604" s="200" t="s">
        <v>492</v>
      </c>
      <c r="K604" s="253" t="s">
        <v>518</v>
      </c>
      <c r="L604" s="253" t="s">
        <v>519</v>
      </c>
      <c r="M604" s="269"/>
      <c r="N604" s="269"/>
      <c r="O604" s="225"/>
      <c r="P604" s="66"/>
      <c r="Q604" s="66"/>
      <c r="R604" s="66"/>
      <c r="S604" s="66"/>
      <c r="T604" s="66"/>
      <c r="U604" s="66"/>
      <c r="V604" s="66"/>
      <c r="W604" s="66"/>
      <c r="X604" s="66"/>
      <c r="Y604" s="66"/>
      <c r="Z604" s="66"/>
      <c r="AA604" s="66"/>
      <c r="AB604" s="66"/>
      <c r="AC604" s="66"/>
      <c r="AD604" s="66"/>
      <c r="AE604" s="66"/>
      <c r="AF604" s="66"/>
      <c r="AG604" s="66"/>
      <c r="AH604" s="66"/>
      <c r="AI604" s="66"/>
    </row>
    <row r="605" hidden="1">
      <c r="A605" s="329" t="s">
        <v>3028</v>
      </c>
      <c r="B605" s="169"/>
      <c r="C605" s="169"/>
      <c r="D605" s="253" t="s">
        <v>3057</v>
      </c>
      <c r="E605" s="269"/>
      <c r="F605" s="269"/>
      <c r="G605" s="318" t="s">
        <v>1553</v>
      </c>
      <c r="H605" s="318" t="s">
        <v>1554</v>
      </c>
      <c r="I605" s="318" t="s">
        <v>1555</v>
      </c>
      <c r="J605" s="200" t="s">
        <v>492</v>
      </c>
      <c r="K605" s="253" t="s">
        <v>518</v>
      </c>
      <c r="L605" s="253" t="s">
        <v>519</v>
      </c>
      <c r="M605" s="269"/>
      <c r="N605" s="269"/>
      <c r="O605" s="225"/>
      <c r="P605" s="66"/>
      <c r="Q605" s="66"/>
      <c r="R605" s="66"/>
      <c r="S605" s="66"/>
      <c r="T605" s="66"/>
      <c r="U605" s="66"/>
      <c r="V605" s="66"/>
      <c r="W605" s="66"/>
      <c r="X605" s="66"/>
      <c r="Y605" s="66"/>
      <c r="Z605" s="66"/>
      <c r="AA605" s="66"/>
      <c r="AB605" s="66"/>
      <c r="AC605" s="66"/>
      <c r="AD605" s="66"/>
      <c r="AE605" s="66"/>
      <c r="AF605" s="66"/>
      <c r="AG605" s="66"/>
      <c r="AH605" s="66"/>
      <c r="AI605" s="66"/>
    </row>
    <row r="606" hidden="1">
      <c r="A606" s="329" t="s">
        <v>3028</v>
      </c>
      <c r="B606" s="169"/>
      <c r="C606" s="169"/>
      <c r="D606" s="253" t="s">
        <v>3063</v>
      </c>
      <c r="E606" s="269"/>
      <c r="F606" s="269"/>
      <c r="G606" s="318" t="s">
        <v>1557</v>
      </c>
      <c r="H606" s="318" t="s">
        <v>1558</v>
      </c>
      <c r="I606" s="318" t="s">
        <v>1559</v>
      </c>
      <c r="J606" s="200" t="s">
        <v>492</v>
      </c>
      <c r="K606" s="253" t="s">
        <v>518</v>
      </c>
      <c r="L606" s="253" t="s">
        <v>519</v>
      </c>
      <c r="M606" s="269"/>
      <c r="N606" s="269"/>
      <c r="O606" s="225"/>
      <c r="P606" s="66"/>
      <c r="Q606" s="66"/>
      <c r="R606" s="66"/>
      <c r="S606" s="66"/>
      <c r="T606" s="66"/>
      <c r="U606" s="66"/>
      <c r="V606" s="66"/>
      <c r="W606" s="66"/>
      <c r="X606" s="66"/>
      <c r="Y606" s="66"/>
      <c r="Z606" s="66"/>
      <c r="AA606" s="66"/>
      <c r="AB606" s="66"/>
      <c r="AC606" s="66"/>
      <c r="AD606" s="66"/>
      <c r="AE606" s="66"/>
      <c r="AF606" s="66"/>
      <c r="AG606" s="66"/>
      <c r="AH606" s="66"/>
      <c r="AI606" s="66"/>
    </row>
    <row r="607" hidden="1">
      <c r="A607" s="329" t="s">
        <v>3028</v>
      </c>
      <c r="B607" s="169"/>
      <c r="C607" s="169"/>
      <c r="D607" s="253" t="s">
        <v>3069</v>
      </c>
      <c r="E607" s="269"/>
      <c r="F607" s="269"/>
      <c r="G607" s="318" t="s">
        <v>1561</v>
      </c>
      <c r="H607" s="318" t="s">
        <v>1562</v>
      </c>
      <c r="I607" s="318" t="s">
        <v>1563</v>
      </c>
      <c r="J607" s="200" t="s">
        <v>492</v>
      </c>
      <c r="K607" s="253" t="s">
        <v>518</v>
      </c>
      <c r="L607" s="253" t="s">
        <v>519</v>
      </c>
      <c r="M607" s="269"/>
      <c r="N607" s="269"/>
      <c r="O607" s="225"/>
      <c r="P607" s="66"/>
      <c r="Q607" s="66"/>
      <c r="R607" s="66"/>
      <c r="S607" s="66"/>
      <c r="T607" s="66"/>
      <c r="U607" s="66"/>
      <c r="V607" s="66"/>
      <c r="W607" s="66"/>
      <c r="X607" s="66"/>
      <c r="Y607" s="66"/>
      <c r="Z607" s="66"/>
      <c r="AA607" s="66"/>
      <c r="AB607" s="66"/>
      <c r="AC607" s="66"/>
      <c r="AD607" s="66"/>
      <c r="AE607" s="66"/>
      <c r="AF607" s="66"/>
      <c r="AG607" s="66"/>
      <c r="AH607" s="66"/>
      <c r="AI607" s="66"/>
    </row>
    <row r="608" hidden="1">
      <c r="A608" s="329" t="s">
        <v>3028</v>
      </c>
      <c r="B608" s="169"/>
      <c r="C608" s="169"/>
      <c r="D608" s="253" t="s">
        <v>3076</v>
      </c>
      <c r="E608" s="269"/>
      <c r="F608" s="269"/>
      <c r="G608" s="318" t="s">
        <v>1565</v>
      </c>
      <c r="H608" s="318" t="s">
        <v>1566</v>
      </c>
      <c r="I608" s="318" t="s">
        <v>1567</v>
      </c>
      <c r="J608" s="200" t="s">
        <v>492</v>
      </c>
      <c r="K608" s="253" t="s">
        <v>518</v>
      </c>
      <c r="L608" s="253" t="s">
        <v>519</v>
      </c>
      <c r="M608" s="269"/>
      <c r="N608" s="269"/>
      <c r="O608" s="225"/>
      <c r="P608" s="66"/>
      <c r="Q608" s="66"/>
      <c r="R608" s="66"/>
      <c r="S608" s="66"/>
      <c r="T608" s="66"/>
      <c r="U608" s="66"/>
      <c r="V608" s="66"/>
      <c r="W608" s="66"/>
      <c r="X608" s="66"/>
      <c r="Y608" s="66"/>
      <c r="Z608" s="66"/>
      <c r="AA608" s="66"/>
      <c r="AB608" s="66"/>
      <c r="AC608" s="66"/>
      <c r="AD608" s="66"/>
      <c r="AE608" s="66"/>
      <c r="AF608" s="66"/>
      <c r="AG608" s="66"/>
      <c r="AH608" s="66"/>
      <c r="AI608" s="66"/>
    </row>
    <row r="609" hidden="1">
      <c r="A609" s="329" t="s">
        <v>3028</v>
      </c>
      <c r="B609" s="169"/>
      <c r="C609" s="169"/>
      <c r="D609" s="253" t="s">
        <v>3081</v>
      </c>
      <c r="E609" s="269"/>
      <c r="F609" s="269"/>
      <c r="G609" s="318" t="s">
        <v>1569</v>
      </c>
      <c r="H609" s="318" t="s">
        <v>1570</v>
      </c>
      <c r="I609" s="318" t="s">
        <v>1571</v>
      </c>
      <c r="J609" s="200" t="s">
        <v>492</v>
      </c>
      <c r="K609" s="253" t="s">
        <v>518</v>
      </c>
      <c r="L609" s="253" t="s">
        <v>519</v>
      </c>
      <c r="M609" s="269"/>
      <c r="N609" s="269"/>
      <c r="O609" s="225"/>
      <c r="P609" s="66"/>
      <c r="Q609" s="66"/>
      <c r="R609" s="66"/>
      <c r="S609" s="66"/>
      <c r="T609" s="66"/>
      <c r="U609" s="66"/>
      <c r="V609" s="66"/>
      <c r="W609" s="66"/>
      <c r="X609" s="66"/>
      <c r="Y609" s="66"/>
      <c r="Z609" s="66"/>
      <c r="AA609" s="66"/>
      <c r="AB609" s="66"/>
      <c r="AC609" s="66"/>
      <c r="AD609" s="66"/>
      <c r="AE609" s="66"/>
      <c r="AF609" s="66"/>
      <c r="AG609" s="66"/>
      <c r="AH609" s="66"/>
      <c r="AI609" s="66"/>
    </row>
    <row r="610" hidden="1">
      <c r="A610" s="329" t="s">
        <v>3028</v>
      </c>
      <c r="B610" s="169"/>
      <c r="C610" s="169"/>
      <c r="D610" s="253" t="s">
        <v>3086</v>
      </c>
      <c r="E610" s="269"/>
      <c r="F610" s="269"/>
      <c r="G610" s="318" t="s">
        <v>1573</v>
      </c>
      <c r="H610" s="318" t="s">
        <v>1574</v>
      </c>
      <c r="I610" s="318" t="s">
        <v>1575</v>
      </c>
      <c r="J610" s="200" t="s">
        <v>492</v>
      </c>
      <c r="K610" s="253" t="s">
        <v>493</v>
      </c>
      <c r="L610" s="269"/>
      <c r="M610" s="269"/>
      <c r="N610" s="269"/>
      <c r="O610" s="225"/>
      <c r="P610" s="66"/>
      <c r="Q610" s="66"/>
      <c r="R610" s="66"/>
      <c r="S610" s="66"/>
      <c r="T610" s="66"/>
      <c r="U610" s="66"/>
      <c r="V610" s="66"/>
      <c r="W610" s="66"/>
      <c r="X610" s="66"/>
      <c r="Y610" s="66"/>
      <c r="Z610" s="66"/>
      <c r="AA610" s="66"/>
      <c r="AB610" s="66"/>
      <c r="AC610" s="66"/>
      <c r="AD610" s="66"/>
      <c r="AE610" s="66"/>
      <c r="AF610" s="66"/>
      <c r="AG610" s="66"/>
      <c r="AH610" s="66"/>
      <c r="AI610" s="66"/>
    </row>
    <row r="611" hidden="1">
      <c r="A611" s="329" t="s">
        <v>3028</v>
      </c>
      <c r="B611" s="169"/>
      <c r="C611" s="169"/>
      <c r="D611" s="253" t="s">
        <v>3092</v>
      </c>
      <c r="E611" s="269"/>
      <c r="F611" s="269"/>
      <c r="G611" s="318" t="s">
        <v>1577</v>
      </c>
      <c r="H611" s="318" t="s">
        <v>1578</v>
      </c>
      <c r="I611" s="318" t="s">
        <v>1579</v>
      </c>
      <c r="J611" s="200" t="s">
        <v>492</v>
      </c>
      <c r="K611" s="253" t="s">
        <v>493</v>
      </c>
      <c r="L611" s="269"/>
      <c r="M611" s="269"/>
      <c r="N611" s="269"/>
      <c r="O611" s="225"/>
      <c r="P611" s="66"/>
      <c r="Q611" s="66"/>
      <c r="R611" s="66"/>
      <c r="S611" s="66"/>
      <c r="T611" s="66"/>
      <c r="U611" s="66"/>
      <c r="V611" s="66"/>
      <c r="W611" s="66"/>
      <c r="X611" s="66"/>
      <c r="Y611" s="66"/>
      <c r="Z611" s="66"/>
      <c r="AA611" s="66"/>
      <c r="AB611" s="66"/>
      <c r="AC611" s="66"/>
      <c r="AD611" s="66"/>
      <c r="AE611" s="66"/>
      <c r="AF611" s="66"/>
      <c r="AG611" s="66"/>
      <c r="AH611" s="66"/>
      <c r="AI611" s="66"/>
    </row>
    <row r="612" hidden="1">
      <c r="A612" s="329" t="s">
        <v>3028</v>
      </c>
      <c r="B612" s="169"/>
      <c r="C612" s="169"/>
      <c r="D612" s="253" t="s">
        <v>3098</v>
      </c>
      <c r="E612" s="269"/>
      <c r="F612" s="269"/>
      <c r="G612" s="318" t="s">
        <v>1581</v>
      </c>
      <c r="H612" s="318" t="s">
        <v>3303</v>
      </c>
      <c r="I612" s="318" t="s">
        <v>1583</v>
      </c>
      <c r="J612" s="200" t="s">
        <v>492</v>
      </c>
      <c r="K612" s="253" t="s">
        <v>493</v>
      </c>
      <c r="L612" s="269"/>
      <c r="M612" s="269"/>
      <c r="N612" s="269"/>
      <c r="O612" s="225"/>
      <c r="P612" s="66"/>
      <c r="Q612" s="66"/>
      <c r="R612" s="66"/>
      <c r="S612" s="66"/>
      <c r="T612" s="66"/>
      <c r="U612" s="66"/>
      <c r="V612" s="66"/>
      <c r="W612" s="66"/>
      <c r="X612" s="66"/>
      <c r="Y612" s="66"/>
      <c r="Z612" s="66"/>
      <c r="AA612" s="66"/>
      <c r="AB612" s="66"/>
      <c r="AC612" s="66"/>
      <c r="AD612" s="66"/>
      <c r="AE612" s="66"/>
      <c r="AF612" s="66"/>
      <c r="AG612" s="66"/>
      <c r="AH612" s="66"/>
      <c r="AI612" s="66"/>
    </row>
    <row r="613" hidden="1">
      <c r="A613" s="329" t="s">
        <v>3028</v>
      </c>
      <c r="B613" s="169"/>
      <c r="C613" s="169"/>
      <c r="D613" s="253" t="s">
        <v>3103</v>
      </c>
      <c r="E613" s="269"/>
      <c r="F613" s="269"/>
      <c r="G613" s="318" t="s">
        <v>1585</v>
      </c>
      <c r="H613" s="318" t="s">
        <v>1550</v>
      </c>
      <c r="I613" s="318" t="s">
        <v>1586</v>
      </c>
      <c r="J613" s="200" t="s">
        <v>492</v>
      </c>
      <c r="K613" s="253" t="s">
        <v>518</v>
      </c>
      <c r="L613" s="253" t="s">
        <v>519</v>
      </c>
      <c r="M613" s="269"/>
      <c r="N613" s="269"/>
      <c r="O613" s="225"/>
      <c r="P613" s="66"/>
      <c r="Q613" s="66"/>
      <c r="R613" s="66"/>
      <c r="S613" s="66"/>
      <c r="T613" s="66"/>
      <c r="U613" s="66"/>
      <c r="V613" s="66"/>
      <c r="W613" s="66"/>
      <c r="X613" s="66"/>
      <c r="Y613" s="66"/>
      <c r="Z613" s="66"/>
      <c r="AA613" s="66"/>
      <c r="AB613" s="66"/>
      <c r="AC613" s="66"/>
      <c r="AD613" s="66"/>
      <c r="AE613" s="66"/>
      <c r="AF613" s="66"/>
      <c r="AG613" s="66"/>
      <c r="AH613" s="66"/>
      <c r="AI613" s="66"/>
    </row>
    <row r="614" hidden="1">
      <c r="A614" s="329" t="s">
        <v>3028</v>
      </c>
      <c r="B614" s="12"/>
      <c r="C614" s="12"/>
      <c r="D614" s="253" t="s">
        <v>3109</v>
      </c>
      <c r="E614" s="269"/>
      <c r="F614" s="269"/>
      <c r="G614" s="318" t="s">
        <v>1588</v>
      </c>
      <c r="H614" s="318" t="s">
        <v>1589</v>
      </c>
      <c r="I614" s="318" t="s">
        <v>1590</v>
      </c>
      <c r="J614" s="200" t="s">
        <v>492</v>
      </c>
      <c r="K614" s="253" t="s">
        <v>518</v>
      </c>
      <c r="L614" s="253" t="s">
        <v>519</v>
      </c>
      <c r="M614" s="269"/>
      <c r="N614" s="269"/>
      <c r="O614" s="225"/>
      <c r="P614" s="66"/>
      <c r="Q614" s="66"/>
      <c r="R614" s="66"/>
      <c r="S614" s="66"/>
      <c r="T614" s="66"/>
      <c r="U614" s="66"/>
      <c r="V614" s="66"/>
      <c r="W614" s="66"/>
      <c r="X614" s="66"/>
      <c r="Y614" s="66"/>
      <c r="Z614" s="66"/>
      <c r="AA614" s="66"/>
      <c r="AB614" s="66"/>
      <c r="AC614" s="66"/>
      <c r="AD614" s="66"/>
      <c r="AE614" s="66"/>
      <c r="AF614" s="66"/>
      <c r="AG614" s="66"/>
      <c r="AH614" s="66"/>
      <c r="AI614" s="66"/>
    </row>
    <row r="615" hidden="1">
      <c r="A615" s="329" t="s">
        <v>3306</v>
      </c>
      <c r="B615" s="330"/>
      <c r="C615" s="331" t="s">
        <v>3307</v>
      </c>
      <c r="D615" s="253" t="s">
        <v>3114</v>
      </c>
      <c r="E615" s="269"/>
      <c r="F615" s="319" t="s">
        <v>1454</v>
      </c>
      <c r="G615" s="318" t="s">
        <v>1455</v>
      </c>
      <c r="H615" s="318" t="s">
        <v>1456</v>
      </c>
      <c r="I615" s="318" t="s">
        <v>1457</v>
      </c>
      <c r="J615" s="200" t="s">
        <v>492</v>
      </c>
      <c r="K615" s="253" t="s">
        <v>518</v>
      </c>
      <c r="L615" s="253" t="s">
        <v>519</v>
      </c>
      <c r="M615" s="269"/>
      <c r="N615" s="269"/>
      <c r="O615" s="225"/>
      <c r="P615" s="66"/>
      <c r="Q615" s="66"/>
      <c r="R615" s="66"/>
      <c r="S615" s="66"/>
      <c r="T615" s="66"/>
      <c r="U615" s="66"/>
      <c r="V615" s="66"/>
      <c r="W615" s="66"/>
      <c r="X615" s="66"/>
      <c r="Y615" s="66"/>
      <c r="Z615" s="66"/>
      <c r="AA615" s="66"/>
      <c r="AB615" s="66"/>
      <c r="AC615" s="66"/>
      <c r="AD615" s="66"/>
      <c r="AE615" s="66"/>
      <c r="AF615" s="66"/>
      <c r="AG615" s="66"/>
      <c r="AH615" s="66"/>
      <c r="AI615" s="66"/>
    </row>
    <row r="616" hidden="1">
      <c r="A616" s="329" t="s">
        <v>3306</v>
      </c>
      <c r="B616" s="169"/>
      <c r="C616" s="169"/>
      <c r="D616" s="253" t="s">
        <v>3120</v>
      </c>
      <c r="E616" s="269"/>
      <c r="F616" s="319" t="s">
        <v>1454</v>
      </c>
      <c r="G616" s="318" t="s">
        <v>1459</v>
      </c>
      <c r="H616" s="318" t="s">
        <v>3310</v>
      </c>
      <c r="I616" s="318" t="s">
        <v>1461</v>
      </c>
      <c r="J616" s="200" t="s">
        <v>492</v>
      </c>
      <c r="K616" s="253" t="s">
        <v>493</v>
      </c>
      <c r="L616" s="269"/>
      <c r="M616" s="269"/>
      <c r="N616" s="269"/>
      <c r="O616" s="225"/>
      <c r="P616" s="66"/>
      <c r="Q616" s="66"/>
      <c r="R616" s="66"/>
      <c r="S616" s="66"/>
      <c r="T616" s="66"/>
      <c r="U616" s="66"/>
      <c r="V616" s="66"/>
      <c r="W616" s="66"/>
      <c r="X616" s="66"/>
      <c r="Y616" s="66"/>
      <c r="Z616" s="66"/>
      <c r="AA616" s="66"/>
      <c r="AB616" s="66"/>
      <c r="AC616" s="66"/>
      <c r="AD616" s="66"/>
      <c r="AE616" s="66"/>
      <c r="AF616" s="66"/>
      <c r="AG616" s="66"/>
      <c r="AH616" s="66"/>
      <c r="AI616" s="66"/>
    </row>
    <row r="617" hidden="1">
      <c r="A617" s="329" t="s">
        <v>3306</v>
      </c>
      <c r="B617" s="169"/>
      <c r="C617" s="169"/>
      <c r="D617" s="253" t="s">
        <v>3125</v>
      </c>
      <c r="E617" s="269"/>
      <c r="F617" s="319" t="s">
        <v>1454</v>
      </c>
      <c r="G617" s="318" t="s">
        <v>1463</v>
      </c>
      <c r="H617" s="318" t="s">
        <v>3312</v>
      </c>
      <c r="I617" s="318" t="s">
        <v>1465</v>
      </c>
      <c r="J617" s="200" t="s">
        <v>492</v>
      </c>
      <c r="K617" s="253" t="s">
        <v>493</v>
      </c>
      <c r="L617" s="269"/>
      <c r="M617" s="269"/>
      <c r="N617" s="269"/>
      <c r="O617" s="225"/>
      <c r="P617" s="66"/>
      <c r="Q617" s="66"/>
      <c r="R617" s="66"/>
      <c r="S617" s="66"/>
      <c r="T617" s="66"/>
      <c r="U617" s="66"/>
      <c r="V617" s="66"/>
      <c r="W617" s="66"/>
      <c r="X617" s="66"/>
      <c r="Y617" s="66"/>
      <c r="Z617" s="66"/>
      <c r="AA617" s="66"/>
      <c r="AB617" s="66"/>
      <c r="AC617" s="66"/>
      <c r="AD617" s="66"/>
      <c r="AE617" s="66"/>
      <c r="AF617" s="66"/>
      <c r="AG617" s="66"/>
      <c r="AH617" s="66"/>
      <c r="AI617" s="66"/>
    </row>
    <row r="618" hidden="1">
      <c r="A618" s="329" t="s">
        <v>3306</v>
      </c>
      <c r="B618" s="169"/>
      <c r="C618" s="169"/>
      <c r="D618" s="253" t="s">
        <v>3130</v>
      </c>
      <c r="E618" s="269"/>
      <c r="F618" s="319" t="s">
        <v>1454</v>
      </c>
      <c r="G618" s="318" t="s">
        <v>1467</v>
      </c>
      <c r="H618" s="318" t="s">
        <v>3314</v>
      </c>
      <c r="I618" s="318" t="s">
        <v>1469</v>
      </c>
      <c r="J618" s="200" t="s">
        <v>492</v>
      </c>
      <c r="K618" s="253" t="s">
        <v>518</v>
      </c>
      <c r="L618" s="253" t="s">
        <v>519</v>
      </c>
      <c r="M618" s="269"/>
      <c r="N618" s="269"/>
      <c r="O618" s="225"/>
      <c r="P618" s="66"/>
      <c r="Q618" s="66"/>
      <c r="R618" s="66"/>
      <c r="S618" s="66"/>
      <c r="T618" s="66"/>
      <c r="U618" s="66"/>
      <c r="V618" s="66"/>
      <c r="W618" s="66"/>
      <c r="X618" s="66"/>
      <c r="Y618" s="66"/>
      <c r="Z618" s="66"/>
      <c r="AA618" s="66"/>
      <c r="AB618" s="66"/>
      <c r="AC618" s="66"/>
      <c r="AD618" s="66"/>
      <c r="AE618" s="66"/>
      <c r="AF618" s="66"/>
      <c r="AG618" s="66"/>
      <c r="AH618" s="66"/>
      <c r="AI618" s="66"/>
    </row>
    <row r="619" hidden="1">
      <c r="A619" s="329" t="s">
        <v>3306</v>
      </c>
      <c r="B619" s="169"/>
      <c r="C619" s="169"/>
      <c r="D619" s="253" t="s">
        <v>3135</v>
      </c>
      <c r="E619" s="269"/>
      <c r="F619" s="319" t="s">
        <v>1454</v>
      </c>
      <c r="G619" s="318" t="s">
        <v>1471</v>
      </c>
      <c r="H619" s="318" t="s">
        <v>3314</v>
      </c>
      <c r="I619" s="318" t="s">
        <v>1476</v>
      </c>
      <c r="J619" s="200" t="s">
        <v>492</v>
      </c>
      <c r="K619" s="253" t="s">
        <v>518</v>
      </c>
      <c r="L619" s="253" t="s">
        <v>519</v>
      </c>
      <c r="M619" s="269"/>
      <c r="N619" s="269"/>
      <c r="O619" s="225"/>
      <c r="P619" s="66"/>
      <c r="Q619" s="66"/>
      <c r="R619" s="66"/>
      <c r="S619" s="66"/>
      <c r="T619" s="66"/>
      <c r="U619" s="66"/>
      <c r="V619" s="66"/>
      <c r="W619" s="66"/>
      <c r="X619" s="66"/>
      <c r="Y619" s="66"/>
      <c r="Z619" s="66"/>
      <c r="AA619" s="66"/>
      <c r="AB619" s="66"/>
      <c r="AC619" s="66"/>
      <c r="AD619" s="66"/>
      <c r="AE619" s="66"/>
      <c r="AF619" s="66"/>
      <c r="AG619" s="66"/>
      <c r="AH619" s="66"/>
      <c r="AI619" s="66"/>
    </row>
    <row r="620" hidden="1">
      <c r="A620" s="329" t="s">
        <v>3306</v>
      </c>
      <c r="B620" s="169"/>
      <c r="C620" s="169"/>
      <c r="D620" s="253" t="s">
        <v>3140</v>
      </c>
      <c r="E620" s="269"/>
      <c r="F620" s="319" t="s">
        <v>1454</v>
      </c>
      <c r="G620" s="318" t="s">
        <v>1474</v>
      </c>
      <c r="H620" s="318" t="s">
        <v>3317</v>
      </c>
      <c r="I620" s="318" t="s">
        <v>1476</v>
      </c>
      <c r="J620" s="200" t="s">
        <v>492</v>
      </c>
      <c r="K620" s="253" t="s">
        <v>518</v>
      </c>
      <c r="L620" s="253" t="s">
        <v>519</v>
      </c>
      <c r="M620" s="269"/>
      <c r="N620" s="269"/>
      <c r="O620" s="225"/>
      <c r="P620" s="66"/>
      <c r="Q620" s="66"/>
      <c r="R620" s="66"/>
      <c r="S620" s="66"/>
      <c r="T620" s="66"/>
      <c r="U620" s="66"/>
      <c r="V620" s="66"/>
      <c r="W620" s="66"/>
      <c r="X620" s="66"/>
      <c r="Y620" s="66"/>
      <c r="Z620" s="66"/>
      <c r="AA620" s="66"/>
      <c r="AB620" s="66"/>
      <c r="AC620" s="66"/>
      <c r="AD620" s="66"/>
      <c r="AE620" s="66"/>
      <c r="AF620" s="66"/>
      <c r="AG620" s="66"/>
      <c r="AH620" s="66"/>
      <c r="AI620" s="66"/>
    </row>
    <row r="621" hidden="1">
      <c r="A621" s="329" t="s">
        <v>3306</v>
      </c>
      <c r="B621" s="169"/>
      <c r="C621" s="169"/>
      <c r="D621" s="253" t="s">
        <v>3146</v>
      </c>
      <c r="E621" s="269"/>
      <c r="F621" s="319" t="s">
        <v>1454</v>
      </c>
      <c r="G621" s="318" t="s">
        <v>1478</v>
      </c>
      <c r="H621" s="318" t="s">
        <v>3319</v>
      </c>
      <c r="I621" s="318" t="s">
        <v>3320</v>
      </c>
      <c r="J621" s="200" t="s">
        <v>492</v>
      </c>
      <c r="K621" s="253" t="s">
        <v>493</v>
      </c>
      <c r="L621" s="269"/>
      <c r="M621" s="269"/>
      <c r="N621" s="269"/>
      <c r="O621" s="225"/>
      <c r="P621" s="66"/>
      <c r="Q621" s="66"/>
      <c r="R621" s="66"/>
      <c r="S621" s="66"/>
      <c r="T621" s="66"/>
      <c r="U621" s="66"/>
      <c r="V621" s="66"/>
      <c r="W621" s="66"/>
      <c r="X621" s="66"/>
      <c r="Y621" s="66"/>
      <c r="Z621" s="66"/>
      <c r="AA621" s="66"/>
      <c r="AB621" s="66"/>
      <c r="AC621" s="66"/>
      <c r="AD621" s="66"/>
      <c r="AE621" s="66"/>
      <c r="AF621" s="66"/>
      <c r="AG621" s="66"/>
      <c r="AH621" s="66"/>
      <c r="AI621" s="66"/>
    </row>
    <row r="622" hidden="1">
      <c r="A622" s="329" t="s">
        <v>3306</v>
      </c>
      <c r="B622" s="169"/>
      <c r="C622" s="169"/>
      <c r="D622" s="253" t="s">
        <v>3151</v>
      </c>
      <c r="E622" s="269"/>
      <c r="F622" s="269"/>
      <c r="G622" s="318" t="s">
        <v>3322</v>
      </c>
      <c r="H622" s="318" t="s">
        <v>3323</v>
      </c>
      <c r="I622" s="318" t="s">
        <v>3324</v>
      </c>
      <c r="J622" s="200" t="s">
        <v>492</v>
      </c>
      <c r="K622" s="253" t="s">
        <v>518</v>
      </c>
      <c r="L622" s="253" t="s">
        <v>519</v>
      </c>
      <c r="M622" s="269"/>
      <c r="N622" s="269"/>
      <c r="O622" s="225"/>
      <c r="P622" s="66"/>
      <c r="Q622" s="66"/>
      <c r="R622" s="66"/>
      <c r="S622" s="66"/>
      <c r="T622" s="66"/>
      <c r="U622" s="66"/>
      <c r="V622" s="66"/>
      <c r="W622" s="66"/>
      <c r="X622" s="66"/>
      <c r="Y622" s="66"/>
      <c r="Z622" s="66"/>
      <c r="AA622" s="66"/>
      <c r="AB622" s="66"/>
      <c r="AC622" s="66"/>
      <c r="AD622" s="66"/>
      <c r="AE622" s="66"/>
      <c r="AF622" s="66"/>
      <c r="AG622" s="66"/>
      <c r="AH622" s="66"/>
      <c r="AI622" s="66"/>
    </row>
    <row r="623" hidden="1">
      <c r="A623" s="329" t="s">
        <v>3306</v>
      </c>
      <c r="B623" s="169"/>
      <c r="C623" s="169"/>
      <c r="D623" s="253" t="s">
        <v>3156</v>
      </c>
      <c r="E623" s="269"/>
      <c r="F623" s="269"/>
      <c r="G623" s="318" t="s">
        <v>3326</v>
      </c>
      <c r="H623" s="318" t="s">
        <v>1456</v>
      </c>
      <c r="I623" s="318" t="s">
        <v>3327</v>
      </c>
      <c r="J623" s="200" t="s">
        <v>492</v>
      </c>
      <c r="K623" s="253" t="s">
        <v>518</v>
      </c>
      <c r="L623" s="253" t="s">
        <v>519</v>
      </c>
      <c r="M623" s="269"/>
      <c r="N623" s="269"/>
      <c r="O623" s="225"/>
      <c r="P623" s="66"/>
      <c r="Q623" s="66"/>
      <c r="R623" s="66"/>
      <c r="S623" s="66"/>
      <c r="T623" s="66"/>
      <c r="U623" s="66"/>
      <c r="V623" s="66"/>
      <c r="W623" s="66"/>
      <c r="X623" s="66"/>
      <c r="Y623" s="66"/>
      <c r="Z623" s="66"/>
      <c r="AA623" s="66"/>
      <c r="AB623" s="66"/>
      <c r="AC623" s="66"/>
      <c r="AD623" s="66"/>
      <c r="AE623" s="66"/>
      <c r="AF623" s="66"/>
      <c r="AG623" s="66"/>
      <c r="AH623" s="66"/>
      <c r="AI623" s="66"/>
    </row>
    <row r="624" hidden="1">
      <c r="A624" s="329" t="s">
        <v>3306</v>
      </c>
      <c r="B624" s="169"/>
      <c r="C624" s="169"/>
      <c r="D624" s="253" t="s">
        <v>3162</v>
      </c>
      <c r="E624" s="269"/>
      <c r="F624" s="269"/>
      <c r="G624" s="318" t="s">
        <v>3329</v>
      </c>
      <c r="H624" s="318" t="s">
        <v>1456</v>
      </c>
      <c r="I624" s="318" t="s">
        <v>3330</v>
      </c>
      <c r="J624" s="200" t="s">
        <v>492</v>
      </c>
      <c r="K624" s="253" t="s">
        <v>518</v>
      </c>
      <c r="L624" s="253" t="s">
        <v>519</v>
      </c>
      <c r="M624" s="269"/>
      <c r="N624" s="269"/>
      <c r="O624" s="225"/>
      <c r="P624" s="66"/>
      <c r="Q624" s="66"/>
      <c r="R624" s="66"/>
      <c r="S624" s="66"/>
      <c r="T624" s="66"/>
      <c r="U624" s="66"/>
      <c r="V624" s="66"/>
      <c r="W624" s="66"/>
      <c r="X624" s="66"/>
      <c r="Y624" s="66"/>
      <c r="Z624" s="66"/>
      <c r="AA624" s="66"/>
      <c r="AB624" s="66"/>
      <c r="AC624" s="66"/>
      <c r="AD624" s="66"/>
      <c r="AE624" s="66"/>
      <c r="AF624" s="66"/>
      <c r="AG624" s="66"/>
      <c r="AH624" s="66"/>
      <c r="AI624" s="66"/>
    </row>
    <row r="625" hidden="1">
      <c r="A625" s="329" t="s">
        <v>3306</v>
      </c>
      <c r="B625" s="169"/>
      <c r="C625" s="169"/>
      <c r="D625" s="253" t="s">
        <v>3167</v>
      </c>
      <c r="E625" s="269"/>
      <c r="F625" s="269"/>
      <c r="G625" s="318" t="s">
        <v>3332</v>
      </c>
      <c r="H625" s="318" t="s">
        <v>1456</v>
      </c>
      <c r="I625" s="318" t="s">
        <v>3333</v>
      </c>
      <c r="J625" s="200" t="s">
        <v>492</v>
      </c>
      <c r="K625" s="253" t="s">
        <v>518</v>
      </c>
      <c r="L625" s="253" t="s">
        <v>519</v>
      </c>
      <c r="M625" s="269"/>
      <c r="N625" s="269"/>
      <c r="O625" s="225"/>
      <c r="P625" s="66"/>
      <c r="Q625" s="66"/>
      <c r="R625" s="66"/>
      <c r="S625" s="66"/>
      <c r="T625" s="66"/>
      <c r="U625" s="66"/>
      <c r="V625" s="66"/>
      <c r="W625" s="66"/>
      <c r="X625" s="66"/>
      <c r="Y625" s="66"/>
      <c r="Z625" s="66"/>
      <c r="AA625" s="66"/>
      <c r="AB625" s="66"/>
      <c r="AC625" s="66"/>
      <c r="AD625" s="66"/>
      <c r="AE625" s="66"/>
      <c r="AF625" s="66"/>
      <c r="AG625" s="66"/>
      <c r="AH625" s="66"/>
      <c r="AI625" s="66"/>
    </row>
    <row r="626" hidden="1">
      <c r="A626" s="329" t="s">
        <v>3306</v>
      </c>
      <c r="B626" s="169"/>
      <c r="C626" s="169"/>
      <c r="D626" s="253" t="s">
        <v>3172</v>
      </c>
      <c r="E626" s="269"/>
      <c r="F626" s="269"/>
      <c r="G626" s="318" t="s">
        <v>3335</v>
      </c>
      <c r="H626" s="318" t="s">
        <v>1456</v>
      </c>
      <c r="I626" s="318" t="s">
        <v>3336</v>
      </c>
      <c r="J626" s="200" t="s">
        <v>492</v>
      </c>
      <c r="K626" s="253" t="s">
        <v>518</v>
      </c>
      <c r="L626" s="253" t="s">
        <v>519</v>
      </c>
      <c r="M626" s="269"/>
      <c r="N626" s="269"/>
      <c r="O626" s="225"/>
      <c r="P626" s="66"/>
      <c r="Q626" s="66"/>
      <c r="R626" s="66"/>
      <c r="S626" s="66"/>
      <c r="T626" s="66"/>
      <c r="U626" s="66"/>
      <c r="V626" s="66"/>
      <c r="W626" s="66"/>
      <c r="X626" s="66"/>
      <c r="Y626" s="66"/>
      <c r="Z626" s="66"/>
      <c r="AA626" s="66"/>
      <c r="AB626" s="66"/>
      <c r="AC626" s="66"/>
      <c r="AD626" s="66"/>
      <c r="AE626" s="66"/>
      <c r="AF626" s="66"/>
      <c r="AG626" s="66"/>
      <c r="AH626" s="66"/>
      <c r="AI626" s="66"/>
    </row>
    <row r="627" hidden="1">
      <c r="A627" s="329" t="s">
        <v>3306</v>
      </c>
      <c r="B627" s="169"/>
      <c r="C627" s="169"/>
      <c r="D627" s="253" t="s">
        <v>3177</v>
      </c>
      <c r="E627" s="269"/>
      <c r="F627" s="269"/>
      <c r="G627" s="318" t="s">
        <v>3338</v>
      </c>
      <c r="H627" s="318" t="s">
        <v>1456</v>
      </c>
      <c r="I627" s="318" t="s">
        <v>3339</v>
      </c>
      <c r="J627" s="200" t="s">
        <v>492</v>
      </c>
      <c r="K627" s="253" t="s">
        <v>518</v>
      </c>
      <c r="L627" s="253" t="s">
        <v>519</v>
      </c>
      <c r="M627" s="269"/>
      <c r="N627" s="269"/>
      <c r="O627" s="225"/>
      <c r="P627" s="66"/>
      <c r="Q627" s="66"/>
      <c r="R627" s="66"/>
      <c r="S627" s="66"/>
      <c r="T627" s="66"/>
      <c r="U627" s="66"/>
      <c r="V627" s="66"/>
      <c r="W627" s="66"/>
      <c r="X627" s="66"/>
      <c r="Y627" s="66"/>
      <c r="Z627" s="66"/>
      <c r="AA627" s="66"/>
      <c r="AB627" s="66"/>
      <c r="AC627" s="66"/>
      <c r="AD627" s="66"/>
      <c r="AE627" s="66"/>
      <c r="AF627" s="66"/>
      <c r="AG627" s="66"/>
      <c r="AH627" s="66"/>
      <c r="AI627" s="66"/>
    </row>
    <row r="628" hidden="1">
      <c r="A628" s="329" t="s">
        <v>3306</v>
      </c>
      <c r="B628" s="169"/>
      <c r="C628" s="169"/>
      <c r="D628" s="253" t="s">
        <v>3182</v>
      </c>
      <c r="E628" s="269"/>
      <c r="F628" s="269"/>
      <c r="G628" s="318" t="s">
        <v>3341</v>
      </c>
      <c r="H628" s="318" t="s">
        <v>1456</v>
      </c>
      <c r="I628" s="318" t="s">
        <v>3342</v>
      </c>
      <c r="J628" s="200" t="s">
        <v>492</v>
      </c>
      <c r="K628" s="253" t="s">
        <v>518</v>
      </c>
      <c r="L628" s="253" t="s">
        <v>519</v>
      </c>
      <c r="M628" s="269"/>
      <c r="N628" s="269"/>
      <c r="O628" s="225"/>
      <c r="P628" s="66"/>
      <c r="Q628" s="66"/>
      <c r="R628" s="66"/>
      <c r="S628" s="66"/>
      <c r="T628" s="66"/>
      <c r="U628" s="66"/>
      <c r="V628" s="66"/>
      <c r="W628" s="66"/>
      <c r="X628" s="66"/>
      <c r="Y628" s="66"/>
      <c r="Z628" s="66"/>
      <c r="AA628" s="66"/>
      <c r="AB628" s="66"/>
      <c r="AC628" s="66"/>
      <c r="AD628" s="66"/>
      <c r="AE628" s="66"/>
      <c r="AF628" s="66"/>
      <c r="AG628" s="66"/>
      <c r="AH628" s="66"/>
      <c r="AI628" s="66"/>
    </row>
    <row r="629" hidden="1">
      <c r="A629" s="329" t="s">
        <v>3306</v>
      </c>
      <c r="B629" s="169"/>
      <c r="C629" s="169"/>
      <c r="D629" s="253" t="s">
        <v>3185</v>
      </c>
      <c r="E629" s="269"/>
      <c r="F629" s="269"/>
      <c r="G629" s="318" t="s">
        <v>3344</v>
      </c>
      <c r="H629" s="318" t="s">
        <v>3345</v>
      </c>
      <c r="I629" s="318" t="s">
        <v>3346</v>
      </c>
      <c r="J629" s="200" t="s">
        <v>492</v>
      </c>
      <c r="K629" s="253" t="s">
        <v>493</v>
      </c>
      <c r="L629" s="269"/>
      <c r="M629" s="269"/>
      <c r="N629" s="269"/>
      <c r="O629" s="225"/>
      <c r="P629" s="66"/>
      <c r="Q629" s="66"/>
      <c r="R629" s="66"/>
      <c r="S629" s="66"/>
      <c r="T629" s="66"/>
      <c r="U629" s="66"/>
      <c r="V629" s="66"/>
      <c r="W629" s="66"/>
      <c r="X629" s="66"/>
      <c r="Y629" s="66"/>
      <c r="Z629" s="66"/>
      <c r="AA629" s="66"/>
      <c r="AB629" s="66"/>
      <c r="AC629" s="66"/>
      <c r="AD629" s="66"/>
      <c r="AE629" s="66"/>
      <c r="AF629" s="66"/>
      <c r="AG629" s="66"/>
      <c r="AH629" s="66"/>
      <c r="AI629" s="66"/>
    </row>
    <row r="630" hidden="1">
      <c r="A630" s="329" t="s">
        <v>3306</v>
      </c>
      <c r="B630" s="12"/>
      <c r="C630" s="12"/>
      <c r="D630" s="253" t="s">
        <v>3191</v>
      </c>
      <c r="E630" s="269"/>
      <c r="F630" s="269"/>
      <c r="G630" s="318" t="s">
        <v>3348</v>
      </c>
      <c r="H630" s="318" t="s">
        <v>3349</v>
      </c>
      <c r="I630" s="318" t="s">
        <v>3350</v>
      </c>
      <c r="J630" s="200" t="s">
        <v>492</v>
      </c>
      <c r="K630" s="253" t="s">
        <v>493</v>
      </c>
      <c r="L630" s="269"/>
      <c r="M630" s="269"/>
      <c r="N630" s="269"/>
      <c r="O630" s="225"/>
      <c r="P630" s="66"/>
      <c r="Q630" s="66"/>
      <c r="R630" s="66"/>
      <c r="S630" s="66"/>
      <c r="T630" s="66"/>
      <c r="U630" s="66"/>
      <c r="V630" s="66"/>
      <c r="W630" s="66"/>
      <c r="X630" s="66"/>
      <c r="Y630" s="66"/>
      <c r="Z630" s="66"/>
      <c r="AA630" s="66"/>
      <c r="AB630" s="66"/>
      <c r="AC630" s="66"/>
      <c r="AD630" s="66"/>
      <c r="AE630" s="66"/>
      <c r="AF630" s="66"/>
      <c r="AG630" s="66"/>
      <c r="AH630" s="66"/>
      <c r="AI630" s="66"/>
    </row>
    <row r="631" hidden="1">
      <c r="A631" s="329" t="s">
        <v>3351</v>
      </c>
      <c r="B631" s="330"/>
      <c r="C631" s="331" t="s">
        <v>3352</v>
      </c>
      <c r="D631" s="253" t="s">
        <v>3197</v>
      </c>
      <c r="E631" s="269"/>
      <c r="F631" s="269"/>
      <c r="G631" s="318" t="s">
        <v>3354</v>
      </c>
      <c r="H631" s="318" t="s">
        <v>3355</v>
      </c>
      <c r="I631" s="318" t="s">
        <v>3356</v>
      </c>
      <c r="J631" s="200" t="s">
        <v>492</v>
      </c>
      <c r="K631" s="253" t="s">
        <v>493</v>
      </c>
      <c r="L631" s="269"/>
      <c r="M631" s="269"/>
      <c r="N631" s="269"/>
      <c r="O631" s="225"/>
      <c r="P631" s="66"/>
      <c r="Q631" s="66"/>
      <c r="R631" s="66"/>
      <c r="S631" s="66"/>
      <c r="T631" s="66"/>
      <c r="U631" s="66"/>
      <c r="V631" s="66"/>
      <c r="W631" s="66"/>
      <c r="X631" s="66"/>
      <c r="Y631" s="66"/>
      <c r="Z631" s="66"/>
      <c r="AA631" s="66"/>
      <c r="AB631" s="66"/>
      <c r="AC631" s="66"/>
      <c r="AD631" s="66"/>
      <c r="AE631" s="66"/>
      <c r="AF631" s="66"/>
      <c r="AG631" s="66"/>
      <c r="AH631" s="66"/>
      <c r="AI631" s="66"/>
    </row>
    <row r="632" hidden="1">
      <c r="A632" s="329" t="s">
        <v>3351</v>
      </c>
      <c r="B632" s="12"/>
      <c r="C632" s="12"/>
      <c r="D632" s="253" t="s">
        <v>3203</v>
      </c>
      <c r="E632" s="269"/>
      <c r="F632" s="269"/>
      <c r="G632" s="318" t="s">
        <v>3358</v>
      </c>
      <c r="H632" s="318" t="s">
        <v>3359</v>
      </c>
      <c r="I632" s="318" t="s">
        <v>3360</v>
      </c>
      <c r="J632" s="200" t="s">
        <v>492</v>
      </c>
      <c r="K632" s="253" t="s">
        <v>493</v>
      </c>
      <c r="L632" s="269"/>
      <c r="M632" s="269"/>
      <c r="N632" s="269"/>
      <c r="O632" s="225"/>
      <c r="P632" s="66"/>
      <c r="Q632" s="66"/>
      <c r="R632" s="66"/>
      <c r="S632" s="66"/>
      <c r="T632" s="66"/>
      <c r="U632" s="66"/>
      <c r="V632" s="66"/>
      <c r="W632" s="66"/>
      <c r="X632" s="66"/>
      <c r="Y632" s="66"/>
      <c r="Z632" s="66"/>
      <c r="AA632" s="66"/>
      <c r="AB632" s="66"/>
      <c r="AC632" s="66"/>
      <c r="AD632" s="66"/>
      <c r="AE632" s="66"/>
      <c r="AF632" s="66"/>
      <c r="AG632" s="66"/>
      <c r="AH632" s="66"/>
      <c r="AI632" s="66"/>
    </row>
    <row r="633" hidden="1">
      <c r="A633" s="329" t="s">
        <v>3365</v>
      </c>
      <c r="B633" s="269"/>
      <c r="C633" s="319" t="s">
        <v>3234</v>
      </c>
      <c r="D633" s="253" t="s">
        <v>3208</v>
      </c>
      <c r="E633" s="269"/>
      <c r="F633" s="269"/>
      <c r="G633" s="318" t="s">
        <v>3367</v>
      </c>
      <c r="H633" s="318" t="s">
        <v>3368</v>
      </c>
      <c r="I633" s="318" t="s">
        <v>3369</v>
      </c>
      <c r="J633" s="200" t="s">
        <v>492</v>
      </c>
      <c r="K633" s="253" t="s">
        <v>518</v>
      </c>
      <c r="L633" s="253" t="s">
        <v>519</v>
      </c>
      <c r="M633" s="269"/>
      <c r="N633" s="269"/>
      <c r="O633" s="225"/>
      <c r="P633" s="66"/>
      <c r="Q633" s="66"/>
      <c r="R633" s="66"/>
      <c r="S633" s="66"/>
      <c r="T633" s="66"/>
      <c r="U633" s="66"/>
      <c r="V633" s="66"/>
      <c r="W633" s="66"/>
      <c r="X633" s="66"/>
      <c r="Y633" s="66"/>
      <c r="Z633" s="66"/>
      <c r="AA633" s="66"/>
      <c r="AB633" s="66"/>
      <c r="AC633" s="66"/>
      <c r="AD633" s="66"/>
      <c r="AE633" s="66"/>
      <c r="AF633" s="66"/>
      <c r="AG633" s="66"/>
      <c r="AH633" s="66"/>
      <c r="AI633" s="66"/>
    </row>
    <row r="634" hidden="1">
      <c r="A634" s="329" t="s">
        <v>7389</v>
      </c>
      <c r="B634" s="330"/>
      <c r="C634" s="331" t="s">
        <v>3371</v>
      </c>
      <c r="D634" s="253" t="s">
        <v>3213</v>
      </c>
      <c r="E634" s="269"/>
      <c r="F634" s="269"/>
      <c r="G634" s="318" t="s">
        <v>3373</v>
      </c>
      <c r="H634" s="318" t="s">
        <v>3374</v>
      </c>
      <c r="I634" s="332" t="s">
        <v>3375</v>
      </c>
      <c r="J634" s="200" t="s">
        <v>492</v>
      </c>
      <c r="K634" s="253" t="s">
        <v>518</v>
      </c>
      <c r="L634" s="253" t="s">
        <v>519</v>
      </c>
      <c r="M634" s="269"/>
      <c r="N634" s="269"/>
      <c r="O634" s="225"/>
      <c r="P634" s="66"/>
      <c r="Q634" s="66"/>
      <c r="R634" s="66"/>
      <c r="S634" s="66"/>
      <c r="T634" s="66"/>
      <c r="U634" s="66"/>
      <c r="V634" s="66"/>
      <c r="W634" s="66"/>
      <c r="X634" s="66"/>
      <c r="Y634" s="66"/>
      <c r="Z634" s="66"/>
      <c r="AA634" s="66"/>
      <c r="AB634" s="66"/>
      <c r="AC634" s="66"/>
      <c r="AD634" s="66"/>
      <c r="AE634" s="66"/>
      <c r="AF634" s="66"/>
      <c r="AG634" s="66"/>
      <c r="AH634" s="66"/>
      <c r="AI634" s="66"/>
    </row>
    <row r="635" hidden="1">
      <c r="A635" s="329" t="s">
        <v>7389</v>
      </c>
      <c r="B635" s="169"/>
      <c r="C635" s="169"/>
      <c r="D635" s="253" t="s">
        <v>3218</v>
      </c>
      <c r="E635" s="269"/>
      <c r="F635" s="269"/>
      <c r="G635" s="318" t="s">
        <v>3377</v>
      </c>
      <c r="H635" s="318" t="s">
        <v>3374</v>
      </c>
      <c r="I635" s="318" t="s">
        <v>3378</v>
      </c>
      <c r="J635" s="200" t="s">
        <v>492</v>
      </c>
      <c r="K635" s="253" t="s">
        <v>518</v>
      </c>
      <c r="L635" s="253" t="s">
        <v>519</v>
      </c>
      <c r="M635" s="269"/>
      <c r="N635" s="269"/>
      <c r="O635" s="225"/>
      <c r="P635" s="66"/>
      <c r="Q635" s="66"/>
      <c r="R635" s="66"/>
      <c r="S635" s="66"/>
      <c r="T635" s="66"/>
      <c r="U635" s="66"/>
      <c r="V635" s="66"/>
      <c r="W635" s="66"/>
      <c r="X635" s="66"/>
      <c r="Y635" s="66"/>
      <c r="Z635" s="66"/>
      <c r="AA635" s="66"/>
      <c r="AB635" s="66"/>
      <c r="AC635" s="66"/>
      <c r="AD635" s="66"/>
      <c r="AE635" s="66"/>
      <c r="AF635" s="66"/>
      <c r="AG635" s="66"/>
      <c r="AH635" s="66"/>
      <c r="AI635" s="66"/>
    </row>
    <row r="636" hidden="1">
      <c r="A636" s="329" t="s">
        <v>7389</v>
      </c>
      <c r="B636" s="169"/>
      <c r="C636" s="169"/>
      <c r="D636" s="253" t="s">
        <v>3222</v>
      </c>
      <c r="E636" s="269"/>
      <c r="F636" s="269"/>
      <c r="G636" s="318" t="s">
        <v>3380</v>
      </c>
      <c r="H636" s="318" t="s">
        <v>3374</v>
      </c>
      <c r="I636" s="318" t="s">
        <v>3381</v>
      </c>
      <c r="J636" s="200" t="s">
        <v>492</v>
      </c>
      <c r="K636" s="253" t="s">
        <v>518</v>
      </c>
      <c r="L636" s="253" t="s">
        <v>519</v>
      </c>
      <c r="M636" s="269"/>
      <c r="N636" s="269"/>
      <c r="O636" s="225"/>
      <c r="P636" s="66"/>
      <c r="Q636" s="66"/>
      <c r="R636" s="66"/>
      <c r="S636" s="66"/>
      <c r="T636" s="66"/>
      <c r="U636" s="66"/>
      <c r="V636" s="66"/>
      <c r="W636" s="66"/>
      <c r="X636" s="66"/>
      <c r="Y636" s="66"/>
      <c r="Z636" s="66"/>
      <c r="AA636" s="66"/>
      <c r="AB636" s="66"/>
      <c r="AC636" s="66"/>
      <c r="AD636" s="66"/>
      <c r="AE636" s="66"/>
      <c r="AF636" s="66"/>
      <c r="AG636" s="66"/>
      <c r="AH636" s="66"/>
      <c r="AI636" s="66"/>
    </row>
    <row r="637" hidden="1">
      <c r="A637" s="329" t="s">
        <v>7389</v>
      </c>
      <c r="B637" s="169"/>
      <c r="C637" s="169"/>
      <c r="D637" s="253" t="s">
        <v>3225</v>
      </c>
      <c r="E637" s="269"/>
      <c r="F637" s="269"/>
      <c r="G637" s="318" t="s">
        <v>3383</v>
      </c>
      <c r="H637" s="318" t="s">
        <v>3384</v>
      </c>
      <c r="I637" s="318" t="s">
        <v>3385</v>
      </c>
      <c r="J637" s="200" t="s">
        <v>492</v>
      </c>
      <c r="K637" s="253" t="s">
        <v>493</v>
      </c>
      <c r="L637" s="269"/>
      <c r="M637" s="269"/>
      <c r="N637" s="269"/>
      <c r="O637" s="225"/>
      <c r="P637" s="66"/>
      <c r="Q637" s="66"/>
      <c r="R637" s="66"/>
      <c r="S637" s="66"/>
      <c r="T637" s="66"/>
      <c r="U637" s="66"/>
      <c r="V637" s="66"/>
      <c r="W637" s="66"/>
      <c r="X637" s="66"/>
      <c r="Y637" s="66"/>
      <c r="Z637" s="66"/>
      <c r="AA637" s="66"/>
      <c r="AB637" s="66"/>
      <c r="AC637" s="66"/>
      <c r="AD637" s="66"/>
      <c r="AE637" s="66"/>
      <c r="AF637" s="66"/>
      <c r="AG637" s="66"/>
      <c r="AH637" s="66"/>
      <c r="AI637" s="66"/>
    </row>
    <row r="638" hidden="1">
      <c r="A638" s="329" t="s">
        <v>7389</v>
      </c>
      <c r="B638" s="169"/>
      <c r="C638" s="169"/>
      <c r="D638" s="253" t="s">
        <v>3229</v>
      </c>
      <c r="E638" s="269"/>
      <c r="F638" s="269"/>
      <c r="G638" s="318" t="s">
        <v>3387</v>
      </c>
      <c r="H638" s="318" t="s">
        <v>3388</v>
      </c>
      <c r="I638" s="318" t="s">
        <v>3389</v>
      </c>
      <c r="J638" s="200" t="s">
        <v>492</v>
      </c>
      <c r="K638" s="253" t="s">
        <v>493</v>
      </c>
      <c r="L638" s="269"/>
      <c r="M638" s="269"/>
      <c r="N638" s="269"/>
      <c r="O638" s="225"/>
      <c r="P638" s="66"/>
      <c r="Q638" s="66"/>
      <c r="R638" s="66"/>
      <c r="S638" s="66"/>
      <c r="T638" s="66"/>
      <c r="U638" s="66"/>
      <c r="V638" s="66"/>
      <c r="W638" s="66"/>
      <c r="X638" s="66"/>
      <c r="Y638" s="66"/>
      <c r="Z638" s="66"/>
      <c r="AA638" s="66"/>
      <c r="AB638" s="66"/>
      <c r="AC638" s="66"/>
      <c r="AD638" s="66"/>
      <c r="AE638" s="66"/>
      <c r="AF638" s="66"/>
      <c r="AG638" s="66"/>
      <c r="AH638" s="66"/>
      <c r="AI638" s="66"/>
    </row>
    <row r="639" hidden="1">
      <c r="A639" s="329" t="s">
        <v>7389</v>
      </c>
      <c r="B639" s="169"/>
      <c r="C639" s="169"/>
      <c r="D639" s="253" t="s">
        <v>3233</v>
      </c>
      <c r="E639" s="269"/>
      <c r="F639" s="269"/>
      <c r="G639" s="318" t="s">
        <v>3391</v>
      </c>
      <c r="H639" s="318" t="s">
        <v>3392</v>
      </c>
      <c r="I639" s="318" t="s">
        <v>3393</v>
      </c>
      <c r="J639" s="200" t="s">
        <v>492</v>
      </c>
      <c r="K639" s="253" t="s">
        <v>493</v>
      </c>
      <c r="L639" s="269"/>
      <c r="M639" s="319" t="s">
        <v>7390</v>
      </c>
      <c r="N639" s="269"/>
      <c r="O639" s="225"/>
      <c r="P639" s="66"/>
      <c r="Q639" s="66"/>
      <c r="R639" s="66"/>
      <c r="S639" s="66"/>
      <c r="T639" s="66"/>
      <c r="U639" s="66"/>
      <c r="V639" s="66"/>
      <c r="W639" s="66"/>
      <c r="X639" s="66"/>
      <c r="Y639" s="66"/>
      <c r="Z639" s="66"/>
      <c r="AA639" s="66"/>
      <c r="AB639" s="66"/>
      <c r="AC639" s="66"/>
      <c r="AD639" s="66"/>
      <c r="AE639" s="66"/>
      <c r="AF639" s="66"/>
      <c r="AG639" s="66"/>
      <c r="AH639" s="66"/>
      <c r="AI639" s="66"/>
    </row>
    <row r="640" hidden="1">
      <c r="A640" s="329" t="s">
        <v>7389</v>
      </c>
      <c r="B640" s="169"/>
      <c r="C640" s="169"/>
      <c r="D640" s="253" t="s">
        <v>3235</v>
      </c>
      <c r="E640" s="269"/>
      <c r="F640" s="269"/>
      <c r="G640" s="318" t="s">
        <v>3395</v>
      </c>
      <c r="H640" s="318" t="s">
        <v>3396</v>
      </c>
      <c r="I640" s="318" t="s">
        <v>3397</v>
      </c>
      <c r="J640" s="200" t="s">
        <v>492</v>
      </c>
      <c r="K640" s="253" t="s">
        <v>493</v>
      </c>
      <c r="L640" s="269"/>
      <c r="M640" s="319" t="s">
        <v>7390</v>
      </c>
      <c r="N640" s="269"/>
      <c r="O640" s="225"/>
      <c r="P640" s="66"/>
      <c r="Q640" s="66"/>
      <c r="R640" s="66"/>
      <c r="S640" s="66"/>
      <c r="T640" s="66"/>
      <c r="U640" s="66"/>
      <c r="V640" s="66"/>
      <c r="W640" s="66"/>
      <c r="X640" s="66"/>
      <c r="Y640" s="66"/>
      <c r="Z640" s="66"/>
      <c r="AA640" s="66"/>
      <c r="AB640" s="66"/>
      <c r="AC640" s="66"/>
      <c r="AD640" s="66"/>
      <c r="AE640" s="66"/>
      <c r="AF640" s="66"/>
      <c r="AG640" s="66"/>
      <c r="AH640" s="66"/>
      <c r="AI640" s="66"/>
    </row>
    <row r="641" hidden="1">
      <c r="A641" s="329" t="s">
        <v>7389</v>
      </c>
      <c r="B641" s="169"/>
      <c r="C641" s="169"/>
      <c r="D641" s="253" t="s">
        <v>3240</v>
      </c>
      <c r="E641" s="269"/>
      <c r="F641" s="269"/>
      <c r="G641" s="318" t="s">
        <v>3399</v>
      </c>
      <c r="H641" s="318" t="s">
        <v>3400</v>
      </c>
      <c r="I641" s="318" t="s">
        <v>3401</v>
      </c>
      <c r="J641" s="200" t="s">
        <v>492</v>
      </c>
      <c r="K641" s="253" t="s">
        <v>518</v>
      </c>
      <c r="L641" s="253" t="s">
        <v>519</v>
      </c>
      <c r="M641" s="269"/>
      <c r="N641" s="269"/>
      <c r="O641" s="225"/>
      <c r="P641" s="66"/>
      <c r="Q641" s="66"/>
      <c r="R641" s="66"/>
      <c r="S641" s="66"/>
      <c r="T641" s="66"/>
      <c r="U641" s="66"/>
      <c r="V641" s="66"/>
      <c r="W641" s="66"/>
      <c r="X641" s="66"/>
      <c r="Y641" s="66"/>
      <c r="Z641" s="66"/>
      <c r="AA641" s="66"/>
      <c r="AB641" s="66"/>
      <c r="AC641" s="66"/>
      <c r="AD641" s="66"/>
      <c r="AE641" s="66"/>
      <c r="AF641" s="66"/>
      <c r="AG641" s="66"/>
      <c r="AH641" s="66"/>
      <c r="AI641" s="66"/>
    </row>
    <row r="642" hidden="1">
      <c r="A642" s="329" t="s">
        <v>7389</v>
      </c>
      <c r="B642" s="169"/>
      <c r="C642" s="169"/>
      <c r="D642" s="253" t="s">
        <v>3246</v>
      </c>
      <c r="E642" s="269"/>
      <c r="F642" s="269"/>
      <c r="G642" s="318" t="s">
        <v>3403</v>
      </c>
      <c r="H642" s="318" t="s">
        <v>3400</v>
      </c>
      <c r="I642" s="318" t="s">
        <v>3404</v>
      </c>
      <c r="J642" s="200" t="s">
        <v>492</v>
      </c>
      <c r="K642" s="253" t="s">
        <v>518</v>
      </c>
      <c r="L642" s="253" t="s">
        <v>519</v>
      </c>
      <c r="M642" s="269"/>
      <c r="N642" s="269"/>
      <c r="O642" s="225"/>
      <c r="P642" s="66"/>
      <c r="Q642" s="66"/>
      <c r="R642" s="66"/>
      <c r="S642" s="66"/>
      <c r="T642" s="66"/>
      <c r="U642" s="66"/>
      <c r="V642" s="66"/>
      <c r="W642" s="66"/>
      <c r="X642" s="66"/>
      <c r="Y642" s="66"/>
      <c r="Z642" s="66"/>
      <c r="AA642" s="66"/>
      <c r="AB642" s="66"/>
      <c r="AC642" s="66"/>
      <c r="AD642" s="66"/>
      <c r="AE642" s="66"/>
      <c r="AF642" s="66"/>
      <c r="AG642" s="66"/>
      <c r="AH642" s="66"/>
      <c r="AI642" s="66"/>
    </row>
    <row r="643" hidden="1">
      <c r="A643" s="329" t="s">
        <v>7389</v>
      </c>
      <c r="B643" s="169"/>
      <c r="C643" s="169"/>
      <c r="D643" s="253" t="s">
        <v>3252</v>
      </c>
      <c r="E643" s="269"/>
      <c r="F643" s="269"/>
      <c r="G643" s="318" t="s">
        <v>3406</v>
      </c>
      <c r="H643" s="318" t="s">
        <v>3407</v>
      </c>
      <c r="I643" s="318" t="s">
        <v>3408</v>
      </c>
      <c r="J643" s="200" t="s">
        <v>492</v>
      </c>
      <c r="K643" s="253" t="s">
        <v>493</v>
      </c>
      <c r="L643" s="269"/>
      <c r="M643" s="319" t="s">
        <v>7390</v>
      </c>
      <c r="N643" s="269"/>
      <c r="O643" s="225"/>
      <c r="P643" s="66"/>
      <c r="Q643" s="66"/>
      <c r="R643" s="66"/>
      <c r="S643" s="66"/>
      <c r="T643" s="66"/>
      <c r="U643" s="66"/>
      <c r="V643" s="66"/>
      <c r="W643" s="66"/>
      <c r="X643" s="66"/>
      <c r="Y643" s="66"/>
      <c r="Z643" s="66"/>
      <c r="AA643" s="66"/>
      <c r="AB643" s="66"/>
      <c r="AC643" s="66"/>
      <c r="AD643" s="66"/>
      <c r="AE643" s="66"/>
      <c r="AF643" s="66"/>
      <c r="AG643" s="66"/>
      <c r="AH643" s="66"/>
      <c r="AI643" s="66"/>
    </row>
    <row r="644" hidden="1">
      <c r="A644" s="329" t="s">
        <v>7389</v>
      </c>
      <c r="B644" s="169"/>
      <c r="C644" s="169"/>
      <c r="D644" s="253" t="s">
        <v>3256</v>
      </c>
      <c r="E644" s="269"/>
      <c r="F644" s="269"/>
      <c r="G644" s="318" t="s">
        <v>3395</v>
      </c>
      <c r="H644" s="318" t="s">
        <v>3410</v>
      </c>
      <c r="I644" s="318" t="s">
        <v>3397</v>
      </c>
      <c r="J644" s="200" t="s">
        <v>492</v>
      </c>
      <c r="K644" s="253" t="s">
        <v>493</v>
      </c>
      <c r="L644" s="269"/>
      <c r="M644" s="319" t="s">
        <v>7390</v>
      </c>
      <c r="N644" s="269"/>
      <c r="O644" s="225"/>
      <c r="P644" s="66"/>
      <c r="Q644" s="66"/>
      <c r="R644" s="66"/>
      <c r="S644" s="66"/>
      <c r="T644" s="66"/>
      <c r="U644" s="66"/>
      <c r="V644" s="66"/>
      <c r="W644" s="66"/>
      <c r="X644" s="66"/>
      <c r="Y644" s="66"/>
      <c r="Z644" s="66"/>
      <c r="AA644" s="66"/>
      <c r="AB644" s="66"/>
      <c r="AC644" s="66"/>
      <c r="AD644" s="66"/>
      <c r="AE644" s="66"/>
      <c r="AF644" s="66"/>
      <c r="AG644" s="66"/>
      <c r="AH644" s="66"/>
      <c r="AI644" s="66"/>
    </row>
    <row r="645" hidden="1">
      <c r="A645" s="329" t="s">
        <v>7389</v>
      </c>
      <c r="B645" s="12"/>
      <c r="C645" s="12"/>
      <c r="D645" s="253" t="s">
        <v>3259</v>
      </c>
      <c r="E645" s="269"/>
      <c r="F645" s="269"/>
      <c r="G645" s="318" t="s">
        <v>3412</v>
      </c>
      <c r="H645" s="318" t="s">
        <v>3413</v>
      </c>
      <c r="I645" s="318" t="s">
        <v>3414</v>
      </c>
      <c r="J645" s="200" t="s">
        <v>492</v>
      </c>
      <c r="K645" s="253" t="s">
        <v>493</v>
      </c>
      <c r="L645" s="269"/>
      <c r="M645" s="269"/>
      <c r="N645" s="269"/>
      <c r="O645" s="225"/>
      <c r="P645" s="66"/>
      <c r="Q645" s="66"/>
      <c r="R645" s="66"/>
      <c r="S645" s="66"/>
      <c r="T645" s="66"/>
      <c r="U645" s="66"/>
      <c r="V645" s="66"/>
      <c r="W645" s="66"/>
      <c r="X645" s="66"/>
      <c r="Y645" s="66"/>
      <c r="Z645" s="66"/>
      <c r="AA645" s="66"/>
      <c r="AB645" s="66"/>
      <c r="AC645" s="66"/>
      <c r="AD645" s="66"/>
      <c r="AE645" s="66"/>
      <c r="AF645" s="66"/>
      <c r="AG645" s="66"/>
      <c r="AH645" s="66"/>
      <c r="AI645" s="66"/>
    </row>
    <row r="646" hidden="1">
      <c r="A646" s="329" t="s">
        <v>3415</v>
      </c>
      <c r="B646" s="330"/>
      <c r="C646" s="331" t="s">
        <v>3416</v>
      </c>
      <c r="D646" s="253" t="s">
        <v>3263</v>
      </c>
      <c r="E646" s="269"/>
      <c r="F646" s="269"/>
      <c r="G646" s="318" t="s">
        <v>3418</v>
      </c>
      <c r="H646" s="318" t="s">
        <v>3419</v>
      </c>
      <c r="I646" s="318" t="s">
        <v>3420</v>
      </c>
      <c r="J646" s="200" t="s">
        <v>492</v>
      </c>
      <c r="K646" s="253" t="s">
        <v>518</v>
      </c>
      <c r="L646" s="253" t="s">
        <v>519</v>
      </c>
      <c r="M646" s="269"/>
      <c r="N646" s="269"/>
      <c r="O646" s="225"/>
      <c r="P646" s="66"/>
      <c r="Q646" s="66"/>
      <c r="R646" s="66"/>
      <c r="S646" s="66"/>
      <c r="T646" s="66"/>
      <c r="U646" s="66"/>
      <c r="V646" s="66"/>
      <c r="W646" s="66"/>
      <c r="X646" s="66"/>
      <c r="Y646" s="66"/>
      <c r="Z646" s="66"/>
      <c r="AA646" s="66"/>
      <c r="AB646" s="66"/>
      <c r="AC646" s="66"/>
      <c r="AD646" s="66"/>
      <c r="AE646" s="66"/>
      <c r="AF646" s="66"/>
      <c r="AG646" s="66"/>
      <c r="AH646" s="66"/>
      <c r="AI646" s="66"/>
    </row>
    <row r="647" hidden="1">
      <c r="A647" s="329" t="s">
        <v>3415</v>
      </c>
      <c r="B647" s="169"/>
      <c r="C647" s="169"/>
      <c r="D647" s="253" t="s">
        <v>3265</v>
      </c>
      <c r="E647" s="269"/>
      <c r="F647" s="269"/>
      <c r="G647" s="318" t="s">
        <v>3422</v>
      </c>
      <c r="H647" s="318" t="s">
        <v>3423</v>
      </c>
      <c r="I647" s="318" t="s">
        <v>3424</v>
      </c>
      <c r="J647" s="200" t="s">
        <v>492</v>
      </c>
      <c r="K647" s="253" t="s">
        <v>493</v>
      </c>
      <c r="L647" s="269"/>
      <c r="M647" s="269"/>
      <c r="N647" s="269"/>
      <c r="O647" s="225"/>
      <c r="P647" s="66"/>
      <c r="Q647" s="66"/>
      <c r="R647" s="66"/>
      <c r="S647" s="66"/>
      <c r="T647" s="66"/>
      <c r="U647" s="66"/>
      <c r="V647" s="66"/>
      <c r="W647" s="66"/>
      <c r="X647" s="66"/>
      <c r="Y647" s="66"/>
      <c r="Z647" s="66"/>
      <c r="AA647" s="66"/>
      <c r="AB647" s="66"/>
      <c r="AC647" s="66"/>
      <c r="AD647" s="66"/>
      <c r="AE647" s="66"/>
      <c r="AF647" s="66"/>
      <c r="AG647" s="66"/>
      <c r="AH647" s="66"/>
      <c r="AI647" s="66"/>
    </row>
    <row r="648" hidden="1">
      <c r="A648" s="329" t="s">
        <v>3415</v>
      </c>
      <c r="B648" s="12"/>
      <c r="C648" s="12"/>
      <c r="D648" s="253" t="s">
        <v>3271</v>
      </c>
      <c r="E648" s="269"/>
      <c r="F648" s="269"/>
      <c r="G648" s="318" t="s">
        <v>3426</v>
      </c>
      <c r="H648" s="318" t="s">
        <v>3427</v>
      </c>
      <c r="I648" s="318" t="s">
        <v>3428</v>
      </c>
      <c r="J648" s="200" t="s">
        <v>492</v>
      </c>
      <c r="K648" s="253" t="s">
        <v>518</v>
      </c>
      <c r="L648" s="253" t="s">
        <v>519</v>
      </c>
      <c r="M648" s="269"/>
      <c r="N648" s="269"/>
      <c r="O648" s="225"/>
      <c r="P648" s="66"/>
      <c r="Q648" s="66"/>
      <c r="R648" s="66"/>
      <c r="S648" s="66"/>
      <c r="T648" s="66"/>
      <c r="U648" s="66"/>
      <c r="V648" s="66"/>
      <c r="W648" s="66"/>
      <c r="X648" s="66"/>
      <c r="Y648" s="66"/>
      <c r="Z648" s="66"/>
      <c r="AA648" s="66"/>
      <c r="AB648" s="66"/>
      <c r="AC648" s="66"/>
      <c r="AD648" s="66"/>
      <c r="AE648" s="66"/>
      <c r="AF648" s="66"/>
      <c r="AG648" s="66"/>
      <c r="AH648" s="66"/>
      <c r="AI648" s="66"/>
    </row>
    <row r="649" hidden="1">
      <c r="A649" s="329" t="s">
        <v>3429</v>
      </c>
      <c r="B649" s="330"/>
      <c r="C649" s="331" t="s">
        <v>3430</v>
      </c>
      <c r="D649" s="253" t="s">
        <v>3276</v>
      </c>
      <c r="E649" s="269"/>
      <c r="F649" s="269"/>
      <c r="G649" s="318" t="s">
        <v>3432</v>
      </c>
      <c r="H649" s="318" t="s">
        <v>3433</v>
      </c>
      <c r="I649" s="318" t="s">
        <v>3434</v>
      </c>
      <c r="J649" s="200" t="s">
        <v>492</v>
      </c>
      <c r="K649" s="253" t="s">
        <v>518</v>
      </c>
      <c r="L649" s="253" t="s">
        <v>519</v>
      </c>
      <c r="M649" s="269"/>
      <c r="N649" s="269"/>
      <c r="O649" s="225"/>
      <c r="P649" s="66"/>
      <c r="Q649" s="66"/>
      <c r="R649" s="66"/>
      <c r="S649" s="66"/>
      <c r="T649" s="66"/>
      <c r="U649" s="66"/>
      <c r="V649" s="66"/>
      <c r="W649" s="66"/>
      <c r="X649" s="66"/>
      <c r="Y649" s="66"/>
      <c r="Z649" s="66"/>
      <c r="AA649" s="66"/>
      <c r="AB649" s="66"/>
      <c r="AC649" s="66"/>
      <c r="AD649" s="66"/>
      <c r="AE649" s="66"/>
      <c r="AF649" s="66"/>
      <c r="AG649" s="66"/>
      <c r="AH649" s="66"/>
      <c r="AI649" s="66"/>
    </row>
    <row r="650" hidden="1">
      <c r="A650" s="329" t="s">
        <v>3429</v>
      </c>
      <c r="B650" s="169"/>
      <c r="C650" s="169"/>
      <c r="D650" s="253" t="s">
        <v>3280</v>
      </c>
      <c r="E650" s="269"/>
      <c r="F650" s="269"/>
      <c r="G650" s="318" t="s">
        <v>3436</v>
      </c>
      <c r="H650" s="318" t="s">
        <v>3437</v>
      </c>
      <c r="I650" s="318" t="s">
        <v>3438</v>
      </c>
      <c r="J650" s="200" t="s">
        <v>492</v>
      </c>
      <c r="K650" s="253" t="s">
        <v>518</v>
      </c>
      <c r="L650" s="253" t="s">
        <v>519</v>
      </c>
      <c r="M650" s="269"/>
      <c r="N650" s="269"/>
      <c r="O650" s="225"/>
      <c r="P650" s="66"/>
      <c r="Q650" s="66"/>
      <c r="R650" s="66"/>
      <c r="S650" s="66"/>
      <c r="T650" s="66"/>
      <c r="U650" s="66"/>
      <c r="V650" s="66"/>
      <c r="W650" s="66"/>
      <c r="X650" s="66"/>
      <c r="Y650" s="66"/>
      <c r="Z650" s="66"/>
      <c r="AA650" s="66"/>
      <c r="AB650" s="66"/>
      <c r="AC650" s="66"/>
      <c r="AD650" s="66"/>
      <c r="AE650" s="66"/>
      <c r="AF650" s="66"/>
      <c r="AG650" s="66"/>
      <c r="AH650" s="66"/>
      <c r="AI650" s="66"/>
    </row>
    <row r="651" hidden="1">
      <c r="A651" s="329" t="s">
        <v>3429</v>
      </c>
      <c r="B651" s="169"/>
      <c r="C651" s="169"/>
      <c r="D651" s="253" t="s">
        <v>3285</v>
      </c>
      <c r="E651" s="269"/>
      <c r="F651" s="269"/>
      <c r="G651" s="318" t="s">
        <v>3440</v>
      </c>
      <c r="H651" s="318" t="s">
        <v>3441</v>
      </c>
      <c r="I651" s="318" t="s">
        <v>3442</v>
      </c>
      <c r="J651" s="200" t="s">
        <v>492</v>
      </c>
      <c r="K651" s="253" t="s">
        <v>518</v>
      </c>
      <c r="L651" s="253" t="s">
        <v>519</v>
      </c>
      <c r="M651" s="269"/>
      <c r="N651" s="269"/>
      <c r="O651" s="225"/>
      <c r="P651" s="66"/>
      <c r="Q651" s="66"/>
      <c r="R651" s="66"/>
      <c r="S651" s="66"/>
      <c r="T651" s="66"/>
      <c r="U651" s="66"/>
      <c r="V651" s="66"/>
      <c r="W651" s="66"/>
      <c r="X651" s="66"/>
      <c r="Y651" s="66"/>
      <c r="Z651" s="66"/>
      <c r="AA651" s="66"/>
      <c r="AB651" s="66"/>
      <c r="AC651" s="66"/>
      <c r="AD651" s="66"/>
      <c r="AE651" s="66"/>
      <c r="AF651" s="66"/>
      <c r="AG651" s="66"/>
      <c r="AH651" s="66"/>
      <c r="AI651" s="66"/>
    </row>
    <row r="652" hidden="1">
      <c r="A652" s="329" t="s">
        <v>3429</v>
      </c>
      <c r="B652" s="169"/>
      <c r="C652" s="169"/>
      <c r="D652" s="253" t="s">
        <v>3289</v>
      </c>
      <c r="E652" s="269"/>
      <c r="F652" s="269"/>
      <c r="G652" s="318" t="s">
        <v>3444</v>
      </c>
      <c r="H652" s="318" t="s">
        <v>3445</v>
      </c>
      <c r="I652" s="318" t="s">
        <v>3446</v>
      </c>
      <c r="J652" s="200" t="s">
        <v>492</v>
      </c>
      <c r="K652" s="253" t="s">
        <v>518</v>
      </c>
      <c r="L652" s="253" t="s">
        <v>519</v>
      </c>
      <c r="M652" s="269"/>
      <c r="N652" s="269"/>
      <c r="O652" s="225"/>
      <c r="P652" s="66"/>
      <c r="Q652" s="66"/>
      <c r="R652" s="66"/>
      <c r="S652" s="66"/>
      <c r="T652" s="66"/>
      <c r="U652" s="66"/>
      <c r="V652" s="66"/>
      <c r="W652" s="66"/>
      <c r="X652" s="66"/>
      <c r="Y652" s="66"/>
      <c r="Z652" s="66"/>
      <c r="AA652" s="66"/>
      <c r="AB652" s="66"/>
      <c r="AC652" s="66"/>
      <c r="AD652" s="66"/>
      <c r="AE652" s="66"/>
      <c r="AF652" s="66"/>
      <c r="AG652" s="66"/>
      <c r="AH652" s="66"/>
      <c r="AI652" s="66"/>
    </row>
    <row r="653" hidden="1">
      <c r="A653" s="329" t="s">
        <v>3429</v>
      </c>
      <c r="B653" s="169"/>
      <c r="C653" s="169"/>
      <c r="D653" s="253" t="s">
        <v>3290</v>
      </c>
      <c r="E653" s="269"/>
      <c r="F653" s="269"/>
      <c r="G653" s="318" t="s">
        <v>3448</v>
      </c>
      <c r="H653" s="318" t="s">
        <v>3445</v>
      </c>
      <c r="I653" s="318" t="s">
        <v>3449</v>
      </c>
      <c r="J653" s="200" t="s">
        <v>492</v>
      </c>
      <c r="K653" s="253" t="s">
        <v>518</v>
      </c>
      <c r="L653" s="253" t="s">
        <v>519</v>
      </c>
      <c r="M653" s="269"/>
      <c r="N653" s="269"/>
      <c r="O653" s="225"/>
      <c r="P653" s="66"/>
      <c r="Q653" s="66"/>
      <c r="R653" s="66"/>
      <c r="S653" s="66"/>
      <c r="T653" s="66"/>
      <c r="U653" s="66"/>
      <c r="V653" s="66"/>
      <c r="W653" s="66"/>
      <c r="X653" s="66"/>
      <c r="Y653" s="66"/>
      <c r="Z653" s="66"/>
      <c r="AA653" s="66"/>
      <c r="AB653" s="66"/>
      <c r="AC653" s="66"/>
      <c r="AD653" s="66"/>
      <c r="AE653" s="66"/>
      <c r="AF653" s="66"/>
      <c r="AG653" s="66"/>
      <c r="AH653" s="66"/>
      <c r="AI653" s="66"/>
    </row>
    <row r="654" hidden="1">
      <c r="A654" s="329" t="s">
        <v>3429</v>
      </c>
      <c r="B654" s="169"/>
      <c r="C654" s="169"/>
      <c r="D654" s="253" t="s">
        <v>3291</v>
      </c>
      <c r="E654" s="269"/>
      <c r="F654" s="269"/>
      <c r="G654" s="318" t="s">
        <v>2950</v>
      </c>
      <c r="H654" s="318" t="s">
        <v>3451</v>
      </c>
      <c r="I654" s="318" t="s">
        <v>2952</v>
      </c>
      <c r="J654" s="200" t="s">
        <v>492</v>
      </c>
      <c r="K654" s="253" t="s">
        <v>518</v>
      </c>
      <c r="L654" s="253" t="s">
        <v>519</v>
      </c>
      <c r="M654" s="269"/>
      <c r="N654" s="269"/>
      <c r="O654" s="225"/>
      <c r="P654" s="66"/>
      <c r="Q654" s="66"/>
      <c r="R654" s="66"/>
      <c r="S654" s="66"/>
      <c r="T654" s="66"/>
      <c r="U654" s="66"/>
      <c r="V654" s="66"/>
      <c r="W654" s="66"/>
      <c r="X654" s="66"/>
      <c r="Y654" s="66"/>
      <c r="Z654" s="66"/>
      <c r="AA654" s="66"/>
      <c r="AB654" s="66"/>
      <c r="AC654" s="66"/>
      <c r="AD654" s="66"/>
      <c r="AE654" s="66"/>
      <c r="AF654" s="66"/>
      <c r="AG654" s="66"/>
      <c r="AH654" s="66"/>
      <c r="AI654" s="66"/>
    </row>
    <row r="655" hidden="1">
      <c r="A655" s="329" t="s">
        <v>3429</v>
      </c>
      <c r="B655" s="169"/>
      <c r="C655" s="169"/>
      <c r="D655" s="253" t="s">
        <v>3292</v>
      </c>
      <c r="E655" s="269"/>
      <c r="F655" s="269"/>
      <c r="G655" s="318" t="s">
        <v>3412</v>
      </c>
      <c r="H655" s="318" t="s">
        <v>3453</v>
      </c>
      <c r="I655" s="318" t="s">
        <v>3414</v>
      </c>
      <c r="J655" s="200" t="s">
        <v>492</v>
      </c>
      <c r="K655" s="253" t="s">
        <v>493</v>
      </c>
      <c r="L655" s="269"/>
      <c r="M655" s="269"/>
      <c r="N655" s="269"/>
      <c r="O655" s="225"/>
      <c r="P655" s="66"/>
      <c r="Q655" s="66"/>
      <c r="R655" s="66"/>
      <c r="S655" s="66"/>
      <c r="T655" s="66"/>
      <c r="U655" s="66"/>
      <c r="V655" s="66"/>
      <c r="W655" s="66"/>
      <c r="X655" s="66"/>
      <c r="Y655" s="66"/>
      <c r="Z655" s="66"/>
      <c r="AA655" s="66"/>
      <c r="AB655" s="66"/>
      <c r="AC655" s="66"/>
      <c r="AD655" s="66"/>
      <c r="AE655" s="66"/>
      <c r="AF655" s="66"/>
      <c r="AG655" s="66"/>
      <c r="AH655" s="66"/>
      <c r="AI655" s="66"/>
    </row>
    <row r="656" hidden="1">
      <c r="A656" s="329" t="s">
        <v>3429</v>
      </c>
      <c r="B656" s="169"/>
      <c r="C656" s="169"/>
      <c r="D656" s="253" t="s">
        <v>3293</v>
      </c>
      <c r="E656" s="269"/>
      <c r="F656" s="269"/>
      <c r="G656" s="318" t="s">
        <v>2927</v>
      </c>
      <c r="H656" s="318" t="s">
        <v>3455</v>
      </c>
      <c r="I656" s="318" t="s">
        <v>2929</v>
      </c>
      <c r="J656" s="200" t="s">
        <v>492</v>
      </c>
      <c r="K656" s="253" t="s">
        <v>493</v>
      </c>
      <c r="L656" s="269"/>
      <c r="M656" s="269"/>
      <c r="N656" s="269"/>
      <c r="O656" s="225"/>
      <c r="P656" s="66"/>
      <c r="Q656" s="66"/>
      <c r="R656" s="66"/>
      <c r="S656" s="66"/>
      <c r="T656" s="66"/>
      <c r="U656" s="66"/>
      <c r="V656" s="66"/>
      <c r="W656" s="66"/>
      <c r="X656" s="66"/>
      <c r="Y656" s="66"/>
      <c r="Z656" s="66"/>
      <c r="AA656" s="66"/>
      <c r="AB656" s="66"/>
      <c r="AC656" s="66"/>
      <c r="AD656" s="66"/>
      <c r="AE656" s="66"/>
      <c r="AF656" s="66"/>
      <c r="AG656" s="66"/>
      <c r="AH656" s="66"/>
      <c r="AI656" s="66"/>
    </row>
    <row r="657" hidden="1">
      <c r="A657" s="329" t="s">
        <v>3429</v>
      </c>
      <c r="B657" s="12"/>
      <c r="C657" s="12"/>
      <c r="D657" s="253" t="s">
        <v>3294</v>
      </c>
      <c r="E657" s="269"/>
      <c r="F657" s="269"/>
      <c r="G657" s="318" t="s">
        <v>2931</v>
      </c>
      <c r="H657" s="318" t="s">
        <v>2932</v>
      </c>
      <c r="I657" s="318" t="s">
        <v>2933</v>
      </c>
      <c r="J657" s="200" t="s">
        <v>492</v>
      </c>
      <c r="K657" s="253" t="s">
        <v>493</v>
      </c>
      <c r="L657" s="269"/>
      <c r="M657" s="269"/>
      <c r="N657" s="269"/>
      <c r="O657" s="225"/>
      <c r="P657" s="66"/>
      <c r="Q657" s="66"/>
      <c r="R657" s="66"/>
      <c r="S657" s="66"/>
      <c r="T657" s="66"/>
      <c r="U657" s="66"/>
      <c r="V657" s="66"/>
      <c r="W657" s="66"/>
      <c r="X657" s="66"/>
      <c r="Y657" s="66"/>
      <c r="Z657" s="66"/>
      <c r="AA657" s="66"/>
      <c r="AB657" s="66"/>
      <c r="AC657" s="66"/>
      <c r="AD657" s="66"/>
      <c r="AE657" s="66"/>
      <c r="AF657" s="66"/>
      <c r="AG657" s="66"/>
      <c r="AH657" s="66"/>
      <c r="AI657" s="66"/>
    </row>
    <row r="658" hidden="1">
      <c r="A658" s="329" t="s">
        <v>3457</v>
      </c>
      <c r="B658" s="330"/>
      <c r="C658" s="336" t="s">
        <v>3458</v>
      </c>
      <c r="D658" s="253" t="s">
        <v>3295</v>
      </c>
      <c r="E658" s="269"/>
      <c r="F658" s="269"/>
      <c r="G658" s="318" t="s">
        <v>3460</v>
      </c>
      <c r="H658" s="318" t="s">
        <v>3461</v>
      </c>
      <c r="I658" s="318" t="s">
        <v>3462</v>
      </c>
      <c r="J658" s="200" t="s">
        <v>492</v>
      </c>
      <c r="K658" s="253" t="s">
        <v>518</v>
      </c>
      <c r="L658" s="253" t="s">
        <v>519</v>
      </c>
      <c r="M658" s="269"/>
      <c r="N658" s="269"/>
      <c r="O658" s="225"/>
      <c r="P658" s="66"/>
      <c r="Q658" s="66"/>
      <c r="R658" s="66"/>
      <c r="S658" s="66"/>
      <c r="T658" s="66"/>
      <c r="U658" s="66"/>
      <c r="V658" s="66"/>
      <c r="W658" s="66"/>
      <c r="X658" s="66"/>
      <c r="Y658" s="66"/>
      <c r="Z658" s="66"/>
      <c r="AA658" s="66"/>
      <c r="AB658" s="66"/>
      <c r="AC658" s="66"/>
      <c r="AD658" s="66"/>
      <c r="AE658" s="66"/>
      <c r="AF658" s="66"/>
      <c r="AG658" s="66"/>
      <c r="AH658" s="66"/>
      <c r="AI658" s="66"/>
    </row>
    <row r="659" hidden="1">
      <c r="A659" s="329" t="s">
        <v>3457</v>
      </c>
      <c r="B659" s="169"/>
      <c r="C659" s="169"/>
      <c r="D659" s="253" t="s">
        <v>3296</v>
      </c>
      <c r="E659" s="269"/>
      <c r="F659" s="269"/>
      <c r="G659" s="318" t="s">
        <v>3422</v>
      </c>
      <c r="H659" s="318" t="s">
        <v>3464</v>
      </c>
      <c r="I659" s="318" t="s">
        <v>3424</v>
      </c>
      <c r="J659" s="200" t="s">
        <v>492</v>
      </c>
      <c r="K659" s="253" t="s">
        <v>493</v>
      </c>
      <c r="L659" s="269"/>
      <c r="M659" s="269"/>
      <c r="N659" s="269"/>
      <c r="O659" s="225"/>
      <c r="P659" s="66"/>
      <c r="Q659" s="66"/>
      <c r="R659" s="66"/>
      <c r="S659" s="66"/>
      <c r="T659" s="66"/>
      <c r="U659" s="66"/>
      <c r="V659" s="66"/>
      <c r="W659" s="66"/>
      <c r="X659" s="66"/>
      <c r="Y659" s="66"/>
      <c r="Z659" s="66"/>
      <c r="AA659" s="66"/>
      <c r="AB659" s="66"/>
      <c r="AC659" s="66"/>
      <c r="AD659" s="66"/>
      <c r="AE659" s="66"/>
      <c r="AF659" s="66"/>
      <c r="AG659" s="66"/>
      <c r="AH659" s="66"/>
      <c r="AI659" s="66"/>
    </row>
    <row r="660" hidden="1">
      <c r="A660" s="329" t="s">
        <v>3457</v>
      </c>
      <c r="B660" s="12"/>
      <c r="C660" s="12"/>
      <c r="D660" s="253" t="s">
        <v>3297</v>
      </c>
      <c r="E660" s="269"/>
      <c r="F660" s="269"/>
      <c r="G660" s="318" t="s">
        <v>3426</v>
      </c>
      <c r="H660" s="318" t="s">
        <v>3466</v>
      </c>
      <c r="I660" s="318" t="s">
        <v>3467</v>
      </c>
      <c r="J660" s="200" t="s">
        <v>492</v>
      </c>
      <c r="K660" s="253" t="s">
        <v>518</v>
      </c>
      <c r="L660" s="253" t="s">
        <v>519</v>
      </c>
      <c r="M660" s="269"/>
      <c r="N660" s="269"/>
      <c r="O660" s="225"/>
      <c r="P660" s="66"/>
      <c r="Q660" s="66"/>
      <c r="R660" s="66"/>
      <c r="S660" s="66"/>
      <c r="T660" s="66"/>
      <c r="U660" s="66"/>
      <c r="V660" s="66"/>
      <c r="W660" s="66"/>
      <c r="X660" s="66"/>
      <c r="Y660" s="66"/>
      <c r="Z660" s="66"/>
      <c r="AA660" s="66"/>
      <c r="AB660" s="66"/>
      <c r="AC660" s="66"/>
      <c r="AD660" s="66"/>
      <c r="AE660" s="66"/>
      <c r="AF660" s="66"/>
      <c r="AG660" s="66"/>
      <c r="AH660" s="66"/>
      <c r="AI660" s="66"/>
    </row>
    <row r="661" hidden="1">
      <c r="A661" s="329" t="s">
        <v>3508</v>
      </c>
      <c r="B661" s="330"/>
      <c r="C661" s="331" t="s">
        <v>3509</v>
      </c>
      <c r="D661" s="253" t="s">
        <v>3298</v>
      </c>
      <c r="E661" s="269"/>
      <c r="F661" s="319" t="s">
        <v>3511</v>
      </c>
      <c r="G661" s="318" t="s">
        <v>3512</v>
      </c>
      <c r="H661" s="318" t="s">
        <v>3513</v>
      </c>
      <c r="I661" s="318" t="s">
        <v>3514</v>
      </c>
      <c r="J661" s="200" t="s">
        <v>492</v>
      </c>
      <c r="K661" s="253" t="s">
        <v>518</v>
      </c>
      <c r="L661" s="253" t="s">
        <v>519</v>
      </c>
      <c r="M661" s="269"/>
      <c r="N661" s="269"/>
      <c r="O661" s="225"/>
      <c r="P661" s="66"/>
      <c r="Q661" s="66"/>
      <c r="R661" s="66"/>
      <c r="S661" s="66"/>
      <c r="T661" s="66"/>
      <c r="U661" s="66"/>
      <c r="V661" s="66"/>
      <c r="W661" s="66"/>
      <c r="X661" s="66"/>
      <c r="Y661" s="66"/>
      <c r="Z661" s="66"/>
      <c r="AA661" s="66"/>
      <c r="AB661" s="66"/>
      <c r="AC661" s="66"/>
      <c r="AD661" s="66"/>
      <c r="AE661" s="66"/>
      <c r="AF661" s="66"/>
      <c r="AG661" s="66"/>
      <c r="AH661" s="66"/>
      <c r="AI661" s="66"/>
    </row>
    <row r="662" hidden="1">
      <c r="A662" s="329" t="s">
        <v>3508</v>
      </c>
      <c r="B662" s="169"/>
      <c r="C662" s="169"/>
      <c r="D662" s="253" t="s">
        <v>3299</v>
      </c>
      <c r="E662" s="269"/>
      <c r="F662" s="269"/>
      <c r="G662" s="318" t="s">
        <v>3516</v>
      </c>
      <c r="H662" s="318" t="s">
        <v>3517</v>
      </c>
      <c r="I662" s="318" t="s">
        <v>3518</v>
      </c>
      <c r="J662" s="200" t="s">
        <v>492</v>
      </c>
      <c r="K662" s="253" t="s">
        <v>518</v>
      </c>
      <c r="L662" s="253" t="s">
        <v>519</v>
      </c>
      <c r="M662" s="269"/>
      <c r="N662" s="269"/>
      <c r="O662" s="225"/>
      <c r="P662" s="66"/>
      <c r="Q662" s="66"/>
      <c r="R662" s="66"/>
      <c r="S662" s="66"/>
      <c r="T662" s="66"/>
      <c r="U662" s="66"/>
      <c r="V662" s="66"/>
      <c r="W662" s="66"/>
      <c r="X662" s="66"/>
      <c r="Y662" s="66"/>
      <c r="Z662" s="66"/>
      <c r="AA662" s="66"/>
      <c r="AB662" s="66"/>
      <c r="AC662" s="66"/>
      <c r="AD662" s="66"/>
      <c r="AE662" s="66"/>
      <c r="AF662" s="66"/>
      <c r="AG662" s="66"/>
      <c r="AH662" s="66"/>
      <c r="AI662" s="66"/>
    </row>
    <row r="663" hidden="1">
      <c r="A663" s="329" t="s">
        <v>3508</v>
      </c>
      <c r="B663" s="169"/>
      <c r="C663" s="169"/>
      <c r="D663" s="253" t="s">
        <v>3300</v>
      </c>
      <c r="E663" s="269"/>
      <c r="F663" s="269"/>
      <c r="G663" s="318" t="s">
        <v>3520</v>
      </c>
      <c r="H663" s="318" t="s">
        <v>3517</v>
      </c>
      <c r="I663" s="318" t="s">
        <v>3521</v>
      </c>
      <c r="J663" s="200" t="s">
        <v>492</v>
      </c>
      <c r="K663" s="253" t="s">
        <v>518</v>
      </c>
      <c r="L663" s="253" t="s">
        <v>519</v>
      </c>
      <c r="M663" s="317"/>
      <c r="N663" s="269"/>
      <c r="O663" s="225"/>
      <c r="P663" s="66"/>
      <c r="Q663" s="66"/>
      <c r="R663" s="66"/>
      <c r="S663" s="66"/>
      <c r="T663" s="66"/>
      <c r="U663" s="66"/>
      <c r="V663" s="66"/>
      <c r="W663" s="66"/>
      <c r="X663" s="66"/>
      <c r="Y663" s="66"/>
      <c r="Z663" s="66"/>
      <c r="AA663" s="66"/>
      <c r="AB663" s="66"/>
      <c r="AC663" s="66"/>
      <c r="AD663" s="66"/>
      <c r="AE663" s="66"/>
      <c r="AF663" s="66"/>
      <c r="AG663" s="66"/>
      <c r="AH663" s="66"/>
      <c r="AI663" s="66"/>
    </row>
    <row r="664" hidden="1">
      <c r="A664" s="329" t="s">
        <v>3508</v>
      </c>
      <c r="B664" s="169"/>
      <c r="C664" s="169"/>
      <c r="D664" s="253" t="s">
        <v>3301</v>
      </c>
      <c r="E664" s="269"/>
      <c r="F664" s="269"/>
      <c r="G664" s="318" t="s">
        <v>3523</v>
      </c>
      <c r="H664" s="318" t="s">
        <v>3524</v>
      </c>
      <c r="I664" s="318" t="s">
        <v>3525</v>
      </c>
      <c r="J664" s="200" t="s">
        <v>492</v>
      </c>
      <c r="K664" s="253" t="s">
        <v>518</v>
      </c>
      <c r="L664" s="253" t="s">
        <v>519</v>
      </c>
      <c r="M664" s="317"/>
      <c r="N664" s="269"/>
      <c r="O664" s="225"/>
      <c r="P664" s="66"/>
      <c r="Q664" s="66"/>
      <c r="R664" s="66"/>
      <c r="S664" s="66"/>
      <c r="T664" s="66"/>
      <c r="U664" s="66"/>
      <c r="V664" s="66"/>
      <c r="W664" s="66"/>
      <c r="X664" s="66"/>
      <c r="Y664" s="66"/>
      <c r="Z664" s="66"/>
      <c r="AA664" s="66"/>
      <c r="AB664" s="66"/>
      <c r="AC664" s="66"/>
      <c r="AD664" s="66"/>
      <c r="AE664" s="66"/>
      <c r="AF664" s="66"/>
      <c r="AG664" s="66"/>
      <c r="AH664" s="66"/>
      <c r="AI664" s="66"/>
    </row>
    <row r="665" hidden="1">
      <c r="A665" s="329" t="s">
        <v>3508</v>
      </c>
      <c r="B665" s="169"/>
      <c r="C665" s="169"/>
      <c r="D665" s="253" t="s">
        <v>3302</v>
      </c>
      <c r="E665" s="269"/>
      <c r="F665" s="269"/>
      <c r="G665" s="318" t="s">
        <v>3527</v>
      </c>
      <c r="H665" s="318" t="s">
        <v>3513</v>
      </c>
      <c r="I665" s="318" t="s">
        <v>3528</v>
      </c>
      <c r="J665" s="200" t="s">
        <v>492</v>
      </c>
      <c r="K665" s="253" t="s">
        <v>518</v>
      </c>
      <c r="L665" s="253" t="s">
        <v>519</v>
      </c>
      <c r="M665" s="269"/>
      <c r="N665" s="269"/>
      <c r="O665" s="225"/>
      <c r="P665" s="66"/>
      <c r="Q665" s="66"/>
      <c r="R665" s="66"/>
      <c r="S665" s="66"/>
      <c r="T665" s="66"/>
      <c r="U665" s="66"/>
      <c r="V665" s="66"/>
      <c r="W665" s="66"/>
      <c r="X665" s="66"/>
      <c r="Y665" s="66"/>
      <c r="Z665" s="66"/>
      <c r="AA665" s="66"/>
      <c r="AB665" s="66"/>
      <c r="AC665" s="66"/>
      <c r="AD665" s="66"/>
      <c r="AE665" s="66"/>
      <c r="AF665" s="66"/>
      <c r="AG665" s="66"/>
      <c r="AH665" s="66"/>
      <c r="AI665" s="66"/>
    </row>
    <row r="666" hidden="1">
      <c r="A666" s="329" t="s">
        <v>3508</v>
      </c>
      <c r="B666" s="169"/>
      <c r="C666" s="169"/>
      <c r="D666" s="253" t="s">
        <v>3304</v>
      </c>
      <c r="E666" s="269"/>
      <c r="F666" s="269"/>
      <c r="G666" s="318" t="s">
        <v>3530</v>
      </c>
      <c r="H666" s="318" t="s">
        <v>3517</v>
      </c>
      <c r="I666" s="318" t="s">
        <v>3531</v>
      </c>
      <c r="J666" s="200" t="s">
        <v>492</v>
      </c>
      <c r="K666" s="253" t="s">
        <v>493</v>
      </c>
      <c r="L666" s="269"/>
      <c r="M666" s="269"/>
      <c r="N666" s="269"/>
      <c r="O666" s="225"/>
      <c r="P666" s="66"/>
      <c r="Q666" s="66"/>
      <c r="R666" s="66"/>
      <c r="S666" s="66"/>
      <c r="T666" s="66"/>
      <c r="U666" s="66"/>
      <c r="V666" s="66"/>
      <c r="W666" s="66"/>
      <c r="X666" s="66"/>
      <c r="Y666" s="66"/>
      <c r="Z666" s="66"/>
      <c r="AA666" s="66"/>
      <c r="AB666" s="66"/>
      <c r="AC666" s="66"/>
      <c r="AD666" s="66"/>
      <c r="AE666" s="66"/>
      <c r="AF666" s="66"/>
      <c r="AG666" s="66"/>
      <c r="AH666" s="66"/>
      <c r="AI666" s="66"/>
    </row>
    <row r="667" hidden="1">
      <c r="A667" s="329" t="s">
        <v>3508</v>
      </c>
      <c r="B667" s="169"/>
      <c r="C667" s="169"/>
      <c r="D667" s="253" t="s">
        <v>3305</v>
      </c>
      <c r="E667" s="269"/>
      <c r="F667" s="269"/>
      <c r="G667" s="318" t="s">
        <v>3533</v>
      </c>
      <c r="H667" s="318" t="s">
        <v>3534</v>
      </c>
      <c r="I667" s="318" t="s">
        <v>3535</v>
      </c>
      <c r="J667" s="200" t="s">
        <v>492</v>
      </c>
      <c r="K667" s="253" t="s">
        <v>493</v>
      </c>
      <c r="L667" s="269"/>
      <c r="M667" s="269"/>
      <c r="N667" s="269"/>
      <c r="O667" s="225"/>
      <c r="P667" s="66"/>
      <c r="Q667" s="66"/>
      <c r="R667" s="66"/>
      <c r="S667" s="66"/>
      <c r="T667" s="66"/>
      <c r="U667" s="66"/>
      <c r="V667" s="66"/>
      <c r="W667" s="66"/>
      <c r="X667" s="66"/>
      <c r="Y667" s="66"/>
      <c r="Z667" s="66"/>
      <c r="AA667" s="66"/>
      <c r="AB667" s="66"/>
      <c r="AC667" s="66"/>
      <c r="AD667" s="66"/>
      <c r="AE667" s="66"/>
      <c r="AF667" s="66"/>
      <c r="AG667" s="66"/>
      <c r="AH667" s="66"/>
      <c r="AI667" s="66"/>
    </row>
    <row r="668" hidden="1">
      <c r="A668" s="329" t="s">
        <v>3508</v>
      </c>
      <c r="B668" s="169"/>
      <c r="C668" s="169"/>
      <c r="D668" s="253" t="s">
        <v>3308</v>
      </c>
      <c r="E668" s="269"/>
      <c r="F668" s="269"/>
      <c r="G668" s="318" t="s">
        <v>3537</v>
      </c>
      <c r="H668" s="318" t="s">
        <v>3538</v>
      </c>
      <c r="I668" s="318" t="s">
        <v>3539</v>
      </c>
      <c r="J668" s="200" t="s">
        <v>492</v>
      </c>
      <c r="K668" s="253" t="s">
        <v>493</v>
      </c>
      <c r="L668" s="269"/>
      <c r="M668" s="269"/>
      <c r="N668" s="269"/>
      <c r="O668" s="225"/>
      <c r="P668" s="66"/>
      <c r="Q668" s="66"/>
      <c r="R668" s="66"/>
      <c r="S668" s="66"/>
      <c r="T668" s="66"/>
      <c r="U668" s="66"/>
      <c r="V668" s="66"/>
      <c r="W668" s="66"/>
      <c r="X668" s="66"/>
      <c r="Y668" s="66"/>
      <c r="Z668" s="66"/>
      <c r="AA668" s="66"/>
      <c r="AB668" s="66"/>
      <c r="AC668" s="66"/>
      <c r="AD668" s="66"/>
      <c r="AE668" s="66"/>
      <c r="AF668" s="66"/>
      <c r="AG668" s="66"/>
      <c r="AH668" s="66"/>
      <c r="AI668" s="66"/>
    </row>
    <row r="669" hidden="1">
      <c r="A669" s="329" t="s">
        <v>3508</v>
      </c>
      <c r="B669" s="169"/>
      <c r="C669" s="169"/>
      <c r="D669" s="253" t="s">
        <v>3309</v>
      </c>
      <c r="E669" s="269"/>
      <c r="F669" s="269"/>
      <c r="G669" s="318" t="s">
        <v>3541</v>
      </c>
      <c r="H669" s="318" t="s">
        <v>3542</v>
      </c>
      <c r="I669" s="318" t="s">
        <v>3543</v>
      </c>
      <c r="J669" s="200" t="s">
        <v>492</v>
      </c>
      <c r="K669" s="253" t="s">
        <v>493</v>
      </c>
      <c r="L669" s="269"/>
      <c r="M669" s="269"/>
      <c r="N669" s="269"/>
      <c r="O669" s="225"/>
      <c r="P669" s="66"/>
      <c r="Q669" s="66"/>
      <c r="R669" s="66"/>
      <c r="S669" s="66"/>
      <c r="T669" s="66"/>
      <c r="U669" s="66"/>
      <c r="V669" s="66"/>
      <c r="W669" s="66"/>
      <c r="X669" s="66"/>
      <c r="Y669" s="66"/>
      <c r="Z669" s="66"/>
      <c r="AA669" s="66"/>
      <c r="AB669" s="66"/>
      <c r="AC669" s="66"/>
      <c r="AD669" s="66"/>
      <c r="AE669" s="66"/>
      <c r="AF669" s="66"/>
      <c r="AG669" s="66"/>
      <c r="AH669" s="66"/>
      <c r="AI669" s="66"/>
    </row>
    <row r="670" hidden="1">
      <c r="A670" s="329" t="s">
        <v>3508</v>
      </c>
      <c r="B670" s="12"/>
      <c r="C670" s="12"/>
      <c r="D670" s="253" t="s">
        <v>3311</v>
      </c>
      <c r="E670" s="269"/>
      <c r="F670" s="269"/>
      <c r="G670" s="318" t="s">
        <v>3545</v>
      </c>
      <c r="H670" s="318" t="s">
        <v>3517</v>
      </c>
      <c r="I670" s="318" t="s">
        <v>3546</v>
      </c>
      <c r="J670" s="200" t="s">
        <v>492</v>
      </c>
      <c r="K670" s="253" t="s">
        <v>518</v>
      </c>
      <c r="L670" s="253" t="s">
        <v>519</v>
      </c>
      <c r="M670" s="269"/>
      <c r="N670" s="269"/>
      <c r="O670" s="225"/>
      <c r="P670" s="66"/>
      <c r="Q670" s="66"/>
      <c r="R670" s="66"/>
      <c r="S670" s="66"/>
      <c r="T670" s="66"/>
      <c r="U670" s="66"/>
      <c r="V670" s="66"/>
      <c r="W670" s="66"/>
      <c r="X670" s="66"/>
      <c r="Y670" s="66"/>
      <c r="Z670" s="66"/>
      <c r="AA670" s="66"/>
      <c r="AB670" s="66"/>
      <c r="AC670" s="66"/>
      <c r="AD670" s="66"/>
      <c r="AE670" s="66"/>
      <c r="AF670" s="66"/>
      <c r="AG670" s="66"/>
      <c r="AH670" s="66"/>
      <c r="AI670" s="66"/>
    </row>
    <row r="671" hidden="1">
      <c r="A671" s="329" t="s">
        <v>3468</v>
      </c>
      <c r="B671" s="330"/>
      <c r="C671" s="336" t="s">
        <v>3469</v>
      </c>
      <c r="D671" s="253" t="s">
        <v>3313</v>
      </c>
      <c r="E671" s="269"/>
      <c r="F671" s="269"/>
      <c r="G671" s="318" t="s">
        <v>3471</v>
      </c>
      <c r="H671" s="318" t="s">
        <v>3472</v>
      </c>
      <c r="I671" s="318" t="s">
        <v>3473</v>
      </c>
      <c r="J671" s="200" t="s">
        <v>492</v>
      </c>
      <c r="K671" s="253" t="s">
        <v>493</v>
      </c>
      <c r="L671" s="269"/>
      <c r="M671" s="269"/>
      <c r="N671" s="269"/>
      <c r="O671" s="225"/>
      <c r="P671" s="66"/>
      <c r="Q671" s="66"/>
      <c r="R671" s="66"/>
      <c r="S671" s="66"/>
      <c r="T671" s="66"/>
      <c r="U671" s="66"/>
      <c r="V671" s="66"/>
      <c r="W671" s="66"/>
      <c r="X671" s="66"/>
      <c r="Y671" s="66"/>
      <c r="Z671" s="66"/>
      <c r="AA671" s="66"/>
      <c r="AB671" s="66"/>
      <c r="AC671" s="66"/>
      <c r="AD671" s="66"/>
      <c r="AE671" s="66"/>
      <c r="AF671" s="66"/>
      <c r="AG671" s="66"/>
      <c r="AH671" s="66"/>
      <c r="AI671" s="66"/>
    </row>
    <row r="672" hidden="1">
      <c r="A672" s="329" t="s">
        <v>3468</v>
      </c>
      <c r="B672" s="169"/>
      <c r="C672" s="169"/>
      <c r="D672" s="253" t="s">
        <v>3315</v>
      </c>
      <c r="E672" s="269"/>
      <c r="F672" s="269"/>
      <c r="G672" s="318" t="s">
        <v>3471</v>
      </c>
      <c r="H672" s="318" t="s">
        <v>3475</v>
      </c>
      <c r="I672" s="318" t="s">
        <v>3473</v>
      </c>
      <c r="J672" s="200" t="s">
        <v>492</v>
      </c>
      <c r="K672" s="253" t="s">
        <v>493</v>
      </c>
      <c r="L672" s="269"/>
      <c r="M672" s="269"/>
      <c r="N672" s="269"/>
      <c r="O672" s="225"/>
      <c r="P672" s="66"/>
      <c r="Q672" s="66"/>
      <c r="R672" s="66"/>
      <c r="S672" s="66"/>
      <c r="T672" s="66"/>
      <c r="U672" s="66"/>
      <c r="V672" s="66"/>
      <c r="W672" s="66"/>
      <c r="X672" s="66"/>
      <c r="Y672" s="66"/>
      <c r="Z672" s="66"/>
      <c r="AA672" s="66"/>
      <c r="AB672" s="66"/>
      <c r="AC672" s="66"/>
      <c r="AD672" s="66"/>
      <c r="AE672" s="66"/>
      <c r="AF672" s="66"/>
      <c r="AG672" s="66"/>
      <c r="AH672" s="66"/>
      <c r="AI672" s="66"/>
    </row>
    <row r="673" hidden="1">
      <c r="A673" s="329" t="s">
        <v>3468</v>
      </c>
      <c r="B673" s="169"/>
      <c r="C673" s="169"/>
      <c r="D673" s="253" t="s">
        <v>3316</v>
      </c>
      <c r="E673" s="269"/>
      <c r="F673" s="269"/>
      <c r="G673" s="318" t="s">
        <v>3477</v>
      </c>
      <c r="H673" s="318" t="s">
        <v>3472</v>
      </c>
      <c r="I673" s="318" t="s">
        <v>3478</v>
      </c>
      <c r="J673" s="200" t="s">
        <v>492</v>
      </c>
      <c r="K673" s="253" t="s">
        <v>493</v>
      </c>
      <c r="L673" s="269"/>
      <c r="M673" s="269"/>
      <c r="N673" s="269"/>
      <c r="O673" s="225"/>
      <c r="P673" s="66"/>
      <c r="Q673" s="66"/>
      <c r="R673" s="66"/>
      <c r="S673" s="66"/>
      <c r="T673" s="66"/>
      <c r="U673" s="66"/>
      <c r="V673" s="66"/>
      <c r="W673" s="66"/>
      <c r="X673" s="66"/>
      <c r="Y673" s="66"/>
      <c r="Z673" s="66"/>
      <c r="AA673" s="66"/>
      <c r="AB673" s="66"/>
      <c r="AC673" s="66"/>
      <c r="AD673" s="66"/>
      <c r="AE673" s="66"/>
      <c r="AF673" s="66"/>
      <c r="AG673" s="66"/>
      <c r="AH673" s="66"/>
      <c r="AI673" s="66"/>
    </row>
    <row r="674" hidden="1">
      <c r="A674" s="329" t="s">
        <v>3468</v>
      </c>
      <c r="B674" s="169"/>
      <c r="C674" s="169"/>
      <c r="D674" s="253" t="s">
        <v>3318</v>
      </c>
      <c r="E674" s="269"/>
      <c r="F674" s="269"/>
      <c r="G674" s="318" t="s">
        <v>3480</v>
      </c>
      <c r="H674" s="318" t="s">
        <v>3475</v>
      </c>
      <c r="I674" s="318" t="s">
        <v>3481</v>
      </c>
      <c r="J674" s="200" t="s">
        <v>492</v>
      </c>
      <c r="K674" s="253" t="s">
        <v>493</v>
      </c>
      <c r="L674" s="269"/>
      <c r="M674" s="269"/>
      <c r="N674" s="269"/>
      <c r="O674" s="225"/>
      <c r="P674" s="66"/>
      <c r="Q674" s="66"/>
      <c r="R674" s="66"/>
      <c r="S674" s="66"/>
      <c r="T674" s="66"/>
      <c r="U674" s="66"/>
      <c r="V674" s="66"/>
      <c r="W674" s="66"/>
      <c r="X674" s="66"/>
      <c r="Y674" s="66"/>
      <c r="Z674" s="66"/>
      <c r="AA674" s="66"/>
      <c r="AB674" s="66"/>
      <c r="AC674" s="66"/>
      <c r="AD674" s="66"/>
      <c r="AE674" s="66"/>
      <c r="AF674" s="66"/>
      <c r="AG674" s="66"/>
      <c r="AH674" s="66"/>
      <c r="AI674" s="66"/>
    </row>
    <row r="675" hidden="1">
      <c r="A675" s="329" t="s">
        <v>3468</v>
      </c>
      <c r="B675" s="169"/>
      <c r="C675" s="169"/>
      <c r="D675" s="253" t="s">
        <v>3321</v>
      </c>
      <c r="E675" s="269"/>
      <c r="F675" s="269"/>
      <c r="G675" s="318" t="s">
        <v>3483</v>
      </c>
      <c r="H675" s="318" t="s">
        <v>3484</v>
      </c>
      <c r="I675" s="318" t="s">
        <v>3485</v>
      </c>
      <c r="J675" s="200" t="s">
        <v>492</v>
      </c>
      <c r="K675" s="253" t="s">
        <v>493</v>
      </c>
      <c r="L675" s="269"/>
      <c r="M675" s="269"/>
      <c r="N675" s="269"/>
      <c r="O675" s="225"/>
      <c r="P675" s="66"/>
      <c r="Q675" s="66"/>
      <c r="R675" s="66"/>
      <c r="S675" s="66"/>
      <c r="T675" s="66"/>
      <c r="U675" s="66"/>
      <c r="V675" s="66"/>
      <c r="W675" s="66"/>
      <c r="X675" s="66"/>
      <c r="Y675" s="66"/>
      <c r="Z675" s="66"/>
      <c r="AA675" s="66"/>
      <c r="AB675" s="66"/>
      <c r="AC675" s="66"/>
      <c r="AD675" s="66"/>
      <c r="AE675" s="66"/>
      <c r="AF675" s="66"/>
      <c r="AG675" s="66"/>
      <c r="AH675" s="66"/>
      <c r="AI675" s="66"/>
    </row>
    <row r="676" hidden="1">
      <c r="A676" s="329" t="s">
        <v>3468</v>
      </c>
      <c r="B676" s="169"/>
      <c r="C676" s="169"/>
      <c r="D676" s="253" t="s">
        <v>3325</v>
      </c>
      <c r="E676" s="269"/>
      <c r="F676" s="269"/>
      <c r="G676" s="318" t="s">
        <v>3483</v>
      </c>
      <c r="H676" s="318" t="s">
        <v>3487</v>
      </c>
      <c r="I676" s="318" t="s">
        <v>3485</v>
      </c>
      <c r="J676" s="200" t="s">
        <v>492</v>
      </c>
      <c r="K676" s="253" t="s">
        <v>493</v>
      </c>
      <c r="L676" s="269"/>
      <c r="M676" s="269"/>
      <c r="N676" s="269"/>
      <c r="O676" s="225"/>
      <c r="P676" s="66"/>
      <c r="Q676" s="66"/>
      <c r="R676" s="66"/>
      <c r="S676" s="66"/>
      <c r="T676" s="66"/>
      <c r="U676" s="66"/>
      <c r="V676" s="66"/>
      <c r="W676" s="66"/>
      <c r="X676" s="66"/>
      <c r="Y676" s="66"/>
      <c r="Z676" s="66"/>
      <c r="AA676" s="66"/>
      <c r="AB676" s="66"/>
      <c r="AC676" s="66"/>
      <c r="AD676" s="66"/>
      <c r="AE676" s="66"/>
      <c r="AF676" s="66"/>
      <c r="AG676" s="66"/>
      <c r="AH676" s="66"/>
      <c r="AI676" s="66"/>
    </row>
    <row r="677" hidden="1">
      <c r="A677" s="329" t="s">
        <v>3468</v>
      </c>
      <c r="B677" s="169"/>
      <c r="C677" s="169"/>
      <c r="D677" s="253" t="s">
        <v>3328</v>
      </c>
      <c r="E677" s="269"/>
      <c r="F677" s="269"/>
      <c r="G677" s="318" t="s">
        <v>3489</v>
      </c>
      <c r="H677" s="318" t="s">
        <v>3490</v>
      </c>
      <c r="I677" s="318" t="s">
        <v>3491</v>
      </c>
      <c r="J677" s="200" t="s">
        <v>492</v>
      </c>
      <c r="K677" s="253" t="s">
        <v>493</v>
      </c>
      <c r="L677" s="269"/>
      <c r="M677" s="269"/>
      <c r="N677" s="269"/>
      <c r="O677" s="225"/>
      <c r="P677" s="66"/>
      <c r="Q677" s="66"/>
      <c r="R677" s="66"/>
      <c r="S677" s="66"/>
      <c r="T677" s="66"/>
      <c r="U677" s="66"/>
      <c r="V677" s="66"/>
      <c r="W677" s="66"/>
      <c r="X677" s="66"/>
      <c r="Y677" s="66"/>
      <c r="Z677" s="66"/>
      <c r="AA677" s="66"/>
      <c r="AB677" s="66"/>
      <c r="AC677" s="66"/>
      <c r="AD677" s="66"/>
      <c r="AE677" s="66"/>
      <c r="AF677" s="66"/>
      <c r="AG677" s="66"/>
      <c r="AH677" s="66"/>
      <c r="AI677" s="66"/>
    </row>
    <row r="678" hidden="1">
      <c r="A678" s="329" t="s">
        <v>3468</v>
      </c>
      <c r="B678" s="169"/>
      <c r="C678" s="169"/>
      <c r="D678" s="253" t="s">
        <v>3331</v>
      </c>
      <c r="E678" s="269"/>
      <c r="F678" s="269"/>
      <c r="G678" s="318" t="s">
        <v>3489</v>
      </c>
      <c r="H678" s="318" t="s">
        <v>3493</v>
      </c>
      <c r="I678" s="318" t="s">
        <v>3491</v>
      </c>
      <c r="J678" s="200" t="s">
        <v>492</v>
      </c>
      <c r="K678" s="253" t="s">
        <v>493</v>
      </c>
      <c r="L678" s="269"/>
      <c r="M678" s="269"/>
      <c r="N678" s="269"/>
      <c r="O678" s="225"/>
      <c r="P678" s="66"/>
      <c r="Q678" s="66"/>
      <c r="R678" s="66"/>
      <c r="S678" s="66"/>
      <c r="T678" s="66"/>
      <c r="U678" s="66"/>
      <c r="V678" s="66"/>
      <c r="W678" s="66"/>
      <c r="X678" s="66"/>
      <c r="Y678" s="66"/>
      <c r="Z678" s="66"/>
      <c r="AA678" s="66"/>
      <c r="AB678" s="66"/>
      <c r="AC678" s="66"/>
      <c r="AD678" s="66"/>
      <c r="AE678" s="66"/>
      <c r="AF678" s="66"/>
      <c r="AG678" s="66"/>
      <c r="AH678" s="66"/>
      <c r="AI678" s="66"/>
    </row>
    <row r="679" hidden="1">
      <c r="A679" s="329" t="s">
        <v>3468</v>
      </c>
      <c r="B679" s="169"/>
      <c r="C679" s="169"/>
      <c r="D679" s="253" t="s">
        <v>3334</v>
      </c>
      <c r="E679" s="269"/>
      <c r="F679" s="269"/>
      <c r="G679" s="318" t="s">
        <v>3495</v>
      </c>
      <c r="H679" s="318" t="s">
        <v>3496</v>
      </c>
      <c r="I679" s="318" t="s">
        <v>3497</v>
      </c>
      <c r="J679" s="200" t="s">
        <v>492</v>
      </c>
      <c r="K679" s="253" t="s">
        <v>493</v>
      </c>
      <c r="L679" s="269"/>
      <c r="M679" s="269"/>
      <c r="N679" s="269"/>
      <c r="O679" s="225"/>
      <c r="P679" s="66"/>
      <c r="Q679" s="66"/>
      <c r="R679" s="66"/>
      <c r="S679" s="66"/>
      <c r="T679" s="66"/>
      <c r="U679" s="66"/>
      <c r="V679" s="66"/>
      <c r="W679" s="66"/>
      <c r="X679" s="66"/>
      <c r="Y679" s="66"/>
      <c r="Z679" s="66"/>
      <c r="AA679" s="66"/>
      <c r="AB679" s="66"/>
      <c r="AC679" s="66"/>
      <c r="AD679" s="66"/>
      <c r="AE679" s="66"/>
      <c r="AF679" s="66"/>
      <c r="AG679" s="66"/>
      <c r="AH679" s="66"/>
      <c r="AI679" s="66"/>
    </row>
    <row r="680" hidden="1">
      <c r="A680" s="329" t="s">
        <v>3468</v>
      </c>
      <c r="B680" s="169"/>
      <c r="C680" s="169"/>
      <c r="D680" s="253" t="s">
        <v>3337</v>
      </c>
      <c r="E680" s="269"/>
      <c r="F680" s="269"/>
      <c r="G680" s="318" t="s">
        <v>3499</v>
      </c>
      <c r="H680" s="318" t="s">
        <v>3500</v>
      </c>
      <c r="I680" s="318" t="s">
        <v>3501</v>
      </c>
      <c r="J680" s="200" t="s">
        <v>492</v>
      </c>
      <c r="K680" s="253" t="s">
        <v>493</v>
      </c>
      <c r="L680" s="269"/>
      <c r="M680" s="269"/>
      <c r="N680" s="269"/>
      <c r="O680" s="225"/>
      <c r="P680" s="66"/>
      <c r="Q680" s="66"/>
      <c r="R680" s="66"/>
      <c r="S680" s="66"/>
      <c r="T680" s="66"/>
      <c r="U680" s="66"/>
      <c r="V680" s="66"/>
      <c r="W680" s="66"/>
      <c r="X680" s="66"/>
      <c r="Y680" s="66"/>
      <c r="Z680" s="66"/>
      <c r="AA680" s="66"/>
      <c r="AB680" s="66"/>
      <c r="AC680" s="66"/>
      <c r="AD680" s="66"/>
      <c r="AE680" s="66"/>
      <c r="AF680" s="66"/>
      <c r="AG680" s="66"/>
      <c r="AH680" s="66"/>
      <c r="AI680" s="66"/>
    </row>
    <row r="681" hidden="1">
      <c r="A681" s="329" t="s">
        <v>3468</v>
      </c>
      <c r="B681" s="169"/>
      <c r="C681" s="169"/>
      <c r="D681" s="253" t="s">
        <v>3340</v>
      </c>
      <c r="E681" s="269"/>
      <c r="F681" s="269"/>
      <c r="G681" s="318" t="s">
        <v>3503</v>
      </c>
      <c r="H681" s="318" t="s">
        <v>3472</v>
      </c>
      <c r="I681" s="318" t="s">
        <v>3504</v>
      </c>
      <c r="J681" s="200" t="s">
        <v>492</v>
      </c>
      <c r="K681" s="253" t="s">
        <v>493</v>
      </c>
      <c r="L681" s="269"/>
      <c r="M681" s="269"/>
      <c r="N681" s="269"/>
      <c r="O681" s="225"/>
      <c r="P681" s="66"/>
      <c r="Q681" s="66"/>
      <c r="R681" s="66"/>
      <c r="S681" s="66"/>
      <c r="T681" s="66"/>
      <c r="U681" s="66"/>
      <c r="V681" s="66"/>
      <c r="W681" s="66"/>
      <c r="X681" s="66"/>
      <c r="Y681" s="66"/>
      <c r="Z681" s="66"/>
      <c r="AA681" s="66"/>
      <c r="AB681" s="66"/>
      <c r="AC681" s="66"/>
      <c r="AD681" s="66"/>
      <c r="AE681" s="66"/>
      <c r="AF681" s="66"/>
      <c r="AG681" s="66"/>
      <c r="AH681" s="66"/>
      <c r="AI681" s="66"/>
    </row>
    <row r="682" hidden="1">
      <c r="A682" s="329" t="s">
        <v>3468</v>
      </c>
      <c r="B682" s="12"/>
      <c r="C682" s="12"/>
      <c r="D682" s="253" t="s">
        <v>3343</v>
      </c>
      <c r="E682" s="269"/>
      <c r="F682" s="269"/>
      <c r="G682" s="318" t="s">
        <v>3412</v>
      </c>
      <c r="H682" s="318" t="s">
        <v>7391</v>
      </c>
      <c r="I682" s="318" t="s">
        <v>3414</v>
      </c>
      <c r="J682" s="320" t="s">
        <v>706</v>
      </c>
      <c r="K682" s="253" t="s">
        <v>493</v>
      </c>
      <c r="L682" s="269"/>
      <c r="M682" s="321" t="s">
        <v>3507</v>
      </c>
      <c r="N682" s="269"/>
      <c r="O682" s="225"/>
      <c r="P682" s="66"/>
      <c r="Q682" s="66"/>
      <c r="R682" s="66"/>
      <c r="S682" s="66"/>
      <c r="T682" s="66"/>
      <c r="U682" s="66"/>
      <c r="V682" s="66"/>
      <c r="W682" s="66"/>
      <c r="X682" s="66"/>
      <c r="Y682" s="66"/>
      <c r="Z682" s="66"/>
      <c r="AA682" s="66"/>
      <c r="AB682" s="66"/>
      <c r="AC682" s="66"/>
      <c r="AD682" s="66"/>
      <c r="AE682" s="66"/>
      <c r="AF682" s="66"/>
      <c r="AG682" s="66"/>
      <c r="AH682" s="66"/>
      <c r="AI682" s="66"/>
    </row>
    <row r="683" hidden="1">
      <c r="A683" s="329" t="s">
        <v>3547</v>
      </c>
      <c r="B683" s="330"/>
      <c r="C683" s="336" t="s">
        <v>3548</v>
      </c>
      <c r="D683" s="253" t="s">
        <v>3347</v>
      </c>
      <c r="E683" s="269"/>
      <c r="F683" s="269"/>
      <c r="G683" s="318" t="s">
        <v>3550</v>
      </c>
      <c r="H683" s="318" t="s">
        <v>3551</v>
      </c>
      <c r="I683" s="318" t="s">
        <v>3552</v>
      </c>
      <c r="J683" s="200" t="s">
        <v>492</v>
      </c>
      <c r="K683" s="253" t="s">
        <v>518</v>
      </c>
      <c r="L683" s="253" t="s">
        <v>519</v>
      </c>
      <c r="M683" s="269"/>
      <c r="N683" s="269"/>
      <c r="O683" s="225"/>
      <c r="P683" s="66"/>
      <c r="Q683" s="66"/>
      <c r="R683" s="66"/>
      <c r="S683" s="66"/>
      <c r="T683" s="66"/>
      <c r="U683" s="66"/>
      <c r="V683" s="66"/>
      <c r="W683" s="66"/>
      <c r="X683" s="66"/>
      <c r="Y683" s="66"/>
      <c r="Z683" s="66"/>
      <c r="AA683" s="66"/>
      <c r="AB683" s="66"/>
      <c r="AC683" s="66"/>
      <c r="AD683" s="66"/>
      <c r="AE683" s="66"/>
      <c r="AF683" s="66"/>
      <c r="AG683" s="66"/>
      <c r="AH683" s="66"/>
      <c r="AI683" s="66"/>
    </row>
    <row r="684" hidden="1">
      <c r="A684" s="329" t="s">
        <v>3547</v>
      </c>
      <c r="B684" s="169"/>
      <c r="C684" s="169"/>
      <c r="D684" s="253" t="s">
        <v>3353</v>
      </c>
      <c r="E684" s="269"/>
      <c r="F684" s="269"/>
      <c r="G684" s="318" t="s">
        <v>3554</v>
      </c>
      <c r="H684" s="318" t="s">
        <v>3555</v>
      </c>
      <c r="I684" s="318" t="s">
        <v>3552</v>
      </c>
      <c r="J684" s="200" t="s">
        <v>492</v>
      </c>
      <c r="K684" s="253" t="s">
        <v>518</v>
      </c>
      <c r="L684" s="253" t="s">
        <v>519</v>
      </c>
      <c r="M684" s="269"/>
      <c r="N684" s="269"/>
      <c r="O684" s="225"/>
      <c r="P684" s="66"/>
      <c r="Q684" s="66"/>
      <c r="R684" s="66"/>
      <c r="S684" s="66"/>
      <c r="T684" s="66"/>
      <c r="U684" s="66"/>
      <c r="V684" s="66"/>
      <c r="W684" s="66"/>
      <c r="X684" s="66"/>
      <c r="Y684" s="66"/>
      <c r="Z684" s="66"/>
      <c r="AA684" s="66"/>
      <c r="AB684" s="66"/>
      <c r="AC684" s="66"/>
      <c r="AD684" s="66"/>
      <c r="AE684" s="66"/>
      <c r="AF684" s="66"/>
      <c r="AG684" s="66"/>
      <c r="AH684" s="66"/>
      <c r="AI684" s="66"/>
    </row>
    <row r="685" hidden="1">
      <c r="A685" s="329" t="s">
        <v>3547</v>
      </c>
      <c r="B685" s="169"/>
      <c r="C685" s="169"/>
      <c r="D685" s="253" t="s">
        <v>3357</v>
      </c>
      <c r="E685" s="269"/>
      <c r="F685" s="269"/>
      <c r="G685" s="318" t="s">
        <v>3557</v>
      </c>
      <c r="H685" s="318" t="s">
        <v>1714</v>
      </c>
      <c r="I685" s="318" t="s">
        <v>3558</v>
      </c>
      <c r="J685" s="200" t="s">
        <v>492</v>
      </c>
      <c r="K685" s="253" t="s">
        <v>518</v>
      </c>
      <c r="L685" s="253" t="s">
        <v>519</v>
      </c>
      <c r="M685" s="269"/>
      <c r="N685" s="269"/>
      <c r="O685" s="225"/>
      <c r="P685" s="66"/>
      <c r="Q685" s="66"/>
      <c r="R685" s="66"/>
      <c r="S685" s="66"/>
      <c r="T685" s="66"/>
      <c r="U685" s="66"/>
      <c r="V685" s="66"/>
      <c r="W685" s="66"/>
      <c r="X685" s="66"/>
      <c r="Y685" s="66"/>
      <c r="Z685" s="66"/>
      <c r="AA685" s="66"/>
      <c r="AB685" s="66"/>
      <c r="AC685" s="66"/>
      <c r="AD685" s="66"/>
      <c r="AE685" s="66"/>
      <c r="AF685" s="66"/>
      <c r="AG685" s="66"/>
      <c r="AH685" s="66"/>
      <c r="AI685" s="66"/>
    </row>
    <row r="686" hidden="1">
      <c r="A686" s="329" t="s">
        <v>3547</v>
      </c>
      <c r="B686" s="169"/>
      <c r="C686" s="169"/>
      <c r="D686" s="253" t="s">
        <v>3361</v>
      </c>
      <c r="E686" s="269"/>
      <c r="F686" s="269"/>
      <c r="G686" s="318" t="s">
        <v>1713</v>
      </c>
      <c r="H686" s="318" t="s">
        <v>1714</v>
      </c>
      <c r="I686" s="318" t="s">
        <v>1715</v>
      </c>
      <c r="J686" s="200" t="s">
        <v>492</v>
      </c>
      <c r="K686" s="253" t="s">
        <v>518</v>
      </c>
      <c r="L686" s="253" t="s">
        <v>519</v>
      </c>
      <c r="M686" s="269"/>
      <c r="N686" s="269"/>
      <c r="O686" s="225"/>
      <c r="P686" s="66"/>
      <c r="Q686" s="66"/>
      <c r="R686" s="66"/>
      <c r="S686" s="66"/>
      <c r="T686" s="66"/>
      <c r="U686" s="66"/>
      <c r="V686" s="66"/>
      <c r="W686" s="66"/>
      <c r="X686" s="66"/>
      <c r="Y686" s="66"/>
      <c r="Z686" s="66"/>
      <c r="AA686" s="66"/>
      <c r="AB686" s="66"/>
      <c r="AC686" s="66"/>
      <c r="AD686" s="66"/>
      <c r="AE686" s="66"/>
      <c r="AF686" s="66"/>
      <c r="AG686" s="66"/>
      <c r="AH686" s="66"/>
      <c r="AI686" s="66"/>
    </row>
    <row r="687" hidden="1">
      <c r="A687" s="329" t="s">
        <v>3547</v>
      </c>
      <c r="B687" s="169"/>
      <c r="C687" s="169"/>
      <c r="D687" s="253" t="s">
        <v>3366</v>
      </c>
      <c r="E687" s="269"/>
      <c r="F687" s="269"/>
      <c r="G687" s="318" t="s">
        <v>3561</v>
      </c>
      <c r="H687" s="318" t="s">
        <v>3551</v>
      </c>
      <c r="I687" s="318" t="s">
        <v>3562</v>
      </c>
      <c r="J687" s="200" t="s">
        <v>492</v>
      </c>
      <c r="K687" s="253" t="s">
        <v>518</v>
      </c>
      <c r="L687" s="253" t="s">
        <v>519</v>
      </c>
      <c r="M687" s="269"/>
      <c r="N687" s="269"/>
      <c r="O687" s="225"/>
      <c r="P687" s="66"/>
      <c r="Q687" s="66"/>
      <c r="R687" s="66"/>
      <c r="S687" s="66"/>
      <c r="T687" s="66"/>
      <c r="U687" s="66"/>
      <c r="V687" s="66"/>
      <c r="W687" s="66"/>
      <c r="X687" s="66"/>
      <c r="Y687" s="66"/>
      <c r="Z687" s="66"/>
      <c r="AA687" s="66"/>
      <c r="AB687" s="66"/>
      <c r="AC687" s="66"/>
      <c r="AD687" s="66"/>
      <c r="AE687" s="66"/>
      <c r="AF687" s="66"/>
      <c r="AG687" s="66"/>
      <c r="AH687" s="66"/>
      <c r="AI687" s="66"/>
    </row>
    <row r="688" hidden="1">
      <c r="A688" s="329" t="s">
        <v>3547</v>
      </c>
      <c r="B688" s="169"/>
      <c r="C688" s="169"/>
      <c r="D688" s="253" t="s">
        <v>3372</v>
      </c>
      <c r="E688" s="269"/>
      <c r="F688" s="269"/>
      <c r="G688" s="318" t="s">
        <v>3564</v>
      </c>
      <c r="H688" s="318" t="s">
        <v>3551</v>
      </c>
      <c r="I688" s="318" t="s">
        <v>3565</v>
      </c>
      <c r="J688" s="200" t="s">
        <v>492</v>
      </c>
      <c r="K688" s="253" t="s">
        <v>518</v>
      </c>
      <c r="L688" s="253" t="s">
        <v>519</v>
      </c>
      <c r="M688" s="269"/>
      <c r="N688" s="269"/>
      <c r="O688" s="225"/>
      <c r="P688" s="66"/>
      <c r="Q688" s="66"/>
      <c r="R688" s="66"/>
      <c r="S688" s="66"/>
      <c r="T688" s="66"/>
      <c r="U688" s="66"/>
      <c r="V688" s="66"/>
      <c r="W688" s="66"/>
      <c r="X688" s="66"/>
      <c r="Y688" s="66"/>
      <c r="Z688" s="66"/>
      <c r="AA688" s="66"/>
      <c r="AB688" s="66"/>
      <c r="AC688" s="66"/>
      <c r="AD688" s="66"/>
      <c r="AE688" s="66"/>
      <c r="AF688" s="66"/>
      <c r="AG688" s="66"/>
      <c r="AH688" s="66"/>
      <c r="AI688" s="66"/>
    </row>
    <row r="689" hidden="1">
      <c r="A689" s="329" t="s">
        <v>3547</v>
      </c>
      <c r="B689" s="169"/>
      <c r="C689" s="169"/>
      <c r="D689" s="253" t="s">
        <v>3376</v>
      </c>
      <c r="E689" s="269"/>
      <c r="F689" s="269"/>
      <c r="G689" s="318" t="s">
        <v>3567</v>
      </c>
      <c r="H689" s="318" t="s">
        <v>3568</v>
      </c>
      <c r="I689" s="318" t="s">
        <v>3569</v>
      </c>
      <c r="J689" s="200" t="s">
        <v>492</v>
      </c>
      <c r="K689" s="253" t="s">
        <v>518</v>
      </c>
      <c r="L689" s="253" t="s">
        <v>519</v>
      </c>
      <c r="M689" s="269"/>
      <c r="N689" s="269"/>
      <c r="O689" s="225"/>
      <c r="P689" s="66"/>
      <c r="Q689" s="66"/>
      <c r="R689" s="66"/>
      <c r="S689" s="66"/>
      <c r="T689" s="66"/>
      <c r="U689" s="66"/>
      <c r="V689" s="66"/>
      <c r="W689" s="66"/>
      <c r="X689" s="66"/>
      <c r="Y689" s="66"/>
      <c r="Z689" s="66"/>
      <c r="AA689" s="66"/>
      <c r="AB689" s="66"/>
      <c r="AC689" s="66"/>
      <c r="AD689" s="66"/>
      <c r="AE689" s="66"/>
      <c r="AF689" s="66"/>
      <c r="AG689" s="66"/>
      <c r="AH689" s="66"/>
      <c r="AI689" s="66"/>
    </row>
    <row r="690" hidden="1">
      <c r="A690" s="329" t="s">
        <v>3547</v>
      </c>
      <c r="B690" s="169"/>
      <c r="C690" s="169"/>
      <c r="D690" s="253" t="s">
        <v>3379</v>
      </c>
      <c r="E690" s="269"/>
      <c r="F690" s="269"/>
      <c r="G690" s="318" t="s">
        <v>3571</v>
      </c>
      <c r="H690" s="318" t="s">
        <v>3551</v>
      </c>
      <c r="I690" s="318" t="s">
        <v>3572</v>
      </c>
      <c r="J690" s="200" t="s">
        <v>492</v>
      </c>
      <c r="K690" s="253" t="s">
        <v>518</v>
      </c>
      <c r="L690" s="253" t="s">
        <v>519</v>
      </c>
      <c r="M690" s="269"/>
      <c r="N690" s="269"/>
      <c r="O690" s="225"/>
      <c r="P690" s="66"/>
      <c r="Q690" s="66"/>
      <c r="R690" s="66"/>
      <c r="S690" s="66"/>
      <c r="T690" s="66"/>
      <c r="U690" s="66"/>
      <c r="V690" s="66"/>
      <c r="W690" s="66"/>
      <c r="X690" s="66"/>
      <c r="Y690" s="66"/>
      <c r="Z690" s="66"/>
      <c r="AA690" s="66"/>
      <c r="AB690" s="66"/>
      <c r="AC690" s="66"/>
      <c r="AD690" s="66"/>
      <c r="AE690" s="66"/>
      <c r="AF690" s="66"/>
      <c r="AG690" s="66"/>
      <c r="AH690" s="66"/>
      <c r="AI690" s="66"/>
    </row>
    <row r="691" hidden="1">
      <c r="A691" s="329" t="s">
        <v>3547</v>
      </c>
      <c r="B691" s="12"/>
      <c r="C691" s="12"/>
      <c r="D691" s="253" t="s">
        <v>3382</v>
      </c>
      <c r="E691" s="269"/>
      <c r="F691" s="269"/>
      <c r="G691" s="318" t="s">
        <v>1738</v>
      </c>
      <c r="H691" s="318" t="s">
        <v>3574</v>
      </c>
      <c r="I691" s="318" t="s">
        <v>3575</v>
      </c>
      <c r="J691" s="320" t="s">
        <v>706</v>
      </c>
      <c r="K691" s="253" t="s">
        <v>518</v>
      </c>
      <c r="L691" s="253" t="s">
        <v>519</v>
      </c>
      <c r="M691" s="321" t="s">
        <v>3576</v>
      </c>
      <c r="N691" s="257" t="s">
        <v>7392</v>
      </c>
      <c r="O691" s="225"/>
      <c r="P691" s="66"/>
      <c r="Q691" s="66"/>
      <c r="R691" s="66"/>
      <c r="S691" s="66"/>
      <c r="T691" s="66"/>
      <c r="U691" s="66"/>
      <c r="V691" s="66"/>
      <c r="W691" s="66"/>
      <c r="X691" s="66"/>
      <c r="Y691" s="66"/>
      <c r="Z691" s="66"/>
      <c r="AA691" s="66"/>
      <c r="AB691" s="66"/>
      <c r="AC691" s="66"/>
      <c r="AD691" s="66"/>
      <c r="AE691" s="66"/>
      <c r="AF691" s="66"/>
      <c r="AG691" s="66"/>
      <c r="AH691" s="66"/>
      <c r="AI691" s="66"/>
    </row>
    <row r="692" hidden="1">
      <c r="A692" s="337" t="s">
        <v>3577</v>
      </c>
      <c r="B692" s="330"/>
      <c r="C692" s="330"/>
      <c r="D692" s="253" t="s">
        <v>3386</v>
      </c>
      <c r="E692" s="269"/>
      <c r="F692" s="269"/>
      <c r="G692" s="318" t="s">
        <v>3584</v>
      </c>
      <c r="H692" s="318" t="s">
        <v>3585</v>
      </c>
      <c r="I692" s="318" t="s">
        <v>3586</v>
      </c>
      <c r="J692" s="200" t="s">
        <v>492</v>
      </c>
      <c r="K692" s="253" t="s">
        <v>518</v>
      </c>
      <c r="L692" s="253" t="s">
        <v>519</v>
      </c>
      <c r="M692" s="269"/>
      <c r="N692" s="269"/>
      <c r="O692" s="225"/>
      <c r="P692" s="66"/>
      <c r="Q692" s="66"/>
      <c r="R692" s="66"/>
      <c r="S692" s="66"/>
      <c r="T692" s="66"/>
      <c r="U692" s="66"/>
      <c r="V692" s="66"/>
      <c r="W692" s="66"/>
      <c r="X692" s="66"/>
      <c r="Y692" s="66"/>
      <c r="Z692" s="66"/>
      <c r="AA692" s="66"/>
      <c r="AB692" s="66"/>
      <c r="AC692" s="66"/>
      <c r="AD692" s="66"/>
      <c r="AE692" s="66"/>
      <c r="AF692" s="66"/>
      <c r="AG692" s="66"/>
      <c r="AH692" s="66"/>
      <c r="AI692" s="66"/>
    </row>
    <row r="693" hidden="1">
      <c r="A693" s="337" t="s">
        <v>3577</v>
      </c>
      <c r="B693" s="169"/>
      <c r="C693" s="169"/>
      <c r="D693" s="253" t="s">
        <v>3390</v>
      </c>
      <c r="E693" s="269"/>
      <c r="F693" s="269"/>
      <c r="G693" s="318" t="s">
        <v>3588</v>
      </c>
      <c r="H693" s="318" t="s">
        <v>3589</v>
      </c>
      <c r="I693" s="318" t="s">
        <v>3590</v>
      </c>
      <c r="J693" s="200" t="s">
        <v>492</v>
      </c>
      <c r="K693" s="253" t="s">
        <v>493</v>
      </c>
      <c r="L693" s="269"/>
      <c r="M693" s="269"/>
      <c r="N693" s="269"/>
      <c r="O693" s="225"/>
      <c r="P693" s="66"/>
      <c r="Q693" s="66"/>
      <c r="R693" s="66"/>
      <c r="S693" s="66"/>
      <c r="T693" s="66"/>
      <c r="U693" s="66"/>
      <c r="V693" s="66"/>
      <c r="W693" s="66"/>
      <c r="X693" s="66"/>
      <c r="Y693" s="66"/>
      <c r="Z693" s="66"/>
      <c r="AA693" s="66"/>
      <c r="AB693" s="66"/>
      <c r="AC693" s="66"/>
      <c r="AD693" s="66"/>
      <c r="AE693" s="66"/>
      <c r="AF693" s="66"/>
      <c r="AG693" s="66"/>
      <c r="AH693" s="66"/>
      <c r="AI693" s="66"/>
    </row>
    <row r="694" hidden="1">
      <c r="A694" s="337" t="s">
        <v>3577</v>
      </c>
      <c r="B694" s="169"/>
      <c r="C694" s="169"/>
      <c r="D694" s="253" t="s">
        <v>3394</v>
      </c>
      <c r="E694" s="269"/>
      <c r="F694" s="269"/>
      <c r="G694" s="318" t="s">
        <v>3588</v>
      </c>
      <c r="H694" s="318" t="s">
        <v>3589</v>
      </c>
      <c r="I694" s="318" t="s">
        <v>3592</v>
      </c>
      <c r="J694" s="200" t="s">
        <v>492</v>
      </c>
      <c r="K694" s="253" t="s">
        <v>493</v>
      </c>
      <c r="L694" s="269"/>
      <c r="M694" s="269"/>
      <c r="N694" s="269"/>
      <c r="O694" s="225"/>
      <c r="P694" s="66"/>
      <c r="Q694" s="66"/>
      <c r="R694" s="66"/>
      <c r="S694" s="66"/>
      <c r="T694" s="66"/>
      <c r="U694" s="66"/>
      <c r="V694" s="66"/>
      <c r="W694" s="66"/>
      <c r="X694" s="66"/>
      <c r="Y694" s="66"/>
      <c r="Z694" s="66"/>
      <c r="AA694" s="66"/>
      <c r="AB694" s="66"/>
      <c r="AC694" s="66"/>
      <c r="AD694" s="66"/>
      <c r="AE694" s="66"/>
      <c r="AF694" s="66"/>
      <c r="AG694" s="66"/>
      <c r="AH694" s="66"/>
      <c r="AI694" s="66"/>
    </row>
    <row r="695" hidden="1">
      <c r="A695" s="337" t="s">
        <v>3577</v>
      </c>
      <c r="B695" s="169"/>
      <c r="C695" s="169"/>
      <c r="D695" s="253" t="s">
        <v>3398</v>
      </c>
      <c r="E695" s="269"/>
      <c r="F695" s="269"/>
      <c r="G695" s="318" t="s">
        <v>3594</v>
      </c>
      <c r="H695" s="318" t="s">
        <v>3589</v>
      </c>
      <c r="I695" s="318" t="s">
        <v>3595</v>
      </c>
      <c r="J695" s="200" t="s">
        <v>492</v>
      </c>
      <c r="K695" s="253" t="s">
        <v>493</v>
      </c>
      <c r="L695" s="269"/>
      <c r="M695" s="269"/>
      <c r="N695" s="269"/>
      <c r="O695" s="225"/>
      <c r="P695" s="66"/>
      <c r="Q695" s="66"/>
      <c r="R695" s="66"/>
      <c r="S695" s="66"/>
      <c r="T695" s="66"/>
      <c r="U695" s="66"/>
      <c r="V695" s="66"/>
      <c r="W695" s="66"/>
      <c r="X695" s="66"/>
      <c r="Y695" s="66"/>
      <c r="Z695" s="66"/>
      <c r="AA695" s="66"/>
      <c r="AB695" s="66"/>
      <c r="AC695" s="66"/>
      <c r="AD695" s="66"/>
      <c r="AE695" s="66"/>
      <c r="AF695" s="66"/>
      <c r="AG695" s="66"/>
      <c r="AH695" s="66"/>
      <c r="AI695" s="66"/>
    </row>
    <row r="696" hidden="1">
      <c r="A696" s="337" t="s">
        <v>3577</v>
      </c>
      <c r="B696" s="169"/>
      <c r="C696" s="169"/>
      <c r="D696" s="253" t="s">
        <v>3402</v>
      </c>
      <c r="E696" s="269"/>
      <c r="F696" s="269"/>
      <c r="G696" s="318" t="s">
        <v>3597</v>
      </c>
      <c r="H696" s="318" t="s">
        <v>3589</v>
      </c>
      <c r="I696" s="318" t="s">
        <v>3598</v>
      </c>
      <c r="J696" s="200" t="s">
        <v>492</v>
      </c>
      <c r="K696" s="253" t="s">
        <v>493</v>
      </c>
      <c r="L696" s="269"/>
      <c r="M696" s="269"/>
      <c r="N696" s="269"/>
      <c r="O696" s="225"/>
      <c r="P696" s="66"/>
      <c r="Q696" s="66"/>
      <c r="R696" s="66"/>
      <c r="S696" s="66"/>
      <c r="T696" s="66"/>
      <c r="U696" s="66"/>
      <c r="V696" s="66"/>
      <c r="W696" s="66"/>
      <c r="X696" s="66"/>
      <c r="Y696" s="66"/>
      <c r="Z696" s="66"/>
      <c r="AA696" s="66"/>
      <c r="AB696" s="66"/>
      <c r="AC696" s="66"/>
      <c r="AD696" s="66"/>
      <c r="AE696" s="66"/>
      <c r="AF696" s="66"/>
      <c r="AG696" s="66"/>
      <c r="AH696" s="66"/>
      <c r="AI696" s="66"/>
    </row>
    <row r="697" hidden="1">
      <c r="A697" s="337" t="s">
        <v>3577</v>
      </c>
      <c r="B697" s="169"/>
      <c r="C697" s="169"/>
      <c r="D697" s="253" t="s">
        <v>3405</v>
      </c>
      <c r="E697" s="269"/>
      <c r="F697" s="269"/>
      <c r="G697" s="318" t="s">
        <v>3600</v>
      </c>
      <c r="H697" s="318" t="s">
        <v>3589</v>
      </c>
      <c r="I697" s="318" t="s">
        <v>3601</v>
      </c>
      <c r="J697" s="200" t="s">
        <v>492</v>
      </c>
      <c r="K697" s="253" t="s">
        <v>493</v>
      </c>
      <c r="L697" s="269"/>
      <c r="M697" s="269"/>
      <c r="N697" s="269"/>
      <c r="O697" s="225"/>
      <c r="P697" s="66"/>
      <c r="Q697" s="66"/>
      <c r="R697" s="66"/>
      <c r="S697" s="66"/>
      <c r="T697" s="66"/>
      <c r="U697" s="66"/>
      <c r="V697" s="66"/>
      <c r="W697" s="66"/>
      <c r="X697" s="66"/>
      <c r="Y697" s="66"/>
      <c r="Z697" s="66"/>
      <c r="AA697" s="66"/>
      <c r="AB697" s="66"/>
      <c r="AC697" s="66"/>
      <c r="AD697" s="66"/>
      <c r="AE697" s="66"/>
      <c r="AF697" s="66"/>
      <c r="AG697" s="66"/>
      <c r="AH697" s="66"/>
      <c r="AI697" s="66"/>
    </row>
    <row r="698" hidden="1">
      <c r="A698" s="337" t="s">
        <v>3577</v>
      </c>
      <c r="B698" s="169"/>
      <c r="C698" s="169"/>
      <c r="D698" s="253" t="s">
        <v>3409</v>
      </c>
      <c r="E698" s="269"/>
      <c r="F698" s="269"/>
      <c r="G698" s="318" t="s">
        <v>3603</v>
      </c>
      <c r="H698" s="318" t="s">
        <v>3604</v>
      </c>
      <c r="I698" s="318" t="s">
        <v>3605</v>
      </c>
      <c r="J698" s="200" t="s">
        <v>492</v>
      </c>
      <c r="K698" s="253" t="s">
        <v>493</v>
      </c>
      <c r="L698" s="269"/>
      <c r="M698" s="269"/>
      <c r="N698" s="269"/>
      <c r="O698" s="225"/>
      <c r="P698" s="66"/>
      <c r="Q698" s="66"/>
      <c r="R698" s="66"/>
      <c r="S698" s="66"/>
      <c r="T698" s="66"/>
      <c r="U698" s="66"/>
      <c r="V698" s="66"/>
      <c r="W698" s="66"/>
      <c r="X698" s="66"/>
      <c r="Y698" s="66"/>
      <c r="Z698" s="66"/>
      <c r="AA698" s="66"/>
      <c r="AB698" s="66"/>
      <c r="AC698" s="66"/>
      <c r="AD698" s="66"/>
      <c r="AE698" s="66"/>
      <c r="AF698" s="66"/>
      <c r="AG698" s="66"/>
      <c r="AH698" s="66"/>
      <c r="AI698" s="66"/>
    </row>
    <row r="699" hidden="1">
      <c r="A699" s="337" t="s">
        <v>3577</v>
      </c>
      <c r="B699" s="169"/>
      <c r="C699" s="169"/>
      <c r="D699" s="253" t="s">
        <v>3411</v>
      </c>
      <c r="E699" s="269"/>
      <c r="F699" s="269"/>
      <c r="G699" s="318" t="s">
        <v>3607</v>
      </c>
      <c r="H699" s="318" t="s">
        <v>3608</v>
      </c>
      <c r="I699" s="318" t="s">
        <v>3609</v>
      </c>
      <c r="J699" s="200" t="s">
        <v>492</v>
      </c>
      <c r="K699" s="253" t="s">
        <v>493</v>
      </c>
      <c r="L699" s="269"/>
      <c r="M699" s="269"/>
      <c r="N699" s="269"/>
      <c r="O699" s="225"/>
      <c r="P699" s="66"/>
      <c r="Q699" s="66"/>
      <c r="R699" s="66"/>
      <c r="S699" s="66"/>
      <c r="T699" s="66"/>
      <c r="U699" s="66"/>
      <c r="V699" s="66"/>
      <c r="W699" s="66"/>
      <c r="X699" s="66"/>
      <c r="Y699" s="66"/>
      <c r="Z699" s="66"/>
      <c r="AA699" s="66"/>
      <c r="AB699" s="66"/>
      <c r="AC699" s="66"/>
      <c r="AD699" s="66"/>
      <c r="AE699" s="66"/>
      <c r="AF699" s="66"/>
      <c r="AG699" s="66"/>
      <c r="AH699" s="66"/>
      <c r="AI699" s="66"/>
    </row>
    <row r="700" hidden="1">
      <c r="A700" s="337" t="s">
        <v>3577</v>
      </c>
      <c r="B700" s="169"/>
      <c r="C700" s="169"/>
      <c r="D700" s="253" t="s">
        <v>3417</v>
      </c>
      <c r="E700" s="269"/>
      <c r="F700" s="269"/>
      <c r="G700" s="318" t="s">
        <v>3607</v>
      </c>
      <c r="H700" s="318" t="s">
        <v>3611</v>
      </c>
      <c r="I700" s="318" t="s">
        <v>3612</v>
      </c>
      <c r="J700" s="200" t="s">
        <v>492</v>
      </c>
      <c r="K700" s="253" t="s">
        <v>493</v>
      </c>
      <c r="L700" s="269"/>
      <c r="M700" s="269"/>
      <c r="N700" s="269"/>
      <c r="O700" s="225"/>
      <c r="P700" s="66"/>
      <c r="Q700" s="66"/>
      <c r="R700" s="66"/>
      <c r="S700" s="66"/>
      <c r="T700" s="66"/>
      <c r="U700" s="66"/>
      <c r="V700" s="66"/>
      <c r="W700" s="66"/>
      <c r="X700" s="66"/>
      <c r="Y700" s="66"/>
      <c r="Z700" s="66"/>
      <c r="AA700" s="66"/>
      <c r="AB700" s="66"/>
      <c r="AC700" s="66"/>
      <c r="AD700" s="66"/>
      <c r="AE700" s="66"/>
      <c r="AF700" s="66"/>
      <c r="AG700" s="66"/>
      <c r="AH700" s="66"/>
      <c r="AI700" s="66"/>
    </row>
    <row r="701" hidden="1">
      <c r="A701" s="337" t="s">
        <v>3577</v>
      </c>
      <c r="B701" s="169"/>
      <c r="C701" s="169"/>
      <c r="D701" s="253" t="s">
        <v>3421</v>
      </c>
      <c r="E701" s="269"/>
      <c r="F701" s="269"/>
      <c r="G701" s="318" t="s">
        <v>3614</v>
      </c>
      <c r="H701" s="318" t="s">
        <v>3615</v>
      </c>
      <c r="I701" s="318" t="s">
        <v>3616</v>
      </c>
      <c r="J701" s="200" t="s">
        <v>492</v>
      </c>
      <c r="K701" s="253" t="s">
        <v>493</v>
      </c>
      <c r="L701" s="269"/>
      <c r="M701" s="269"/>
      <c r="N701" s="269"/>
      <c r="O701" s="225"/>
      <c r="P701" s="66"/>
      <c r="Q701" s="66"/>
      <c r="R701" s="66"/>
      <c r="S701" s="66"/>
      <c r="T701" s="66"/>
      <c r="U701" s="66"/>
      <c r="V701" s="66"/>
      <c r="W701" s="66"/>
      <c r="X701" s="66"/>
      <c r="Y701" s="66"/>
      <c r="Z701" s="66"/>
      <c r="AA701" s="66"/>
      <c r="AB701" s="66"/>
      <c r="AC701" s="66"/>
      <c r="AD701" s="66"/>
      <c r="AE701" s="66"/>
      <c r="AF701" s="66"/>
      <c r="AG701" s="66"/>
      <c r="AH701" s="66"/>
      <c r="AI701" s="66"/>
    </row>
    <row r="702" hidden="1">
      <c r="A702" s="337" t="s">
        <v>3577</v>
      </c>
      <c r="B702" s="169"/>
      <c r="C702" s="169"/>
      <c r="D702" s="253" t="s">
        <v>3425</v>
      </c>
      <c r="E702" s="269"/>
      <c r="F702" s="269"/>
      <c r="G702" s="318" t="s">
        <v>3618</v>
      </c>
      <c r="H702" s="318" t="s">
        <v>3619</v>
      </c>
      <c r="I702" s="318" t="s">
        <v>3620</v>
      </c>
      <c r="J702" s="200" t="s">
        <v>492</v>
      </c>
      <c r="K702" s="253" t="s">
        <v>493</v>
      </c>
      <c r="L702" s="269"/>
      <c r="M702" s="269"/>
      <c r="N702" s="269"/>
      <c r="O702" s="225"/>
      <c r="P702" s="66"/>
      <c r="Q702" s="66"/>
      <c r="R702" s="66"/>
      <c r="S702" s="66"/>
      <c r="T702" s="66"/>
      <c r="U702" s="66"/>
      <c r="V702" s="66"/>
      <c r="W702" s="66"/>
      <c r="X702" s="66"/>
      <c r="Y702" s="66"/>
      <c r="Z702" s="66"/>
      <c r="AA702" s="66"/>
      <c r="AB702" s="66"/>
      <c r="AC702" s="66"/>
      <c r="AD702" s="66"/>
      <c r="AE702" s="66"/>
      <c r="AF702" s="66"/>
      <c r="AG702" s="66"/>
      <c r="AH702" s="66"/>
      <c r="AI702" s="66"/>
    </row>
    <row r="703" hidden="1">
      <c r="A703" s="337" t="s">
        <v>3577</v>
      </c>
      <c r="B703" s="169"/>
      <c r="C703" s="169"/>
      <c r="D703" s="253" t="s">
        <v>3431</v>
      </c>
      <c r="E703" s="269"/>
      <c r="F703" s="269"/>
      <c r="G703" s="318" t="s">
        <v>3622</v>
      </c>
      <c r="H703" s="318" t="s">
        <v>3623</v>
      </c>
      <c r="I703" s="318" t="s">
        <v>3624</v>
      </c>
      <c r="J703" s="200" t="s">
        <v>492</v>
      </c>
      <c r="K703" s="253" t="s">
        <v>493</v>
      </c>
      <c r="L703" s="269"/>
      <c r="M703" s="269"/>
      <c r="N703" s="269"/>
      <c r="O703" s="225"/>
      <c r="P703" s="66"/>
      <c r="Q703" s="66"/>
      <c r="R703" s="66"/>
      <c r="S703" s="66"/>
      <c r="T703" s="66"/>
      <c r="U703" s="66"/>
      <c r="V703" s="66"/>
      <c r="W703" s="66"/>
      <c r="X703" s="66"/>
      <c r="Y703" s="66"/>
      <c r="Z703" s="66"/>
      <c r="AA703" s="66"/>
      <c r="AB703" s="66"/>
      <c r="AC703" s="66"/>
      <c r="AD703" s="66"/>
      <c r="AE703" s="66"/>
      <c r="AF703" s="66"/>
      <c r="AG703" s="66"/>
      <c r="AH703" s="66"/>
      <c r="AI703" s="66"/>
    </row>
    <row r="704" hidden="1">
      <c r="A704" s="337" t="s">
        <v>3577</v>
      </c>
      <c r="B704" s="169"/>
      <c r="C704" s="169"/>
      <c r="D704" s="253" t="s">
        <v>3435</v>
      </c>
      <c r="E704" s="269"/>
      <c r="F704" s="269"/>
      <c r="G704" s="318" t="s">
        <v>3626</v>
      </c>
      <c r="H704" s="318" t="s">
        <v>3627</v>
      </c>
      <c r="I704" s="318" t="s">
        <v>3628</v>
      </c>
      <c r="J704" s="200" t="s">
        <v>492</v>
      </c>
      <c r="K704" s="253" t="s">
        <v>493</v>
      </c>
      <c r="L704" s="269"/>
      <c r="M704" s="269"/>
      <c r="N704" s="269"/>
      <c r="O704" s="225"/>
      <c r="P704" s="66"/>
      <c r="Q704" s="66"/>
      <c r="R704" s="66"/>
      <c r="S704" s="66"/>
      <c r="T704" s="66"/>
      <c r="U704" s="66"/>
      <c r="V704" s="66"/>
      <c r="W704" s="66"/>
      <c r="X704" s="66"/>
      <c r="Y704" s="66"/>
      <c r="Z704" s="66"/>
      <c r="AA704" s="66"/>
      <c r="AB704" s="66"/>
      <c r="AC704" s="66"/>
      <c r="AD704" s="66"/>
      <c r="AE704" s="66"/>
      <c r="AF704" s="66"/>
      <c r="AG704" s="66"/>
      <c r="AH704" s="66"/>
      <c r="AI704" s="66"/>
    </row>
    <row r="705" hidden="1">
      <c r="A705" s="337" t="s">
        <v>3577</v>
      </c>
      <c r="B705" s="169"/>
      <c r="C705" s="169"/>
      <c r="D705" s="253" t="s">
        <v>3439</v>
      </c>
      <c r="E705" s="269"/>
      <c r="F705" s="269"/>
      <c r="G705" s="318" t="s">
        <v>3630</v>
      </c>
      <c r="H705" s="318" t="s">
        <v>3631</v>
      </c>
      <c r="I705" s="318" t="s">
        <v>3632</v>
      </c>
      <c r="J705" s="200" t="s">
        <v>492</v>
      </c>
      <c r="K705" s="253" t="s">
        <v>493</v>
      </c>
      <c r="L705" s="269"/>
      <c r="M705" s="269"/>
      <c r="N705" s="269"/>
      <c r="O705" s="225"/>
      <c r="P705" s="66"/>
      <c r="Q705" s="66"/>
      <c r="R705" s="66"/>
      <c r="S705" s="66"/>
      <c r="T705" s="66"/>
      <c r="U705" s="66"/>
      <c r="V705" s="66"/>
      <c r="W705" s="66"/>
      <c r="X705" s="66"/>
      <c r="Y705" s="66"/>
      <c r="Z705" s="66"/>
      <c r="AA705" s="66"/>
      <c r="AB705" s="66"/>
      <c r="AC705" s="66"/>
      <c r="AD705" s="66"/>
      <c r="AE705" s="66"/>
      <c r="AF705" s="66"/>
      <c r="AG705" s="66"/>
      <c r="AH705" s="66"/>
      <c r="AI705" s="66"/>
    </row>
    <row r="706" hidden="1">
      <c r="A706" s="337" t="s">
        <v>3577</v>
      </c>
      <c r="B706" s="169"/>
      <c r="C706" s="169"/>
      <c r="D706" s="253" t="s">
        <v>3443</v>
      </c>
      <c r="E706" s="269"/>
      <c r="F706" s="269"/>
      <c r="G706" s="318" t="s">
        <v>3634</v>
      </c>
      <c r="H706" s="318" t="s">
        <v>3631</v>
      </c>
      <c r="I706" s="318" t="s">
        <v>3635</v>
      </c>
      <c r="J706" s="200" t="s">
        <v>492</v>
      </c>
      <c r="K706" s="253" t="s">
        <v>493</v>
      </c>
      <c r="L706" s="269"/>
      <c r="M706" s="269"/>
      <c r="N706" s="269"/>
      <c r="O706" s="225"/>
      <c r="P706" s="66"/>
      <c r="Q706" s="66"/>
      <c r="R706" s="66"/>
      <c r="S706" s="66"/>
      <c r="T706" s="66"/>
      <c r="U706" s="66"/>
      <c r="V706" s="66"/>
      <c r="W706" s="66"/>
      <c r="X706" s="66"/>
      <c r="Y706" s="66"/>
      <c r="Z706" s="66"/>
      <c r="AA706" s="66"/>
      <c r="AB706" s="66"/>
      <c r="AC706" s="66"/>
      <c r="AD706" s="66"/>
      <c r="AE706" s="66"/>
      <c r="AF706" s="66"/>
      <c r="AG706" s="66"/>
      <c r="AH706" s="66"/>
      <c r="AI706" s="66"/>
    </row>
    <row r="707" hidden="1">
      <c r="A707" s="337" t="s">
        <v>3577</v>
      </c>
      <c r="B707" s="12"/>
      <c r="C707" s="12"/>
      <c r="D707" s="253" t="s">
        <v>3447</v>
      </c>
      <c r="E707" s="269"/>
      <c r="F707" s="269"/>
      <c r="G707" s="318" t="s">
        <v>3637</v>
      </c>
      <c r="H707" s="318" t="s">
        <v>3589</v>
      </c>
      <c r="I707" s="318" t="s">
        <v>3638</v>
      </c>
      <c r="J707" s="200" t="s">
        <v>492</v>
      </c>
      <c r="K707" s="253" t="s">
        <v>493</v>
      </c>
      <c r="L707" s="269"/>
      <c r="M707" s="269"/>
      <c r="N707" s="269"/>
      <c r="O707" s="225"/>
      <c r="P707" s="66"/>
      <c r="Q707" s="66"/>
      <c r="R707" s="66"/>
      <c r="S707" s="66"/>
      <c r="T707" s="66"/>
      <c r="U707" s="66"/>
      <c r="V707" s="66"/>
      <c r="W707" s="66"/>
      <c r="X707" s="66"/>
      <c r="Y707" s="66"/>
      <c r="Z707" s="66"/>
      <c r="AA707" s="66"/>
      <c r="AB707" s="66"/>
      <c r="AC707" s="66"/>
      <c r="AD707" s="66"/>
      <c r="AE707" s="66"/>
      <c r="AF707" s="66"/>
      <c r="AG707" s="66"/>
      <c r="AH707" s="66"/>
      <c r="AI707" s="66"/>
    </row>
    <row r="708" hidden="1">
      <c r="A708" s="329" t="s">
        <v>3639</v>
      </c>
      <c r="B708" s="330"/>
      <c r="C708" s="331" t="s">
        <v>3640</v>
      </c>
      <c r="D708" s="253" t="s">
        <v>3450</v>
      </c>
      <c r="E708" s="269"/>
      <c r="F708" s="338" t="s">
        <v>3642</v>
      </c>
      <c r="G708" s="316" t="s">
        <v>3643</v>
      </c>
      <c r="H708" s="318" t="s">
        <v>3644</v>
      </c>
      <c r="I708" s="316" t="s">
        <v>3645</v>
      </c>
      <c r="J708" s="200" t="s">
        <v>492</v>
      </c>
      <c r="K708" s="253" t="s">
        <v>493</v>
      </c>
      <c r="L708" s="269"/>
      <c r="M708" s="269"/>
      <c r="N708" s="269"/>
      <c r="O708" s="225"/>
      <c r="P708" s="66"/>
      <c r="Q708" s="66"/>
      <c r="R708" s="66"/>
      <c r="S708" s="66"/>
      <c r="T708" s="66"/>
      <c r="U708" s="66"/>
      <c r="V708" s="66"/>
      <c r="W708" s="66"/>
      <c r="X708" s="66"/>
      <c r="Y708" s="66"/>
      <c r="Z708" s="66"/>
      <c r="AA708" s="66"/>
      <c r="AB708" s="66"/>
      <c r="AC708" s="66"/>
      <c r="AD708" s="66"/>
      <c r="AE708" s="66"/>
      <c r="AF708" s="66"/>
      <c r="AG708" s="66"/>
      <c r="AH708" s="66"/>
      <c r="AI708" s="66"/>
    </row>
    <row r="709" hidden="1">
      <c r="A709" s="329" t="s">
        <v>3639</v>
      </c>
      <c r="B709" s="169"/>
      <c r="C709" s="169"/>
      <c r="D709" s="253" t="s">
        <v>3452</v>
      </c>
      <c r="E709" s="269"/>
      <c r="F709" s="269"/>
      <c r="G709" s="316" t="s">
        <v>3647</v>
      </c>
      <c r="H709" s="316" t="s">
        <v>3648</v>
      </c>
      <c r="I709" s="318" t="s">
        <v>3649</v>
      </c>
      <c r="J709" s="200" t="s">
        <v>492</v>
      </c>
      <c r="K709" s="253" t="s">
        <v>493</v>
      </c>
      <c r="L709" s="269"/>
      <c r="M709" s="269"/>
      <c r="N709" s="269"/>
      <c r="O709" s="225"/>
      <c r="P709" s="66"/>
      <c r="Q709" s="66"/>
      <c r="R709" s="66"/>
      <c r="S709" s="66"/>
      <c r="T709" s="66"/>
      <c r="U709" s="66"/>
      <c r="V709" s="66"/>
      <c r="W709" s="66"/>
      <c r="X709" s="66"/>
      <c r="Y709" s="66"/>
      <c r="Z709" s="66"/>
      <c r="AA709" s="66"/>
      <c r="AB709" s="66"/>
      <c r="AC709" s="66"/>
      <c r="AD709" s="66"/>
      <c r="AE709" s="66"/>
      <c r="AF709" s="66"/>
      <c r="AG709" s="66"/>
      <c r="AH709" s="66"/>
      <c r="AI709" s="66"/>
    </row>
    <row r="710" hidden="1">
      <c r="A710" s="329" t="s">
        <v>3639</v>
      </c>
      <c r="B710" s="169"/>
      <c r="C710" s="169"/>
      <c r="D710" s="253" t="s">
        <v>3454</v>
      </c>
      <c r="E710" s="269"/>
      <c r="F710" s="269"/>
      <c r="G710" s="316" t="s">
        <v>3651</v>
      </c>
      <c r="H710" s="318" t="s">
        <v>3648</v>
      </c>
      <c r="I710" s="318" t="s">
        <v>3652</v>
      </c>
      <c r="J710" s="200" t="s">
        <v>492</v>
      </c>
      <c r="K710" s="253" t="s">
        <v>493</v>
      </c>
      <c r="L710" s="269"/>
      <c r="M710" s="269"/>
      <c r="N710" s="269"/>
      <c r="O710" s="225"/>
      <c r="P710" s="66"/>
      <c r="Q710" s="66"/>
      <c r="R710" s="66"/>
      <c r="S710" s="66"/>
      <c r="T710" s="66"/>
      <c r="U710" s="66"/>
      <c r="V710" s="66"/>
      <c r="W710" s="66"/>
      <c r="X710" s="66"/>
      <c r="Y710" s="66"/>
      <c r="Z710" s="66"/>
      <c r="AA710" s="66"/>
      <c r="AB710" s="66"/>
      <c r="AC710" s="66"/>
      <c r="AD710" s="66"/>
      <c r="AE710" s="66"/>
      <c r="AF710" s="66"/>
      <c r="AG710" s="66"/>
      <c r="AH710" s="66"/>
      <c r="AI710" s="66"/>
    </row>
    <row r="711" hidden="1">
      <c r="A711" s="329" t="s">
        <v>3639</v>
      </c>
      <c r="B711" s="169"/>
      <c r="C711" s="169"/>
      <c r="D711" s="253" t="s">
        <v>3456</v>
      </c>
      <c r="E711" s="269"/>
      <c r="F711" s="317"/>
      <c r="G711" s="318" t="s">
        <v>3654</v>
      </c>
      <c r="H711" s="318" t="s">
        <v>3648</v>
      </c>
      <c r="I711" s="318" t="s">
        <v>3655</v>
      </c>
      <c r="J711" s="200" t="s">
        <v>492</v>
      </c>
      <c r="K711" s="253" t="s">
        <v>493</v>
      </c>
      <c r="L711" s="269"/>
      <c r="M711" s="269"/>
      <c r="N711" s="269"/>
      <c r="O711" s="225"/>
      <c r="P711" s="66"/>
      <c r="Q711" s="66"/>
      <c r="R711" s="66"/>
      <c r="S711" s="66"/>
      <c r="T711" s="66"/>
      <c r="U711" s="66"/>
      <c r="V711" s="66"/>
      <c r="W711" s="66"/>
      <c r="X711" s="66"/>
      <c r="Y711" s="66"/>
      <c r="Z711" s="66"/>
      <c r="AA711" s="66"/>
      <c r="AB711" s="66"/>
      <c r="AC711" s="66"/>
      <c r="AD711" s="66"/>
      <c r="AE711" s="66"/>
      <c r="AF711" s="66"/>
      <c r="AG711" s="66"/>
      <c r="AH711" s="66"/>
      <c r="AI711" s="66"/>
    </row>
    <row r="712" hidden="1">
      <c r="A712" s="329" t="s">
        <v>3639</v>
      </c>
      <c r="B712" s="169"/>
      <c r="C712" s="169"/>
      <c r="D712" s="253" t="s">
        <v>3459</v>
      </c>
      <c r="E712" s="269"/>
      <c r="F712" s="269"/>
      <c r="G712" s="318" t="s">
        <v>3657</v>
      </c>
      <c r="H712" s="318" t="s">
        <v>3658</v>
      </c>
      <c r="I712" s="318" t="s">
        <v>3659</v>
      </c>
      <c r="J712" s="200" t="s">
        <v>492</v>
      </c>
      <c r="K712" s="253" t="s">
        <v>493</v>
      </c>
      <c r="L712" s="269"/>
      <c r="M712" s="269"/>
      <c r="N712" s="269"/>
      <c r="O712" s="225"/>
      <c r="P712" s="66"/>
      <c r="Q712" s="66"/>
      <c r="R712" s="66"/>
      <c r="S712" s="66"/>
      <c r="T712" s="66"/>
      <c r="U712" s="66"/>
      <c r="V712" s="66"/>
      <c r="W712" s="66"/>
      <c r="X712" s="66"/>
      <c r="Y712" s="66"/>
      <c r="Z712" s="66"/>
      <c r="AA712" s="66"/>
      <c r="AB712" s="66"/>
      <c r="AC712" s="66"/>
      <c r="AD712" s="66"/>
      <c r="AE712" s="66"/>
      <c r="AF712" s="66"/>
      <c r="AG712" s="66"/>
      <c r="AH712" s="66"/>
      <c r="AI712" s="66"/>
    </row>
    <row r="713" hidden="1">
      <c r="A713" s="329" t="s">
        <v>3639</v>
      </c>
      <c r="B713" s="169"/>
      <c r="C713" s="169"/>
      <c r="D713" s="253" t="s">
        <v>3463</v>
      </c>
      <c r="E713" s="269"/>
      <c r="F713" s="269"/>
      <c r="G713" s="316" t="s">
        <v>3661</v>
      </c>
      <c r="H713" s="318" t="s">
        <v>3662</v>
      </c>
      <c r="I713" s="318" t="s">
        <v>3663</v>
      </c>
      <c r="J713" s="200" t="s">
        <v>492</v>
      </c>
      <c r="K713" s="253" t="s">
        <v>493</v>
      </c>
      <c r="L713" s="269"/>
      <c r="M713" s="269"/>
      <c r="N713" s="269"/>
      <c r="O713" s="225"/>
      <c r="P713" s="66"/>
      <c r="Q713" s="66"/>
      <c r="R713" s="66"/>
      <c r="S713" s="66"/>
      <c r="T713" s="66"/>
      <c r="U713" s="66"/>
      <c r="V713" s="66"/>
      <c r="W713" s="66"/>
      <c r="X713" s="66"/>
      <c r="Y713" s="66"/>
      <c r="Z713" s="66"/>
      <c r="AA713" s="66"/>
      <c r="AB713" s="66"/>
      <c r="AC713" s="66"/>
      <c r="AD713" s="66"/>
      <c r="AE713" s="66"/>
      <c r="AF713" s="66"/>
      <c r="AG713" s="66"/>
      <c r="AH713" s="66"/>
      <c r="AI713" s="66"/>
    </row>
    <row r="714" hidden="1">
      <c r="A714" s="329" t="s">
        <v>3639</v>
      </c>
      <c r="B714" s="169"/>
      <c r="C714" s="169"/>
      <c r="D714" s="253" t="s">
        <v>3465</v>
      </c>
      <c r="E714" s="269"/>
      <c r="F714" s="269"/>
      <c r="G714" s="318" t="s">
        <v>3665</v>
      </c>
      <c r="H714" s="318" t="s">
        <v>3666</v>
      </c>
      <c r="I714" s="318" t="s">
        <v>3667</v>
      </c>
      <c r="J714" s="200" t="s">
        <v>492</v>
      </c>
      <c r="K714" s="253" t="s">
        <v>493</v>
      </c>
      <c r="L714" s="269"/>
      <c r="M714" s="269"/>
      <c r="N714" s="269"/>
      <c r="O714" s="225"/>
      <c r="P714" s="66"/>
      <c r="Q714" s="66"/>
      <c r="R714" s="66"/>
      <c r="S714" s="66"/>
      <c r="T714" s="66"/>
      <c r="U714" s="66"/>
      <c r="V714" s="66"/>
      <c r="W714" s="66"/>
      <c r="X714" s="66"/>
      <c r="Y714" s="66"/>
      <c r="Z714" s="66"/>
      <c r="AA714" s="66"/>
      <c r="AB714" s="66"/>
      <c r="AC714" s="66"/>
      <c r="AD714" s="66"/>
      <c r="AE714" s="66"/>
      <c r="AF714" s="66"/>
      <c r="AG714" s="66"/>
      <c r="AH714" s="66"/>
      <c r="AI714" s="66"/>
    </row>
    <row r="715" hidden="1">
      <c r="A715" s="329" t="s">
        <v>3639</v>
      </c>
      <c r="B715" s="169"/>
      <c r="C715" s="169"/>
      <c r="D715" s="253" t="s">
        <v>3470</v>
      </c>
      <c r="E715" s="269"/>
      <c r="F715" s="269"/>
      <c r="G715" s="318" t="s">
        <v>3669</v>
      </c>
      <c r="H715" s="318" t="s">
        <v>3670</v>
      </c>
      <c r="I715" s="318" t="s">
        <v>3671</v>
      </c>
      <c r="J715" s="200" t="s">
        <v>492</v>
      </c>
      <c r="K715" s="253" t="s">
        <v>493</v>
      </c>
      <c r="L715" s="269"/>
      <c r="M715" s="269"/>
      <c r="N715" s="269"/>
      <c r="O715" s="225"/>
      <c r="P715" s="66"/>
      <c r="Q715" s="66"/>
      <c r="R715" s="66"/>
      <c r="S715" s="66"/>
      <c r="T715" s="66"/>
      <c r="U715" s="66"/>
      <c r="V715" s="66"/>
      <c r="W715" s="66"/>
      <c r="X715" s="66"/>
      <c r="Y715" s="66"/>
      <c r="Z715" s="66"/>
      <c r="AA715" s="66"/>
      <c r="AB715" s="66"/>
      <c r="AC715" s="66"/>
      <c r="AD715" s="66"/>
      <c r="AE715" s="66"/>
      <c r="AF715" s="66"/>
      <c r="AG715" s="66"/>
      <c r="AH715" s="66"/>
      <c r="AI715" s="66"/>
    </row>
    <row r="716" hidden="1">
      <c r="A716" s="329" t="s">
        <v>3639</v>
      </c>
      <c r="B716" s="169"/>
      <c r="C716" s="169"/>
      <c r="D716" s="253" t="s">
        <v>3474</v>
      </c>
      <c r="E716" s="269"/>
      <c r="F716" s="317"/>
      <c r="G716" s="318" t="s">
        <v>3673</v>
      </c>
      <c r="H716" s="318" t="s">
        <v>3674</v>
      </c>
      <c r="I716" s="318" t="s">
        <v>3675</v>
      </c>
      <c r="J716" s="200" t="s">
        <v>492</v>
      </c>
      <c r="K716" s="253" t="s">
        <v>493</v>
      </c>
      <c r="L716" s="269"/>
      <c r="M716" s="269"/>
      <c r="N716" s="269"/>
      <c r="O716" s="225"/>
      <c r="P716" s="66"/>
      <c r="Q716" s="66"/>
      <c r="R716" s="66"/>
      <c r="S716" s="66"/>
      <c r="T716" s="66"/>
      <c r="U716" s="66"/>
      <c r="V716" s="66"/>
      <c r="W716" s="66"/>
      <c r="X716" s="66"/>
      <c r="Y716" s="66"/>
      <c r="Z716" s="66"/>
      <c r="AA716" s="66"/>
      <c r="AB716" s="66"/>
      <c r="AC716" s="66"/>
      <c r="AD716" s="66"/>
      <c r="AE716" s="66"/>
      <c r="AF716" s="66"/>
      <c r="AG716" s="66"/>
      <c r="AH716" s="66"/>
      <c r="AI716" s="66"/>
    </row>
    <row r="717" hidden="1">
      <c r="A717" s="329" t="s">
        <v>3639</v>
      </c>
      <c r="B717" s="12"/>
      <c r="C717" s="12"/>
      <c r="D717" s="253" t="s">
        <v>3476</v>
      </c>
      <c r="E717" s="269"/>
      <c r="F717" s="269"/>
      <c r="G717" s="318" t="s">
        <v>3677</v>
      </c>
      <c r="H717" s="318" t="s">
        <v>3678</v>
      </c>
      <c r="I717" s="318" t="s">
        <v>3679</v>
      </c>
      <c r="J717" s="200" t="s">
        <v>492</v>
      </c>
      <c r="K717" s="253" t="s">
        <v>493</v>
      </c>
      <c r="L717" s="269"/>
      <c r="M717" s="269"/>
      <c r="N717" s="269"/>
      <c r="O717" s="225"/>
      <c r="P717" s="66"/>
      <c r="Q717" s="66"/>
      <c r="R717" s="66"/>
      <c r="S717" s="66"/>
      <c r="T717" s="66"/>
      <c r="U717" s="66"/>
      <c r="V717" s="66"/>
      <c r="W717" s="66"/>
      <c r="X717" s="66"/>
      <c r="Y717" s="66"/>
      <c r="Z717" s="66"/>
      <c r="AA717" s="66"/>
      <c r="AB717" s="66"/>
      <c r="AC717" s="66"/>
      <c r="AD717" s="66"/>
      <c r="AE717" s="66"/>
      <c r="AF717" s="66"/>
      <c r="AG717" s="66"/>
      <c r="AH717" s="66"/>
      <c r="AI717" s="66"/>
    </row>
    <row r="718" hidden="1">
      <c r="A718" s="329" t="s">
        <v>3680</v>
      </c>
      <c r="B718" s="330"/>
      <c r="C718" s="331" t="s">
        <v>7393</v>
      </c>
      <c r="D718" s="253" t="s">
        <v>3479</v>
      </c>
      <c r="E718" s="269"/>
      <c r="F718" s="269"/>
      <c r="G718" s="318" t="s">
        <v>3683</v>
      </c>
      <c r="H718" s="318" t="s">
        <v>3684</v>
      </c>
      <c r="I718" s="318" t="s">
        <v>3685</v>
      </c>
      <c r="J718" s="200" t="s">
        <v>492</v>
      </c>
      <c r="K718" s="253" t="s">
        <v>493</v>
      </c>
      <c r="L718" s="269"/>
      <c r="M718" s="269"/>
      <c r="N718" s="269"/>
      <c r="O718" s="225"/>
      <c r="P718" s="66"/>
      <c r="Q718" s="66"/>
      <c r="R718" s="66"/>
      <c r="S718" s="66"/>
      <c r="T718" s="66"/>
      <c r="U718" s="66"/>
      <c r="V718" s="66"/>
      <c r="W718" s="66"/>
      <c r="X718" s="66"/>
      <c r="Y718" s="66"/>
      <c r="Z718" s="66"/>
      <c r="AA718" s="66"/>
      <c r="AB718" s="66"/>
      <c r="AC718" s="66"/>
      <c r="AD718" s="66"/>
      <c r="AE718" s="66"/>
      <c r="AF718" s="66"/>
      <c r="AG718" s="66"/>
      <c r="AH718" s="66"/>
      <c r="AI718" s="66"/>
    </row>
    <row r="719" hidden="1">
      <c r="A719" s="329" t="s">
        <v>3680</v>
      </c>
      <c r="B719" s="169"/>
      <c r="C719" s="169"/>
      <c r="D719" s="253" t="s">
        <v>3482</v>
      </c>
      <c r="E719" s="269"/>
      <c r="F719" s="269"/>
      <c r="G719" s="318" t="s">
        <v>3687</v>
      </c>
      <c r="H719" s="318" t="s">
        <v>3684</v>
      </c>
      <c r="I719" s="318" t="s">
        <v>3688</v>
      </c>
      <c r="J719" s="200" t="s">
        <v>492</v>
      </c>
      <c r="K719" s="253" t="s">
        <v>493</v>
      </c>
      <c r="L719" s="269"/>
      <c r="M719" s="269"/>
      <c r="N719" s="269"/>
      <c r="O719" s="225"/>
      <c r="P719" s="66"/>
      <c r="Q719" s="66"/>
      <c r="R719" s="66"/>
      <c r="S719" s="66"/>
      <c r="T719" s="66"/>
      <c r="U719" s="66"/>
      <c r="V719" s="66"/>
      <c r="W719" s="66"/>
      <c r="X719" s="66"/>
      <c r="Y719" s="66"/>
      <c r="Z719" s="66"/>
      <c r="AA719" s="66"/>
      <c r="AB719" s="66"/>
      <c r="AC719" s="66"/>
      <c r="AD719" s="66"/>
      <c r="AE719" s="66"/>
      <c r="AF719" s="66"/>
      <c r="AG719" s="66"/>
      <c r="AH719" s="66"/>
      <c r="AI719" s="66"/>
    </row>
    <row r="720" hidden="1">
      <c r="A720" s="329" t="s">
        <v>3680</v>
      </c>
      <c r="B720" s="169"/>
      <c r="C720" s="169"/>
      <c r="D720" s="253" t="s">
        <v>3486</v>
      </c>
      <c r="E720" s="269"/>
      <c r="F720" s="269"/>
      <c r="G720" s="318" t="s">
        <v>3690</v>
      </c>
      <c r="H720" s="318" t="s">
        <v>3691</v>
      </c>
      <c r="I720" s="318" t="s">
        <v>3692</v>
      </c>
      <c r="J720" s="200" t="s">
        <v>492</v>
      </c>
      <c r="K720" s="253" t="s">
        <v>493</v>
      </c>
      <c r="L720" s="269"/>
      <c r="M720" s="269"/>
      <c r="N720" s="269"/>
      <c r="O720" s="225"/>
      <c r="P720" s="66"/>
      <c r="Q720" s="66"/>
      <c r="R720" s="66"/>
      <c r="S720" s="66"/>
      <c r="T720" s="66"/>
      <c r="U720" s="66"/>
      <c r="V720" s="66"/>
      <c r="W720" s="66"/>
      <c r="X720" s="66"/>
      <c r="Y720" s="66"/>
      <c r="Z720" s="66"/>
      <c r="AA720" s="66"/>
      <c r="AB720" s="66"/>
      <c r="AC720" s="66"/>
      <c r="AD720" s="66"/>
      <c r="AE720" s="66"/>
      <c r="AF720" s="66"/>
      <c r="AG720" s="66"/>
      <c r="AH720" s="66"/>
      <c r="AI720" s="66"/>
    </row>
    <row r="721" hidden="1">
      <c r="A721" s="329" t="s">
        <v>3680</v>
      </c>
      <c r="B721" s="169"/>
      <c r="C721" s="169"/>
      <c r="D721" s="253" t="s">
        <v>3488</v>
      </c>
      <c r="E721" s="269"/>
      <c r="F721" s="269"/>
      <c r="G721" s="318" t="s">
        <v>3694</v>
      </c>
      <c r="H721" s="318" t="s">
        <v>3695</v>
      </c>
      <c r="I721" s="318" t="s">
        <v>3696</v>
      </c>
      <c r="J721" s="200" t="s">
        <v>492</v>
      </c>
      <c r="K721" s="253" t="s">
        <v>493</v>
      </c>
      <c r="L721" s="269"/>
      <c r="M721" s="269"/>
      <c r="N721" s="269"/>
      <c r="O721" s="225"/>
      <c r="P721" s="66"/>
      <c r="Q721" s="66"/>
      <c r="R721" s="66"/>
      <c r="S721" s="66"/>
      <c r="T721" s="66"/>
      <c r="U721" s="66"/>
      <c r="V721" s="66"/>
      <c r="W721" s="66"/>
      <c r="X721" s="66"/>
      <c r="Y721" s="66"/>
      <c r="Z721" s="66"/>
      <c r="AA721" s="66"/>
      <c r="AB721" s="66"/>
      <c r="AC721" s="66"/>
      <c r="AD721" s="66"/>
      <c r="AE721" s="66"/>
      <c r="AF721" s="66"/>
      <c r="AG721" s="66"/>
      <c r="AH721" s="66"/>
      <c r="AI721" s="66"/>
    </row>
    <row r="722" hidden="1">
      <c r="A722" s="329" t="s">
        <v>3680</v>
      </c>
      <c r="B722" s="169"/>
      <c r="C722" s="169"/>
      <c r="D722" s="253" t="s">
        <v>3492</v>
      </c>
      <c r="E722" s="269"/>
      <c r="F722" s="269"/>
      <c r="G722" s="318" t="s">
        <v>3698</v>
      </c>
      <c r="H722" s="318" t="s">
        <v>3695</v>
      </c>
      <c r="I722" s="318" t="s">
        <v>3699</v>
      </c>
      <c r="J722" s="200" t="s">
        <v>492</v>
      </c>
      <c r="K722" s="253" t="s">
        <v>493</v>
      </c>
      <c r="L722" s="269"/>
      <c r="M722" s="269"/>
      <c r="N722" s="269"/>
      <c r="O722" s="225"/>
      <c r="P722" s="66"/>
      <c r="Q722" s="66"/>
      <c r="R722" s="66"/>
      <c r="S722" s="66"/>
      <c r="T722" s="66"/>
      <c r="U722" s="66"/>
      <c r="V722" s="66"/>
      <c r="W722" s="66"/>
      <c r="X722" s="66"/>
      <c r="Y722" s="66"/>
      <c r="Z722" s="66"/>
      <c r="AA722" s="66"/>
      <c r="AB722" s="66"/>
      <c r="AC722" s="66"/>
      <c r="AD722" s="66"/>
      <c r="AE722" s="66"/>
      <c r="AF722" s="66"/>
      <c r="AG722" s="66"/>
      <c r="AH722" s="66"/>
      <c r="AI722" s="66"/>
    </row>
    <row r="723" hidden="1">
      <c r="A723" s="329" t="s">
        <v>3680</v>
      </c>
      <c r="B723" s="169"/>
      <c r="C723" s="169"/>
      <c r="D723" s="253" t="s">
        <v>3494</v>
      </c>
      <c r="E723" s="269"/>
      <c r="F723" s="269"/>
      <c r="G723" s="318" t="s">
        <v>3701</v>
      </c>
      <c r="H723" s="318" t="s">
        <v>3702</v>
      </c>
      <c r="I723" s="318" t="s">
        <v>3703</v>
      </c>
      <c r="J723" s="200" t="s">
        <v>492</v>
      </c>
      <c r="K723" s="253" t="s">
        <v>493</v>
      </c>
      <c r="L723" s="269"/>
      <c r="M723" s="269"/>
      <c r="N723" s="269"/>
      <c r="O723" s="225"/>
      <c r="P723" s="66"/>
      <c r="Q723" s="66"/>
      <c r="R723" s="66"/>
      <c r="S723" s="66"/>
      <c r="T723" s="66"/>
      <c r="U723" s="66"/>
      <c r="V723" s="66"/>
      <c r="W723" s="66"/>
      <c r="X723" s="66"/>
      <c r="Y723" s="66"/>
      <c r="Z723" s="66"/>
      <c r="AA723" s="66"/>
      <c r="AB723" s="66"/>
      <c r="AC723" s="66"/>
      <c r="AD723" s="66"/>
      <c r="AE723" s="66"/>
      <c r="AF723" s="66"/>
      <c r="AG723" s="66"/>
      <c r="AH723" s="66"/>
      <c r="AI723" s="66"/>
    </row>
    <row r="724" hidden="1">
      <c r="A724" s="329" t="s">
        <v>3680</v>
      </c>
      <c r="B724" s="169"/>
      <c r="C724" s="169"/>
      <c r="D724" s="253" t="s">
        <v>3498</v>
      </c>
      <c r="E724" s="269"/>
      <c r="F724" s="269"/>
      <c r="G724" s="318" t="s">
        <v>3725</v>
      </c>
      <c r="H724" s="318" t="s">
        <v>3726</v>
      </c>
      <c r="I724" s="318" t="s">
        <v>3727</v>
      </c>
      <c r="J724" s="200" t="s">
        <v>492</v>
      </c>
      <c r="K724" s="253" t="s">
        <v>493</v>
      </c>
      <c r="L724" s="269"/>
      <c r="M724" s="269"/>
      <c r="N724" s="269"/>
      <c r="O724" s="225"/>
      <c r="P724" s="66"/>
      <c r="Q724" s="66"/>
      <c r="R724" s="66"/>
      <c r="S724" s="66"/>
      <c r="T724" s="66"/>
      <c r="U724" s="66"/>
      <c r="V724" s="66"/>
      <c r="W724" s="66"/>
      <c r="X724" s="66"/>
      <c r="Y724" s="66"/>
      <c r="Z724" s="66"/>
      <c r="AA724" s="66"/>
      <c r="AB724" s="66"/>
      <c r="AC724" s="66"/>
      <c r="AD724" s="66"/>
      <c r="AE724" s="66"/>
      <c r="AF724" s="66"/>
      <c r="AG724" s="66"/>
      <c r="AH724" s="66"/>
      <c r="AI724" s="66"/>
    </row>
    <row r="725" hidden="1">
      <c r="A725" s="329" t="s">
        <v>3680</v>
      </c>
      <c r="B725" s="169"/>
      <c r="C725" s="169"/>
      <c r="D725" s="253" t="s">
        <v>3502</v>
      </c>
      <c r="E725" s="269"/>
      <c r="F725" s="269"/>
      <c r="G725" s="318" t="s">
        <v>3729</v>
      </c>
      <c r="H725" s="318" t="s">
        <v>3730</v>
      </c>
      <c r="I725" s="318" t="s">
        <v>3731</v>
      </c>
      <c r="J725" s="200" t="s">
        <v>492</v>
      </c>
      <c r="K725" s="253" t="s">
        <v>493</v>
      </c>
      <c r="L725" s="269"/>
      <c r="M725" s="269"/>
      <c r="N725" s="269"/>
      <c r="O725" s="225"/>
      <c r="P725" s="66"/>
      <c r="Q725" s="66"/>
      <c r="R725" s="66"/>
      <c r="S725" s="66"/>
      <c r="T725" s="66"/>
      <c r="U725" s="66"/>
      <c r="V725" s="66"/>
      <c r="W725" s="66"/>
      <c r="X725" s="66"/>
      <c r="Y725" s="66"/>
      <c r="Z725" s="66"/>
      <c r="AA725" s="66"/>
      <c r="AB725" s="66"/>
      <c r="AC725" s="66"/>
      <c r="AD725" s="66"/>
      <c r="AE725" s="66"/>
      <c r="AF725" s="66"/>
      <c r="AG725" s="66"/>
      <c r="AH725" s="66"/>
      <c r="AI725" s="66"/>
    </row>
    <row r="726" hidden="1">
      <c r="A726" s="329" t="s">
        <v>3680</v>
      </c>
      <c r="B726" s="169"/>
      <c r="C726" s="169"/>
      <c r="D726" s="253" t="s">
        <v>3505</v>
      </c>
      <c r="E726" s="269"/>
      <c r="F726" s="269"/>
      <c r="G726" s="318" t="s">
        <v>3733</v>
      </c>
      <c r="H726" s="318" t="s">
        <v>3734</v>
      </c>
      <c r="I726" s="318" t="s">
        <v>3735</v>
      </c>
      <c r="J726" s="200" t="s">
        <v>492</v>
      </c>
      <c r="K726" s="253" t="s">
        <v>493</v>
      </c>
      <c r="L726" s="269"/>
      <c r="M726" s="269"/>
      <c r="N726" s="269"/>
      <c r="O726" s="225"/>
      <c r="P726" s="66"/>
      <c r="Q726" s="66"/>
      <c r="R726" s="66"/>
      <c r="S726" s="66"/>
      <c r="T726" s="66"/>
      <c r="U726" s="66"/>
      <c r="V726" s="66"/>
      <c r="W726" s="66"/>
      <c r="X726" s="66"/>
      <c r="Y726" s="66"/>
      <c r="Z726" s="66"/>
      <c r="AA726" s="66"/>
      <c r="AB726" s="66"/>
      <c r="AC726" s="66"/>
      <c r="AD726" s="66"/>
      <c r="AE726" s="66"/>
      <c r="AF726" s="66"/>
      <c r="AG726" s="66"/>
      <c r="AH726" s="66"/>
      <c r="AI726" s="66"/>
    </row>
    <row r="727" hidden="1">
      <c r="A727" s="329" t="s">
        <v>3680</v>
      </c>
      <c r="B727" s="12"/>
      <c r="C727" s="12"/>
      <c r="D727" s="253" t="s">
        <v>3510</v>
      </c>
      <c r="E727" s="269"/>
      <c r="F727" s="269"/>
      <c r="G727" s="318" t="s">
        <v>3741</v>
      </c>
      <c r="H727" s="318" t="s">
        <v>3742</v>
      </c>
      <c r="I727" s="318" t="s">
        <v>3743</v>
      </c>
      <c r="J727" s="320" t="s">
        <v>706</v>
      </c>
      <c r="K727" s="253" t="s">
        <v>493</v>
      </c>
      <c r="L727" s="269"/>
      <c r="M727" s="321" t="s">
        <v>3744</v>
      </c>
      <c r="N727" s="269"/>
      <c r="O727" s="225"/>
      <c r="P727" s="66"/>
      <c r="Q727" s="66"/>
      <c r="R727" s="66"/>
      <c r="S727" s="66"/>
      <c r="T727" s="66"/>
      <c r="U727" s="66"/>
      <c r="V727" s="66"/>
      <c r="W727" s="66"/>
      <c r="X727" s="66"/>
      <c r="Y727" s="66"/>
      <c r="Z727" s="66"/>
      <c r="AA727" s="66"/>
      <c r="AB727" s="66"/>
      <c r="AC727" s="66"/>
      <c r="AD727" s="66"/>
      <c r="AE727" s="66"/>
      <c r="AF727" s="66"/>
      <c r="AG727" s="66"/>
      <c r="AH727" s="66"/>
      <c r="AI727" s="66"/>
    </row>
    <row r="728" hidden="1">
      <c r="A728" s="329" t="s">
        <v>3745</v>
      </c>
      <c r="B728" s="330"/>
      <c r="C728" s="331" t="s">
        <v>3746</v>
      </c>
      <c r="D728" s="253" t="s">
        <v>3515</v>
      </c>
      <c r="E728" s="269"/>
      <c r="F728" s="269"/>
      <c r="G728" s="318" t="s">
        <v>3748</v>
      </c>
      <c r="H728" s="318" t="s">
        <v>3706</v>
      </c>
      <c r="I728" s="318" t="s">
        <v>3749</v>
      </c>
      <c r="J728" s="200" t="s">
        <v>492</v>
      </c>
      <c r="K728" s="253" t="s">
        <v>493</v>
      </c>
      <c r="L728" s="269"/>
      <c r="M728" s="269"/>
      <c r="N728" s="269"/>
      <c r="O728" s="225"/>
      <c r="P728" s="66"/>
      <c r="Q728" s="66"/>
      <c r="R728" s="66"/>
      <c r="S728" s="66"/>
      <c r="T728" s="66"/>
      <c r="U728" s="66"/>
      <c r="V728" s="66"/>
      <c r="W728" s="66"/>
      <c r="X728" s="66"/>
      <c r="Y728" s="66"/>
      <c r="Z728" s="66"/>
      <c r="AA728" s="66"/>
      <c r="AB728" s="66"/>
      <c r="AC728" s="66"/>
      <c r="AD728" s="66"/>
      <c r="AE728" s="66"/>
      <c r="AF728" s="66"/>
      <c r="AG728" s="66"/>
      <c r="AH728" s="66"/>
      <c r="AI728" s="66"/>
    </row>
    <row r="729" hidden="1">
      <c r="A729" s="329" t="s">
        <v>3745</v>
      </c>
      <c r="B729" s="169"/>
      <c r="C729" s="169"/>
      <c r="D729" s="253" t="s">
        <v>3519</v>
      </c>
      <c r="E729" s="269"/>
      <c r="F729" s="269"/>
      <c r="G729" s="318" t="s">
        <v>3751</v>
      </c>
      <c r="H729" s="318" t="s">
        <v>3752</v>
      </c>
      <c r="I729" s="318" t="s">
        <v>3753</v>
      </c>
      <c r="J729" s="200" t="s">
        <v>492</v>
      </c>
      <c r="K729" s="253" t="s">
        <v>493</v>
      </c>
      <c r="L729" s="269"/>
      <c r="M729" s="269"/>
      <c r="N729" s="269"/>
      <c r="O729" s="225"/>
      <c r="P729" s="66"/>
      <c r="Q729" s="66"/>
      <c r="R729" s="66"/>
      <c r="S729" s="66"/>
      <c r="T729" s="66"/>
      <c r="U729" s="66"/>
      <c r="V729" s="66"/>
      <c r="W729" s="66"/>
      <c r="X729" s="66"/>
      <c r="Y729" s="66"/>
      <c r="Z729" s="66"/>
      <c r="AA729" s="66"/>
      <c r="AB729" s="66"/>
      <c r="AC729" s="66"/>
      <c r="AD729" s="66"/>
      <c r="AE729" s="66"/>
      <c r="AF729" s="66"/>
      <c r="AG729" s="66"/>
      <c r="AH729" s="66"/>
      <c r="AI729" s="66"/>
    </row>
    <row r="730" hidden="1">
      <c r="A730" s="329" t="s">
        <v>3745</v>
      </c>
      <c r="B730" s="169"/>
      <c r="C730" s="169"/>
      <c r="D730" s="253" t="s">
        <v>3522</v>
      </c>
      <c r="E730" s="269"/>
      <c r="F730" s="269"/>
      <c r="G730" s="318" t="s">
        <v>3755</v>
      </c>
      <c r="H730" s="318" t="s">
        <v>3752</v>
      </c>
      <c r="I730" s="318" t="s">
        <v>3756</v>
      </c>
      <c r="J730" s="200" t="s">
        <v>492</v>
      </c>
      <c r="K730" s="253" t="s">
        <v>493</v>
      </c>
      <c r="L730" s="269"/>
      <c r="M730" s="269"/>
      <c r="N730" s="269"/>
      <c r="O730" s="225"/>
      <c r="P730" s="66"/>
      <c r="Q730" s="66"/>
      <c r="R730" s="66"/>
      <c r="S730" s="66"/>
      <c r="T730" s="66"/>
      <c r="U730" s="66"/>
      <c r="V730" s="66"/>
      <c r="W730" s="66"/>
      <c r="X730" s="66"/>
      <c r="Y730" s="66"/>
      <c r="Z730" s="66"/>
      <c r="AA730" s="66"/>
      <c r="AB730" s="66"/>
      <c r="AC730" s="66"/>
      <c r="AD730" s="66"/>
      <c r="AE730" s="66"/>
      <c r="AF730" s="66"/>
      <c r="AG730" s="66"/>
      <c r="AH730" s="66"/>
      <c r="AI730" s="66"/>
    </row>
    <row r="731" hidden="1">
      <c r="A731" s="329" t="s">
        <v>3745</v>
      </c>
      <c r="B731" s="169"/>
      <c r="C731" s="169"/>
      <c r="D731" s="253" t="s">
        <v>3526</v>
      </c>
      <c r="E731" s="269"/>
      <c r="F731" s="269"/>
      <c r="G731" s="318" t="s">
        <v>3758</v>
      </c>
      <c r="H731" s="318" t="s">
        <v>3759</v>
      </c>
      <c r="I731" s="318" t="s">
        <v>3760</v>
      </c>
      <c r="J731" s="200" t="s">
        <v>492</v>
      </c>
      <c r="K731" s="253" t="s">
        <v>493</v>
      </c>
      <c r="L731" s="269"/>
      <c r="M731" s="269"/>
      <c r="N731" s="269"/>
      <c r="O731" s="225"/>
      <c r="P731" s="66"/>
      <c r="Q731" s="66"/>
      <c r="R731" s="66"/>
      <c r="S731" s="66"/>
      <c r="T731" s="66"/>
      <c r="U731" s="66"/>
      <c r="V731" s="66"/>
      <c r="W731" s="66"/>
      <c r="X731" s="66"/>
      <c r="Y731" s="66"/>
      <c r="Z731" s="66"/>
      <c r="AA731" s="66"/>
      <c r="AB731" s="66"/>
      <c r="AC731" s="66"/>
      <c r="AD731" s="66"/>
      <c r="AE731" s="66"/>
      <c r="AF731" s="66"/>
      <c r="AG731" s="66"/>
      <c r="AH731" s="66"/>
      <c r="AI731" s="66"/>
    </row>
    <row r="732" hidden="1">
      <c r="A732" s="329" t="s">
        <v>3745</v>
      </c>
      <c r="B732" s="169"/>
      <c r="C732" s="169"/>
      <c r="D732" s="253" t="s">
        <v>3529</v>
      </c>
      <c r="E732" s="269"/>
      <c r="F732" s="269"/>
      <c r="G732" s="318" t="s">
        <v>3762</v>
      </c>
      <c r="H732" s="318" t="s">
        <v>3752</v>
      </c>
      <c r="I732" s="318" t="s">
        <v>3763</v>
      </c>
      <c r="J732" s="200" t="s">
        <v>492</v>
      </c>
      <c r="K732" s="253" t="s">
        <v>493</v>
      </c>
      <c r="L732" s="269"/>
      <c r="M732" s="269"/>
      <c r="N732" s="269"/>
      <c r="O732" s="225"/>
      <c r="P732" s="66"/>
      <c r="Q732" s="66"/>
      <c r="R732" s="66"/>
      <c r="S732" s="66"/>
      <c r="T732" s="66"/>
      <c r="U732" s="66"/>
      <c r="V732" s="66"/>
      <c r="W732" s="66"/>
      <c r="X732" s="66"/>
      <c r="Y732" s="66"/>
      <c r="Z732" s="66"/>
      <c r="AA732" s="66"/>
      <c r="AB732" s="66"/>
      <c r="AC732" s="66"/>
      <c r="AD732" s="66"/>
      <c r="AE732" s="66"/>
      <c r="AF732" s="66"/>
      <c r="AG732" s="66"/>
      <c r="AH732" s="66"/>
      <c r="AI732" s="66"/>
    </row>
    <row r="733" hidden="1">
      <c r="A733" s="329" t="s">
        <v>3745</v>
      </c>
      <c r="B733" s="169"/>
      <c r="C733" s="169"/>
      <c r="D733" s="253" t="s">
        <v>3532</v>
      </c>
      <c r="E733" s="269"/>
      <c r="F733" s="269"/>
      <c r="G733" s="318" t="s">
        <v>3765</v>
      </c>
      <c r="H733" s="318" t="s">
        <v>3766</v>
      </c>
      <c r="I733" s="318" t="s">
        <v>3767</v>
      </c>
      <c r="J733" s="200" t="s">
        <v>492</v>
      </c>
      <c r="K733" s="253" t="s">
        <v>493</v>
      </c>
      <c r="L733" s="269"/>
      <c r="M733" s="269"/>
      <c r="N733" s="269"/>
      <c r="O733" s="225"/>
      <c r="P733" s="66"/>
      <c r="Q733" s="66"/>
      <c r="R733" s="66"/>
      <c r="S733" s="66"/>
      <c r="T733" s="66"/>
      <c r="U733" s="66"/>
      <c r="V733" s="66"/>
      <c r="W733" s="66"/>
      <c r="X733" s="66"/>
      <c r="Y733" s="66"/>
      <c r="Z733" s="66"/>
      <c r="AA733" s="66"/>
      <c r="AB733" s="66"/>
      <c r="AC733" s="66"/>
      <c r="AD733" s="66"/>
      <c r="AE733" s="66"/>
      <c r="AF733" s="66"/>
      <c r="AG733" s="66"/>
      <c r="AH733" s="66"/>
      <c r="AI733" s="66"/>
    </row>
    <row r="734" hidden="1">
      <c r="A734" s="329" t="s">
        <v>3745</v>
      </c>
      <c r="B734" s="169"/>
      <c r="C734" s="169"/>
      <c r="D734" s="253" t="s">
        <v>3536</v>
      </c>
      <c r="E734" s="269"/>
      <c r="F734" s="269"/>
      <c r="G734" s="318" t="s">
        <v>3769</v>
      </c>
      <c r="H734" s="318" t="s">
        <v>3770</v>
      </c>
      <c r="I734" s="318" t="s">
        <v>3771</v>
      </c>
      <c r="J734" s="200" t="s">
        <v>492</v>
      </c>
      <c r="K734" s="253" t="s">
        <v>493</v>
      </c>
      <c r="L734" s="269"/>
      <c r="M734" s="269"/>
      <c r="N734" s="269"/>
      <c r="O734" s="225"/>
      <c r="P734" s="66"/>
      <c r="Q734" s="66"/>
      <c r="R734" s="66"/>
      <c r="S734" s="66"/>
      <c r="T734" s="66"/>
      <c r="U734" s="66"/>
      <c r="V734" s="66"/>
      <c r="W734" s="66"/>
      <c r="X734" s="66"/>
      <c r="Y734" s="66"/>
      <c r="Z734" s="66"/>
      <c r="AA734" s="66"/>
      <c r="AB734" s="66"/>
      <c r="AC734" s="66"/>
      <c r="AD734" s="66"/>
      <c r="AE734" s="66"/>
      <c r="AF734" s="66"/>
      <c r="AG734" s="66"/>
      <c r="AH734" s="66"/>
      <c r="AI734" s="66"/>
    </row>
    <row r="735" hidden="1">
      <c r="A735" s="329" t="s">
        <v>3745</v>
      </c>
      <c r="B735" s="169"/>
      <c r="C735" s="169"/>
      <c r="D735" s="253" t="s">
        <v>3540</v>
      </c>
      <c r="E735" s="269"/>
      <c r="F735" s="269"/>
      <c r="G735" s="318" t="s">
        <v>3773</v>
      </c>
      <c r="H735" s="318" t="s">
        <v>3774</v>
      </c>
      <c r="I735" s="318" t="s">
        <v>3775</v>
      </c>
      <c r="J735" s="200" t="s">
        <v>492</v>
      </c>
      <c r="K735" s="253" t="s">
        <v>493</v>
      </c>
      <c r="L735" s="269"/>
      <c r="M735" s="269"/>
      <c r="N735" s="269"/>
      <c r="O735" s="225"/>
      <c r="P735" s="66"/>
      <c r="Q735" s="66"/>
      <c r="R735" s="66"/>
      <c r="S735" s="66"/>
      <c r="T735" s="66"/>
      <c r="U735" s="66"/>
      <c r="V735" s="66"/>
      <c r="W735" s="66"/>
      <c r="X735" s="66"/>
      <c r="Y735" s="66"/>
      <c r="Z735" s="66"/>
      <c r="AA735" s="66"/>
      <c r="AB735" s="66"/>
      <c r="AC735" s="66"/>
      <c r="AD735" s="66"/>
      <c r="AE735" s="66"/>
      <c r="AF735" s="66"/>
      <c r="AG735" s="66"/>
      <c r="AH735" s="66"/>
      <c r="AI735" s="66"/>
    </row>
    <row r="736" hidden="1">
      <c r="A736" s="329" t="s">
        <v>3745</v>
      </c>
      <c r="B736" s="169"/>
      <c r="C736" s="169"/>
      <c r="D736" s="253" t="s">
        <v>3544</v>
      </c>
      <c r="E736" s="269"/>
      <c r="F736" s="269"/>
      <c r="G736" s="318" t="s">
        <v>3777</v>
      </c>
      <c r="H736" s="318" t="s">
        <v>3778</v>
      </c>
      <c r="I736" s="318" t="s">
        <v>3779</v>
      </c>
      <c r="J736" s="200" t="s">
        <v>492</v>
      </c>
      <c r="K736" s="253" t="s">
        <v>493</v>
      </c>
      <c r="L736" s="269"/>
      <c r="M736" s="269"/>
      <c r="N736" s="269"/>
      <c r="O736" s="225"/>
      <c r="P736" s="66"/>
      <c r="Q736" s="66"/>
      <c r="R736" s="66"/>
      <c r="S736" s="66"/>
      <c r="T736" s="66"/>
      <c r="U736" s="66"/>
      <c r="V736" s="66"/>
      <c r="W736" s="66"/>
      <c r="X736" s="66"/>
      <c r="Y736" s="66"/>
      <c r="Z736" s="66"/>
      <c r="AA736" s="66"/>
      <c r="AB736" s="66"/>
      <c r="AC736" s="66"/>
      <c r="AD736" s="66"/>
      <c r="AE736" s="66"/>
      <c r="AF736" s="66"/>
      <c r="AG736" s="66"/>
      <c r="AH736" s="66"/>
      <c r="AI736" s="66"/>
    </row>
    <row r="737" hidden="1">
      <c r="A737" s="329" t="s">
        <v>3745</v>
      </c>
      <c r="B737" s="169"/>
      <c r="C737" s="169"/>
      <c r="D737" s="253" t="s">
        <v>3549</v>
      </c>
      <c r="E737" s="269"/>
      <c r="F737" s="269"/>
      <c r="G737" s="318" t="s">
        <v>3781</v>
      </c>
      <c r="H737" s="318" t="s">
        <v>3782</v>
      </c>
      <c r="I737" s="318" t="s">
        <v>3783</v>
      </c>
      <c r="J737" s="200" t="s">
        <v>492</v>
      </c>
      <c r="K737" s="253" t="s">
        <v>493</v>
      </c>
      <c r="L737" s="269"/>
      <c r="M737" s="269"/>
      <c r="N737" s="269"/>
      <c r="O737" s="225"/>
      <c r="P737" s="66"/>
      <c r="Q737" s="66"/>
      <c r="R737" s="66"/>
      <c r="S737" s="66"/>
      <c r="T737" s="66"/>
      <c r="U737" s="66"/>
      <c r="V737" s="66"/>
      <c r="W737" s="66"/>
      <c r="X737" s="66"/>
      <c r="Y737" s="66"/>
      <c r="Z737" s="66"/>
      <c r="AA737" s="66"/>
      <c r="AB737" s="66"/>
      <c r="AC737" s="66"/>
      <c r="AD737" s="66"/>
      <c r="AE737" s="66"/>
      <c r="AF737" s="66"/>
      <c r="AG737" s="66"/>
      <c r="AH737" s="66"/>
      <c r="AI737" s="66"/>
    </row>
    <row r="738" hidden="1">
      <c r="A738" s="329" t="s">
        <v>3745</v>
      </c>
      <c r="B738" s="12"/>
      <c r="C738" s="12"/>
      <c r="D738" s="253" t="s">
        <v>3553</v>
      </c>
      <c r="E738" s="269"/>
      <c r="F738" s="269"/>
      <c r="G738" s="318" t="s">
        <v>3785</v>
      </c>
      <c r="H738" s="318" t="s">
        <v>3786</v>
      </c>
      <c r="I738" s="318" t="s">
        <v>3787</v>
      </c>
      <c r="J738" s="200" t="s">
        <v>492</v>
      </c>
      <c r="K738" s="253" t="s">
        <v>493</v>
      </c>
      <c r="L738" s="269"/>
      <c r="M738" s="269"/>
      <c r="N738" s="269"/>
      <c r="O738" s="225"/>
      <c r="P738" s="66"/>
      <c r="Q738" s="66"/>
      <c r="R738" s="66"/>
      <c r="S738" s="66"/>
      <c r="T738" s="66"/>
      <c r="U738" s="66"/>
      <c r="V738" s="66"/>
      <c r="W738" s="66"/>
      <c r="X738" s="66"/>
      <c r="Y738" s="66"/>
      <c r="Z738" s="66"/>
      <c r="AA738" s="66"/>
      <c r="AB738" s="66"/>
      <c r="AC738" s="66"/>
      <c r="AD738" s="66"/>
      <c r="AE738" s="66"/>
      <c r="AF738" s="66"/>
      <c r="AG738" s="66"/>
      <c r="AH738" s="66"/>
      <c r="AI738" s="66"/>
    </row>
    <row r="739" hidden="1">
      <c r="A739" s="329" t="s">
        <v>3788</v>
      </c>
      <c r="B739" s="330"/>
      <c r="C739" s="331" t="s">
        <v>3789</v>
      </c>
      <c r="D739" s="253" t="s">
        <v>3556</v>
      </c>
      <c r="E739" s="269"/>
      <c r="F739" s="269"/>
      <c r="G739" s="318" t="s">
        <v>3791</v>
      </c>
      <c r="H739" s="318" t="s">
        <v>3792</v>
      </c>
      <c r="I739" s="318" t="s">
        <v>3793</v>
      </c>
      <c r="J739" s="200" t="s">
        <v>492</v>
      </c>
      <c r="K739" s="253" t="s">
        <v>493</v>
      </c>
      <c r="L739" s="269"/>
      <c r="M739" s="269"/>
      <c r="N739" s="269"/>
      <c r="O739" s="225"/>
      <c r="P739" s="66"/>
      <c r="Q739" s="66"/>
      <c r="R739" s="66"/>
      <c r="S739" s="66"/>
      <c r="T739" s="66"/>
      <c r="U739" s="66"/>
      <c r="V739" s="66"/>
      <c r="W739" s="66"/>
      <c r="X739" s="66"/>
      <c r="Y739" s="66"/>
      <c r="Z739" s="66"/>
      <c r="AA739" s="66"/>
      <c r="AB739" s="66"/>
      <c r="AC739" s="66"/>
      <c r="AD739" s="66"/>
      <c r="AE739" s="66"/>
      <c r="AF739" s="66"/>
      <c r="AG739" s="66"/>
      <c r="AH739" s="66"/>
      <c r="AI739" s="66"/>
    </row>
    <row r="740" hidden="1">
      <c r="A740" s="329" t="s">
        <v>3788</v>
      </c>
      <c r="B740" s="169"/>
      <c r="C740" s="169"/>
      <c r="D740" s="253" t="s">
        <v>3559</v>
      </c>
      <c r="E740" s="269"/>
      <c r="F740" s="269"/>
      <c r="G740" s="318" t="s">
        <v>3795</v>
      </c>
      <c r="H740" s="318" t="s">
        <v>3792</v>
      </c>
      <c r="I740" s="318" t="s">
        <v>3796</v>
      </c>
      <c r="J740" s="200" t="s">
        <v>492</v>
      </c>
      <c r="K740" s="253" t="s">
        <v>493</v>
      </c>
      <c r="L740" s="269"/>
      <c r="M740" s="269"/>
      <c r="N740" s="269"/>
      <c r="O740" s="225"/>
      <c r="P740" s="66"/>
      <c r="Q740" s="66"/>
      <c r="R740" s="66"/>
      <c r="S740" s="66"/>
      <c r="T740" s="66"/>
      <c r="U740" s="66"/>
      <c r="V740" s="66"/>
      <c r="W740" s="66"/>
      <c r="X740" s="66"/>
      <c r="Y740" s="66"/>
      <c r="Z740" s="66"/>
      <c r="AA740" s="66"/>
      <c r="AB740" s="66"/>
      <c r="AC740" s="66"/>
      <c r="AD740" s="66"/>
      <c r="AE740" s="66"/>
      <c r="AF740" s="66"/>
      <c r="AG740" s="66"/>
      <c r="AH740" s="66"/>
      <c r="AI740" s="66"/>
    </row>
    <row r="741" hidden="1">
      <c r="A741" s="329" t="s">
        <v>3788</v>
      </c>
      <c r="B741" s="169"/>
      <c r="C741" s="169"/>
      <c r="D741" s="253" t="s">
        <v>3560</v>
      </c>
      <c r="E741" s="269"/>
      <c r="F741" s="269"/>
      <c r="G741" s="318" t="s">
        <v>3798</v>
      </c>
      <c r="H741" s="318" t="s">
        <v>3792</v>
      </c>
      <c r="I741" s="318" t="s">
        <v>3799</v>
      </c>
      <c r="J741" s="200" t="s">
        <v>492</v>
      </c>
      <c r="K741" s="253" t="s">
        <v>493</v>
      </c>
      <c r="L741" s="269"/>
      <c r="M741" s="269"/>
      <c r="N741" s="269"/>
      <c r="O741" s="225"/>
      <c r="P741" s="66"/>
      <c r="Q741" s="66"/>
      <c r="R741" s="66"/>
      <c r="S741" s="66"/>
      <c r="T741" s="66"/>
      <c r="U741" s="66"/>
      <c r="V741" s="66"/>
      <c r="W741" s="66"/>
      <c r="X741" s="66"/>
      <c r="Y741" s="66"/>
      <c r="Z741" s="66"/>
      <c r="AA741" s="66"/>
      <c r="AB741" s="66"/>
      <c r="AC741" s="66"/>
      <c r="AD741" s="66"/>
      <c r="AE741" s="66"/>
      <c r="AF741" s="66"/>
      <c r="AG741" s="66"/>
      <c r="AH741" s="66"/>
      <c r="AI741" s="66"/>
    </row>
    <row r="742" hidden="1">
      <c r="A742" s="329" t="s">
        <v>3788</v>
      </c>
      <c r="B742" s="169"/>
      <c r="C742" s="169"/>
      <c r="D742" s="253" t="s">
        <v>3563</v>
      </c>
      <c r="E742" s="269"/>
      <c r="F742" s="269"/>
      <c r="G742" s="318" t="s">
        <v>3801</v>
      </c>
      <c r="H742" s="318" t="s">
        <v>3802</v>
      </c>
      <c r="I742" s="318" t="s">
        <v>3803</v>
      </c>
      <c r="J742" s="200" t="s">
        <v>492</v>
      </c>
      <c r="K742" s="253" t="s">
        <v>493</v>
      </c>
      <c r="L742" s="269"/>
      <c r="M742" s="269"/>
      <c r="N742" s="269"/>
      <c r="O742" s="225"/>
      <c r="P742" s="66"/>
      <c r="Q742" s="66"/>
      <c r="R742" s="66"/>
      <c r="S742" s="66"/>
      <c r="T742" s="66"/>
      <c r="U742" s="66"/>
      <c r="V742" s="66"/>
      <c r="W742" s="66"/>
      <c r="X742" s="66"/>
      <c r="Y742" s="66"/>
      <c r="Z742" s="66"/>
      <c r="AA742" s="66"/>
      <c r="AB742" s="66"/>
      <c r="AC742" s="66"/>
      <c r="AD742" s="66"/>
      <c r="AE742" s="66"/>
      <c r="AF742" s="66"/>
      <c r="AG742" s="66"/>
      <c r="AH742" s="66"/>
      <c r="AI742" s="66"/>
    </row>
    <row r="743" hidden="1">
      <c r="A743" s="329" t="s">
        <v>3788</v>
      </c>
      <c r="B743" s="12"/>
      <c r="C743" s="12"/>
      <c r="D743" s="253" t="s">
        <v>3566</v>
      </c>
      <c r="E743" s="269"/>
      <c r="F743" s="269"/>
      <c r="G743" s="318" t="s">
        <v>3805</v>
      </c>
      <c r="H743" s="318" t="s">
        <v>7394</v>
      </c>
      <c r="I743" s="318" t="s">
        <v>3807</v>
      </c>
      <c r="J743" s="200" t="s">
        <v>492</v>
      </c>
      <c r="K743" s="253" t="s">
        <v>493</v>
      </c>
      <c r="L743" s="269"/>
      <c r="M743" s="269"/>
      <c r="N743" s="269"/>
      <c r="O743" s="225"/>
      <c r="P743" s="66"/>
      <c r="Q743" s="66"/>
      <c r="R743" s="66"/>
      <c r="S743" s="66"/>
      <c r="T743" s="66"/>
      <c r="U743" s="66"/>
      <c r="V743" s="66"/>
      <c r="W743" s="66"/>
      <c r="X743" s="66"/>
      <c r="Y743" s="66"/>
      <c r="Z743" s="66"/>
      <c r="AA743" s="66"/>
      <c r="AB743" s="66"/>
      <c r="AC743" s="66"/>
      <c r="AD743" s="66"/>
      <c r="AE743" s="66"/>
      <c r="AF743" s="66"/>
      <c r="AG743" s="66"/>
      <c r="AH743" s="66"/>
      <c r="AI743" s="66"/>
    </row>
    <row r="744" hidden="1">
      <c r="A744" s="329" t="s">
        <v>3949</v>
      </c>
      <c r="B744" s="330"/>
      <c r="C744" s="331" t="s">
        <v>3950</v>
      </c>
      <c r="D744" s="253" t="s">
        <v>3570</v>
      </c>
      <c r="E744" s="319" t="s">
        <v>3952</v>
      </c>
      <c r="F744" s="269"/>
      <c r="G744" s="318" t="s">
        <v>3953</v>
      </c>
      <c r="H744" s="318" t="s">
        <v>3954</v>
      </c>
      <c r="I744" s="318" t="s">
        <v>3955</v>
      </c>
      <c r="J744" s="200" t="s">
        <v>492</v>
      </c>
      <c r="K744" s="253" t="s">
        <v>493</v>
      </c>
      <c r="L744" s="269"/>
      <c r="M744" s="269"/>
      <c r="N744" s="269"/>
      <c r="O744" s="225"/>
      <c r="P744" s="66"/>
      <c r="Q744" s="66"/>
      <c r="R744" s="66"/>
      <c r="S744" s="66"/>
      <c r="T744" s="66"/>
      <c r="U744" s="66"/>
      <c r="V744" s="66"/>
      <c r="W744" s="66"/>
      <c r="X744" s="66"/>
      <c r="Y744" s="66"/>
      <c r="Z744" s="66"/>
      <c r="AA744" s="66"/>
      <c r="AB744" s="66"/>
      <c r="AC744" s="66"/>
      <c r="AD744" s="66"/>
      <c r="AE744" s="66"/>
      <c r="AF744" s="66"/>
      <c r="AG744" s="66"/>
      <c r="AH744" s="66"/>
      <c r="AI744" s="66"/>
    </row>
    <row r="745" hidden="1">
      <c r="A745" s="329" t="s">
        <v>3949</v>
      </c>
      <c r="B745" s="169"/>
      <c r="C745" s="169"/>
      <c r="D745" s="253" t="s">
        <v>3573</v>
      </c>
      <c r="E745" s="269"/>
      <c r="F745" s="269"/>
      <c r="G745" s="318" t="s">
        <v>3957</v>
      </c>
      <c r="H745" s="318" t="s">
        <v>3958</v>
      </c>
      <c r="I745" s="318" t="s">
        <v>3959</v>
      </c>
      <c r="J745" s="200" t="s">
        <v>492</v>
      </c>
      <c r="K745" s="253" t="s">
        <v>493</v>
      </c>
      <c r="L745" s="269"/>
      <c r="M745" s="269"/>
      <c r="N745" s="269"/>
      <c r="O745" s="225"/>
      <c r="P745" s="66"/>
      <c r="Q745" s="66"/>
      <c r="R745" s="66"/>
      <c r="S745" s="66"/>
      <c r="T745" s="66"/>
      <c r="U745" s="66"/>
      <c r="V745" s="66"/>
      <c r="W745" s="66"/>
      <c r="X745" s="66"/>
      <c r="Y745" s="66"/>
      <c r="Z745" s="66"/>
      <c r="AA745" s="66"/>
      <c r="AB745" s="66"/>
      <c r="AC745" s="66"/>
      <c r="AD745" s="66"/>
      <c r="AE745" s="66"/>
      <c r="AF745" s="66"/>
      <c r="AG745" s="66"/>
      <c r="AH745" s="66"/>
      <c r="AI745" s="66"/>
    </row>
    <row r="746" hidden="1">
      <c r="A746" s="329" t="s">
        <v>3949</v>
      </c>
      <c r="B746" s="12"/>
      <c r="C746" s="12"/>
      <c r="D746" s="253" t="s">
        <v>3579</v>
      </c>
      <c r="E746" s="269"/>
      <c r="F746" s="269"/>
      <c r="G746" s="318" t="s">
        <v>3961</v>
      </c>
      <c r="H746" s="318" t="s">
        <v>3962</v>
      </c>
      <c r="I746" s="318" t="s">
        <v>3963</v>
      </c>
      <c r="J746" s="200" t="s">
        <v>492</v>
      </c>
      <c r="K746" s="253" t="s">
        <v>493</v>
      </c>
      <c r="L746" s="269"/>
      <c r="M746" s="269"/>
      <c r="N746" s="269"/>
      <c r="O746" s="225"/>
      <c r="P746" s="66"/>
      <c r="Q746" s="66"/>
      <c r="R746" s="66"/>
      <c r="S746" s="66"/>
      <c r="T746" s="66"/>
      <c r="U746" s="66"/>
      <c r="V746" s="66"/>
      <c r="W746" s="66"/>
      <c r="X746" s="66"/>
      <c r="Y746" s="66"/>
      <c r="Z746" s="66"/>
      <c r="AA746" s="66"/>
      <c r="AB746" s="66"/>
      <c r="AC746" s="66"/>
      <c r="AD746" s="66"/>
      <c r="AE746" s="66"/>
      <c r="AF746" s="66"/>
      <c r="AG746" s="66"/>
      <c r="AH746" s="66"/>
      <c r="AI746" s="66"/>
    </row>
    <row r="747" hidden="1">
      <c r="A747" s="329" t="s">
        <v>3964</v>
      </c>
      <c r="B747" s="330"/>
      <c r="C747" s="331" t="s">
        <v>3965</v>
      </c>
      <c r="D747" s="253" t="s">
        <v>3583</v>
      </c>
      <c r="E747" s="319" t="s">
        <v>3967</v>
      </c>
      <c r="F747" s="269"/>
      <c r="G747" s="318" t="s">
        <v>3968</v>
      </c>
      <c r="H747" s="318" t="s">
        <v>3969</v>
      </c>
      <c r="I747" s="318" t="s">
        <v>3970</v>
      </c>
      <c r="J747" s="200" t="s">
        <v>492</v>
      </c>
      <c r="K747" s="253" t="s">
        <v>493</v>
      </c>
      <c r="L747" s="269"/>
      <c r="M747" s="269"/>
      <c r="N747" s="269"/>
      <c r="O747" s="225"/>
      <c r="P747" s="66"/>
      <c r="Q747" s="66"/>
      <c r="R747" s="66"/>
      <c r="S747" s="66"/>
      <c r="T747" s="66"/>
      <c r="U747" s="66"/>
      <c r="V747" s="66"/>
      <c r="W747" s="66"/>
      <c r="X747" s="66"/>
      <c r="Y747" s="66"/>
      <c r="Z747" s="66"/>
      <c r="AA747" s="66"/>
      <c r="AB747" s="66"/>
      <c r="AC747" s="66"/>
      <c r="AD747" s="66"/>
      <c r="AE747" s="66"/>
      <c r="AF747" s="66"/>
      <c r="AG747" s="66"/>
      <c r="AH747" s="66"/>
      <c r="AI747" s="66"/>
    </row>
    <row r="748" hidden="1">
      <c r="A748" s="329" t="s">
        <v>3964</v>
      </c>
      <c r="B748" s="169"/>
      <c r="C748" s="169"/>
      <c r="D748" s="253" t="s">
        <v>3587</v>
      </c>
      <c r="E748" s="269"/>
      <c r="F748" s="269"/>
      <c r="G748" s="318" t="s">
        <v>3972</v>
      </c>
      <c r="H748" s="318" t="s">
        <v>3973</v>
      </c>
      <c r="I748" s="318" t="s">
        <v>3974</v>
      </c>
      <c r="J748" s="200" t="s">
        <v>492</v>
      </c>
      <c r="K748" s="253" t="s">
        <v>493</v>
      </c>
      <c r="L748" s="269"/>
      <c r="M748" s="269"/>
      <c r="N748" s="269"/>
      <c r="O748" s="225"/>
      <c r="P748" s="66"/>
      <c r="Q748" s="66"/>
      <c r="R748" s="66"/>
      <c r="S748" s="66"/>
      <c r="T748" s="66"/>
      <c r="U748" s="66"/>
      <c r="V748" s="66"/>
      <c r="W748" s="66"/>
      <c r="X748" s="66"/>
      <c r="Y748" s="66"/>
      <c r="Z748" s="66"/>
      <c r="AA748" s="66"/>
      <c r="AB748" s="66"/>
      <c r="AC748" s="66"/>
      <c r="AD748" s="66"/>
      <c r="AE748" s="66"/>
      <c r="AF748" s="66"/>
      <c r="AG748" s="66"/>
      <c r="AH748" s="66"/>
      <c r="AI748" s="66"/>
    </row>
    <row r="749" hidden="1">
      <c r="A749" s="329" t="s">
        <v>3964</v>
      </c>
      <c r="B749" s="169"/>
      <c r="C749" s="169"/>
      <c r="D749" s="253" t="s">
        <v>3591</v>
      </c>
      <c r="E749" s="269"/>
      <c r="F749" s="269"/>
      <c r="G749" s="318" t="s">
        <v>3976</v>
      </c>
      <c r="H749" s="318" t="s">
        <v>3977</v>
      </c>
      <c r="I749" s="318" t="s">
        <v>3978</v>
      </c>
      <c r="J749" s="200" t="s">
        <v>492</v>
      </c>
      <c r="K749" s="253" t="s">
        <v>493</v>
      </c>
      <c r="L749" s="269"/>
      <c r="M749" s="269"/>
      <c r="N749" s="269"/>
      <c r="O749" s="225"/>
      <c r="P749" s="66"/>
      <c r="Q749" s="66"/>
      <c r="R749" s="66"/>
      <c r="S749" s="66"/>
      <c r="T749" s="66"/>
      <c r="U749" s="66"/>
      <c r="V749" s="66"/>
      <c r="W749" s="66"/>
      <c r="X749" s="66"/>
      <c r="Y749" s="66"/>
      <c r="Z749" s="66"/>
      <c r="AA749" s="66"/>
      <c r="AB749" s="66"/>
      <c r="AC749" s="66"/>
      <c r="AD749" s="66"/>
      <c r="AE749" s="66"/>
      <c r="AF749" s="66"/>
      <c r="AG749" s="66"/>
      <c r="AH749" s="66"/>
      <c r="AI749" s="66"/>
    </row>
    <row r="750" hidden="1">
      <c r="A750" s="329" t="s">
        <v>3964</v>
      </c>
      <c r="B750" s="169"/>
      <c r="C750" s="169"/>
      <c r="D750" s="253" t="s">
        <v>3593</v>
      </c>
      <c r="E750" s="269"/>
      <c r="F750" s="269"/>
      <c r="G750" s="318" t="s">
        <v>1478</v>
      </c>
      <c r="H750" s="318" t="s">
        <v>3980</v>
      </c>
      <c r="I750" s="318" t="s">
        <v>3981</v>
      </c>
      <c r="J750" s="200" t="s">
        <v>492</v>
      </c>
      <c r="K750" s="253" t="s">
        <v>493</v>
      </c>
      <c r="L750" s="269"/>
      <c r="M750" s="269"/>
      <c r="N750" s="269"/>
      <c r="O750" s="225"/>
      <c r="P750" s="66"/>
      <c r="Q750" s="66"/>
      <c r="R750" s="66"/>
      <c r="S750" s="66"/>
      <c r="T750" s="66"/>
      <c r="U750" s="66"/>
      <c r="V750" s="66"/>
      <c r="W750" s="66"/>
      <c r="X750" s="66"/>
      <c r="Y750" s="66"/>
      <c r="Z750" s="66"/>
      <c r="AA750" s="66"/>
      <c r="AB750" s="66"/>
      <c r="AC750" s="66"/>
      <c r="AD750" s="66"/>
      <c r="AE750" s="66"/>
      <c r="AF750" s="66"/>
      <c r="AG750" s="66"/>
      <c r="AH750" s="66"/>
      <c r="AI750" s="66"/>
    </row>
    <row r="751" hidden="1">
      <c r="A751" s="329" t="s">
        <v>3964</v>
      </c>
      <c r="B751" s="12"/>
      <c r="C751" s="12"/>
      <c r="D751" s="253" t="s">
        <v>3596</v>
      </c>
      <c r="E751" s="269"/>
      <c r="F751" s="269"/>
      <c r="G751" s="318" t="s">
        <v>3983</v>
      </c>
      <c r="H751" s="318" t="s">
        <v>3984</v>
      </c>
      <c r="I751" s="318" t="s">
        <v>3985</v>
      </c>
      <c r="J751" s="200" t="s">
        <v>492</v>
      </c>
      <c r="K751" s="253" t="s">
        <v>493</v>
      </c>
      <c r="L751" s="269"/>
      <c r="M751" s="269"/>
      <c r="N751" s="269"/>
      <c r="O751" s="225"/>
      <c r="P751" s="66"/>
      <c r="Q751" s="66"/>
      <c r="R751" s="66"/>
      <c r="S751" s="66"/>
      <c r="T751" s="66"/>
      <c r="U751" s="66"/>
      <c r="V751" s="66"/>
      <c r="W751" s="66"/>
      <c r="X751" s="66"/>
      <c r="Y751" s="66"/>
      <c r="Z751" s="66"/>
      <c r="AA751" s="66"/>
      <c r="AB751" s="66"/>
      <c r="AC751" s="66"/>
      <c r="AD751" s="66"/>
      <c r="AE751" s="66"/>
      <c r="AF751" s="66"/>
      <c r="AG751" s="66"/>
      <c r="AH751" s="66"/>
      <c r="AI751" s="66"/>
    </row>
    <row r="752" hidden="1">
      <c r="A752" s="329" t="s">
        <v>3808</v>
      </c>
      <c r="B752" s="330"/>
      <c r="C752" s="331" t="s">
        <v>3809</v>
      </c>
      <c r="D752" s="253" t="s">
        <v>3599</v>
      </c>
      <c r="E752" s="269"/>
      <c r="F752" s="269"/>
      <c r="G752" s="318" t="s">
        <v>3811</v>
      </c>
      <c r="H752" s="318" t="s">
        <v>3812</v>
      </c>
      <c r="I752" s="318" t="s">
        <v>3813</v>
      </c>
      <c r="J752" s="200" t="s">
        <v>492</v>
      </c>
      <c r="K752" s="253" t="s">
        <v>493</v>
      </c>
      <c r="L752" s="269"/>
      <c r="M752" s="269"/>
      <c r="N752" s="269"/>
      <c r="O752" s="225"/>
      <c r="P752" s="66"/>
      <c r="Q752" s="66"/>
      <c r="R752" s="66"/>
      <c r="S752" s="66"/>
      <c r="T752" s="66"/>
      <c r="U752" s="66"/>
      <c r="V752" s="66"/>
      <c r="W752" s="66"/>
      <c r="X752" s="66"/>
      <c r="Y752" s="66"/>
      <c r="Z752" s="66"/>
      <c r="AA752" s="66"/>
      <c r="AB752" s="66"/>
      <c r="AC752" s="66"/>
      <c r="AD752" s="66"/>
      <c r="AE752" s="66"/>
      <c r="AF752" s="66"/>
      <c r="AG752" s="66"/>
      <c r="AH752" s="66"/>
      <c r="AI752" s="66"/>
    </row>
    <row r="753" hidden="1">
      <c r="A753" s="329" t="s">
        <v>3808</v>
      </c>
      <c r="B753" s="169"/>
      <c r="C753" s="169"/>
      <c r="D753" s="253" t="s">
        <v>3602</v>
      </c>
      <c r="E753" s="269"/>
      <c r="F753" s="269"/>
      <c r="G753" s="318" t="s">
        <v>3815</v>
      </c>
      <c r="H753" s="316" t="s">
        <v>3816</v>
      </c>
      <c r="I753" s="318" t="s">
        <v>3817</v>
      </c>
      <c r="J753" s="200" t="s">
        <v>492</v>
      </c>
      <c r="K753" s="253" t="s">
        <v>493</v>
      </c>
      <c r="L753" s="269"/>
      <c r="M753" s="269"/>
      <c r="N753" s="269"/>
      <c r="O753" s="225"/>
      <c r="P753" s="66"/>
      <c r="Q753" s="66"/>
      <c r="R753" s="66"/>
      <c r="S753" s="66"/>
      <c r="T753" s="66"/>
      <c r="U753" s="66"/>
      <c r="V753" s="66"/>
      <c r="W753" s="66"/>
      <c r="X753" s="66"/>
      <c r="Y753" s="66"/>
      <c r="Z753" s="66"/>
      <c r="AA753" s="66"/>
      <c r="AB753" s="66"/>
      <c r="AC753" s="66"/>
      <c r="AD753" s="66"/>
      <c r="AE753" s="66"/>
      <c r="AF753" s="66"/>
      <c r="AG753" s="66"/>
      <c r="AH753" s="66"/>
      <c r="AI753" s="66"/>
    </row>
    <row r="754" hidden="1">
      <c r="A754" s="329" t="s">
        <v>3808</v>
      </c>
      <c r="B754" s="169"/>
      <c r="C754" s="169"/>
      <c r="D754" s="253" t="s">
        <v>3606</v>
      </c>
      <c r="E754" s="269"/>
      <c r="F754" s="269"/>
      <c r="G754" s="318" t="s">
        <v>3819</v>
      </c>
      <c r="H754" s="316" t="s">
        <v>3820</v>
      </c>
      <c r="I754" s="318" t="s">
        <v>3821</v>
      </c>
      <c r="J754" s="200" t="s">
        <v>492</v>
      </c>
      <c r="K754" s="253" t="s">
        <v>493</v>
      </c>
      <c r="L754" s="269"/>
      <c r="M754" s="269"/>
      <c r="N754" s="269"/>
      <c r="O754" s="225"/>
      <c r="P754" s="66"/>
      <c r="Q754" s="66"/>
      <c r="R754" s="66"/>
      <c r="S754" s="66"/>
      <c r="T754" s="66"/>
      <c r="U754" s="66"/>
      <c r="V754" s="66"/>
      <c r="W754" s="66"/>
      <c r="X754" s="66"/>
      <c r="Y754" s="66"/>
      <c r="Z754" s="66"/>
      <c r="AA754" s="66"/>
      <c r="AB754" s="66"/>
      <c r="AC754" s="66"/>
      <c r="AD754" s="66"/>
      <c r="AE754" s="66"/>
      <c r="AF754" s="66"/>
      <c r="AG754" s="66"/>
      <c r="AH754" s="66"/>
      <c r="AI754" s="66"/>
    </row>
    <row r="755" hidden="1">
      <c r="A755" s="329" t="s">
        <v>3808</v>
      </c>
      <c r="B755" s="12"/>
      <c r="C755" s="12"/>
      <c r="D755" s="253" t="s">
        <v>3610</v>
      </c>
      <c r="E755" s="269"/>
      <c r="F755" s="269"/>
      <c r="G755" s="318" t="s">
        <v>3823</v>
      </c>
      <c r="H755" s="316" t="s">
        <v>3820</v>
      </c>
      <c r="I755" s="318" t="s">
        <v>3824</v>
      </c>
      <c r="J755" s="200" t="s">
        <v>492</v>
      </c>
      <c r="K755" s="253" t="s">
        <v>493</v>
      </c>
      <c r="L755" s="269"/>
      <c r="M755" s="269"/>
      <c r="N755" s="269"/>
      <c r="O755" s="225"/>
      <c r="P755" s="66"/>
      <c r="Q755" s="66"/>
      <c r="R755" s="66"/>
      <c r="S755" s="66"/>
      <c r="T755" s="66"/>
      <c r="U755" s="66"/>
      <c r="V755" s="66"/>
      <c r="W755" s="66"/>
      <c r="X755" s="66"/>
      <c r="Y755" s="66"/>
      <c r="Z755" s="66"/>
      <c r="AA755" s="66"/>
      <c r="AB755" s="66"/>
      <c r="AC755" s="66"/>
      <c r="AD755" s="66"/>
      <c r="AE755" s="66"/>
      <c r="AF755" s="66"/>
      <c r="AG755" s="66"/>
      <c r="AH755" s="66"/>
      <c r="AI755" s="66"/>
    </row>
    <row r="756" hidden="1">
      <c r="A756" s="329" t="s">
        <v>3825</v>
      </c>
      <c r="B756" s="330"/>
      <c r="C756" s="331" t="s">
        <v>3826</v>
      </c>
      <c r="D756" s="253" t="s">
        <v>3613</v>
      </c>
      <c r="E756" s="269"/>
      <c r="F756" s="269"/>
      <c r="G756" s="318" t="s">
        <v>3832</v>
      </c>
      <c r="H756" s="316" t="s">
        <v>3833</v>
      </c>
      <c r="I756" s="318" t="s">
        <v>3834</v>
      </c>
      <c r="J756" s="200" t="s">
        <v>492</v>
      </c>
      <c r="K756" s="253" t="s">
        <v>493</v>
      </c>
      <c r="L756" s="269"/>
      <c r="M756" s="269"/>
      <c r="N756" s="269"/>
      <c r="O756" s="225"/>
      <c r="P756" s="66"/>
      <c r="Q756" s="66"/>
      <c r="R756" s="66"/>
      <c r="S756" s="66"/>
      <c r="T756" s="66"/>
      <c r="U756" s="66"/>
      <c r="V756" s="66"/>
      <c r="W756" s="66"/>
      <c r="X756" s="66"/>
      <c r="Y756" s="66"/>
      <c r="Z756" s="66"/>
      <c r="AA756" s="66"/>
      <c r="AB756" s="66"/>
      <c r="AC756" s="66"/>
      <c r="AD756" s="66"/>
      <c r="AE756" s="66"/>
      <c r="AF756" s="66"/>
      <c r="AG756" s="66"/>
      <c r="AH756" s="66"/>
      <c r="AI756" s="66"/>
    </row>
    <row r="757" hidden="1">
      <c r="A757" s="329" t="s">
        <v>3825</v>
      </c>
      <c r="B757" s="169"/>
      <c r="C757" s="169"/>
      <c r="D757" s="253" t="s">
        <v>3617</v>
      </c>
      <c r="E757" s="269"/>
      <c r="F757" s="269"/>
      <c r="G757" s="318" t="s">
        <v>3836</v>
      </c>
      <c r="H757" s="316" t="s">
        <v>3837</v>
      </c>
      <c r="I757" s="318" t="s">
        <v>3838</v>
      </c>
      <c r="J757" s="200" t="s">
        <v>492</v>
      </c>
      <c r="K757" s="253" t="s">
        <v>493</v>
      </c>
      <c r="L757" s="269"/>
      <c r="M757" s="269"/>
      <c r="N757" s="269"/>
      <c r="O757" s="225"/>
      <c r="P757" s="66"/>
      <c r="Q757" s="66"/>
      <c r="R757" s="66"/>
      <c r="S757" s="66"/>
      <c r="T757" s="66"/>
      <c r="U757" s="66"/>
      <c r="V757" s="66"/>
      <c r="W757" s="66"/>
      <c r="X757" s="66"/>
      <c r="Y757" s="66"/>
      <c r="Z757" s="66"/>
      <c r="AA757" s="66"/>
      <c r="AB757" s="66"/>
      <c r="AC757" s="66"/>
      <c r="AD757" s="66"/>
      <c r="AE757" s="66"/>
      <c r="AF757" s="66"/>
      <c r="AG757" s="66"/>
      <c r="AH757" s="66"/>
      <c r="AI757" s="66"/>
    </row>
    <row r="758" hidden="1">
      <c r="A758" s="329" t="s">
        <v>3825</v>
      </c>
      <c r="B758" s="169"/>
      <c r="C758" s="169"/>
      <c r="D758" s="253" t="s">
        <v>3621</v>
      </c>
      <c r="E758" s="269"/>
      <c r="F758" s="269"/>
      <c r="G758" s="318" t="s">
        <v>3840</v>
      </c>
      <c r="H758" s="316" t="s">
        <v>3841</v>
      </c>
      <c r="I758" s="318" t="s">
        <v>3842</v>
      </c>
      <c r="J758" s="200" t="s">
        <v>492</v>
      </c>
      <c r="K758" s="253" t="s">
        <v>493</v>
      </c>
      <c r="L758" s="269"/>
      <c r="M758" s="269"/>
      <c r="N758" s="269"/>
      <c r="O758" s="225"/>
      <c r="P758" s="66"/>
      <c r="Q758" s="66"/>
      <c r="R758" s="66"/>
      <c r="S758" s="66"/>
      <c r="T758" s="66"/>
      <c r="U758" s="66"/>
      <c r="V758" s="66"/>
      <c r="W758" s="66"/>
      <c r="X758" s="66"/>
      <c r="Y758" s="66"/>
      <c r="Z758" s="66"/>
      <c r="AA758" s="66"/>
      <c r="AB758" s="66"/>
      <c r="AC758" s="66"/>
      <c r="AD758" s="66"/>
      <c r="AE758" s="66"/>
      <c r="AF758" s="66"/>
      <c r="AG758" s="66"/>
      <c r="AH758" s="66"/>
      <c r="AI758" s="66"/>
    </row>
    <row r="759" hidden="1">
      <c r="A759" s="329" t="s">
        <v>3825</v>
      </c>
      <c r="B759" s="169"/>
      <c r="C759" s="169"/>
      <c r="D759" s="253" t="s">
        <v>3625</v>
      </c>
      <c r="E759" s="269"/>
      <c r="F759" s="269"/>
      <c r="G759" s="318" t="s">
        <v>3844</v>
      </c>
      <c r="H759" s="316" t="s">
        <v>3845</v>
      </c>
      <c r="I759" s="318" t="s">
        <v>3846</v>
      </c>
      <c r="J759" s="200" t="s">
        <v>492</v>
      </c>
      <c r="K759" s="253" t="s">
        <v>493</v>
      </c>
      <c r="L759" s="269"/>
      <c r="M759" s="269"/>
      <c r="N759" s="269"/>
      <c r="O759" s="225"/>
      <c r="P759" s="66"/>
      <c r="Q759" s="66"/>
      <c r="R759" s="66"/>
      <c r="S759" s="66"/>
      <c r="T759" s="66"/>
      <c r="U759" s="66"/>
      <c r="V759" s="66"/>
      <c r="W759" s="66"/>
      <c r="X759" s="66"/>
      <c r="Y759" s="66"/>
      <c r="Z759" s="66"/>
      <c r="AA759" s="66"/>
      <c r="AB759" s="66"/>
      <c r="AC759" s="66"/>
      <c r="AD759" s="66"/>
      <c r="AE759" s="66"/>
      <c r="AF759" s="66"/>
      <c r="AG759" s="66"/>
      <c r="AH759" s="66"/>
      <c r="AI759" s="66"/>
    </row>
    <row r="760" hidden="1">
      <c r="A760" s="329" t="s">
        <v>3825</v>
      </c>
      <c r="B760" s="169"/>
      <c r="C760" s="169"/>
      <c r="D760" s="253" t="s">
        <v>3629</v>
      </c>
      <c r="E760" s="269"/>
      <c r="F760" s="269"/>
      <c r="G760" s="318" t="s">
        <v>3848</v>
      </c>
      <c r="H760" s="316" t="s">
        <v>3849</v>
      </c>
      <c r="I760" s="318" t="s">
        <v>3850</v>
      </c>
      <c r="J760" s="200" t="s">
        <v>492</v>
      </c>
      <c r="K760" s="253" t="s">
        <v>493</v>
      </c>
      <c r="L760" s="269"/>
      <c r="M760" s="269"/>
      <c r="N760" s="269"/>
      <c r="O760" s="225"/>
      <c r="P760" s="66"/>
      <c r="Q760" s="66"/>
      <c r="R760" s="66"/>
      <c r="S760" s="66"/>
      <c r="T760" s="66"/>
      <c r="U760" s="66"/>
      <c r="V760" s="66"/>
      <c r="W760" s="66"/>
      <c r="X760" s="66"/>
      <c r="Y760" s="66"/>
      <c r="Z760" s="66"/>
      <c r="AA760" s="66"/>
      <c r="AB760" s="66"/>
      <c r="AC760" s="66"/>
      <c r="AD760" s="66"/>
      <c r="AE760" s="66"/>
      <c r="AF760" s="66"/>
      <c r="AG760" s="66"/>
      <c r="AH760" s="66"/>
      <c r="AI760" s="66"/>
    </row>
    <row r="761" hidden="1">
      <c r="A761" s="329" t="s">
        <v>3825</v>
      </c>
      <c r="B761" s="12"/>
      <c r="C761" s="12"/>
      <c r="D761" s="253" t="s">
        <v>3633</v>
      </c>
      <c r="E761" s="269"/>
      <c r="F761" s="269"/>
      <c r="G761" s="318" t="s">
        <v>3844</v>
      </c>
      <c r="H761" s="316" t="s">
        <v>3852</v>
      </c>
      <c r="I761" s="318" t="s">
        <v>3853</v>
      </c>
      <c r="J761" s="200" t="s">
        <v>492</v>
      </c>
      <c r="K761" s="253" t="s">
        <v>493</v>
      </c>
      <c r="L761" s="269"/>
      <c r="M761" s="269"/>
      <c r="N761" s="269"/>
      <c r="O761" s="225"/>
      <c r="P761" s="66"/>
      <c r="Q761" s="66"/>
      <c r="R761" s="66"/>
      <c r="S761" s="66"/>
      <c r="T761" s="66"/>
      <c r="U761" s="66"/>
      <c r="V761" s="66"/>
      <c r="W761" s="66"/>
      <c r="X761" s="66"/>
      <c r="Y761" s="66"/>
      <c r="Z761" s="66"/>
      <c r="AA761" s="66"/>
      <c r="AB761" s="66"/>
      <c r="AC761" s="66"/>
      <c r="AD761" s="66"/>
      <c r="AE761" s="66"/>
      <c r="AF761" s="66"/>
      <c r="AG761" s="66"/>
      <c r="AH761" s="66"/>
      <c r="AI761" s="66"/>
    </row>
    <row r="762" hidden="1">
      <c r="A762" s="329" t="s">
        <v>3854</v>
      </c>
      <c r="B762" s="330"/>
      <c r="C762" s="330"/>
      <c r="D762" s="253" t="s">
        <v>3636</v>
      </c>
      <c r="E762" s="269"/>
      <c r="F762" s="269"/>
      <c r="G762" s="318" t="s">
        <v>3856</v>
      </c>
      <c r="H762" s="318" t="s">
        <v>3857</v>
      </c>
      <c r="I762" s="318" t="s">
        <v>3858</v>
      </c>
      <c r="J762" s="200" t="s">
        <v>492</v>
      </c>
      <c r="K762" s="253" t="s">
        <v>493</v>
      </c>
      <c r="L762" s="269"/>
      <c r="M762" s="269"/>
      <c r="N762" s="269"/>
      <c r="O762" s="225"/>
      <c r="P762" s="66"/>
      <c r="Q762" s="66"/>
      <c r="R762" s="66"/>
      <c r="S762" s="66"/>
      <c r="T762" s="66"/>
      <c r="U762" s="66"/>
      <c r="V762" s="66"/>
      <c r="W762" s="66"/>
      <c r="X762" s="66"/>
      <c r="Y762" s="66"/>
      <c r="Z762" s="66"/>
      <c r="AA762" s="66"/>
      <c r="AB762" s="66"/>
      <c r="AC762" s="66"/>
      <c r="AD762" s="66"/>
      <c r="AE762" s="66"/>
      <c r="AF762" s="66"/>
      <c r="AG762" s="66"/>
      <c r="AH762" s="66"/>
      <c r="AI762" s="66"/>
    </row>
    <row r="763" hidden="1">
      <c r="A763" s="329" t="s">
        <v>3854</v>
      </c>
      <c r="B763" s="169"/>
      <c r="C763" s="169"/>
      <c r="D763" s="253" t="s">
        <v>3641</v>
      </c>
      <c r="E763" s="269"/>
      <c r="F763" s="269"/>
      <c r="G763" s="318" t="s">
        <v>3860</v>
      </c>
      <c r="H763" s="318" t="s">
        <v>3861</v>
      </c>
      <c r="I763" s="318" t="s">
        <v>3862</v>
      </c>
      <c r="J763" s="200" t="s">
        <v>492</v>
      </c>
      <c r="K763" s="253" t="s">
        <v>493</v>
      </c>
      <c r="L763" s="269"/>
      <c r="M763" s="269"/>
      <c r="N763" s="269"/>
      <c r="O763" s="225"/>
      <c r="P763" s="66"/>
      <c r="Q763" s="66"/>
      <c r="R763" s="66"/>
      <c r="S763" s="66"/>
      <c r="T763" s="66"/>
      <c r="U763" s="66"/>
      <c r="V763" s="66"/>
      <c r="W763" s="66"/>
      <c r="X763" s="66"/>
      <c r="Y763" s="66"/>
      <c r="Z763" s="66"/>
      <c r="AA763" s="66"/>
      <c r="AB763" s="66"/>
      <c r="AC763" s="66"/>
      <c r="AD763" s="66"/>
      <c r="AE763" s="66"/>
      <c r="AF763" s="66"/>
      <c r="AG763" s="66"/>
      <c r="AH763" s="66"/>
      <c r="AI763" s="66"/>
    </row>
    <row r="764" hidden="1">
      <c r="A764" s="329" t="s">
        <v>3854</v>
      </c>
      <c r="B764" s="169"/>
      <c r="C764" s="169"/>
      <c r="D764" s="253" t="s">
        <v>3646</v>
      </c>
      <c r="E764" s="269"/>
      <c r="F764" s="269"/>
      <c r="G764" s="318" t="s">
        <v>3864</v>
      </c>
      <c r="H764" s="318" t="s">
        <v>3865</v>
      </c>
      <c r="I764" s="318" t="s">
        <v>3866</v>
      </c>
      <c r="J764" s="200" t="s">
        <v>492</v>
      </c>
      <c r="K764" s="253" t="s">
        <v>493</v>
      </c>
      <c r="L764" s="269"/>
      <c r="M764" s="269"/>
      <c r="N764" s="269"/>
      <c r="O764" s="225"/>
      <c r="P764" s="66"/>
      <c r="Q764" s="66"/>
      <c r="R764" s="66"/>
      <c r="S764" s="66"/>
      <c r="T764" s="66"/>
      <c r="U764" s="66"/>
      <c r="V764" s="66"/>
      <c r="W764" s="66"/>
      <c r="X764" s="66"/>
      <c r="Y764" s="66"/>
      <c r="Z764" s="66"/>
      <c r="AA764" s="66"/>
      <c r="AB764" s="66"/>
      <c r="AC764" s="66"/>
      <c r="AD764" s="66"/>
      <c r="AE764" s="66"/>
      <c r="AF764" s="66"/>
      <c r="AG764" s="66"/>
      <c r="AH764" s="66"/>
      <c r="AI764" s="66"/>
    </row>
    <row r="765" hidden="1">
      <c r="A765" s="329" t="s">
        <v>3854</v>
      </c>
      <c r="B765" s="169"/>
      <c r="C765" s="169"/>
      <c r="D765" s="253" t="s">
        <v>3650</v>
      </c>
      <c r="E765" s="269"/>
      <c r="F765" s="269"/>
      <c r="G765" s="318" t="s">
        <v>3868</v>
      </c>
      <c r="H765" s="318" t="s">
        <v>3869</v>
      </c>
      <c r="I765" s="318" t="s">
        <v>3870</v>
      </c>
      <c r="J765" s="200" t="s">
        <v>492</v>
      </c>
      <c r="K765" s="253" t="s">
        <v>493</v>
      </c>
      <c r="L765" s="269"/>
      <c r="M765" s="269"/>
      <c r="N765" s="269"/>
      <c r="O765" s="225"/>
      <c r="P765" s="66"/>
      <c r="Q765" s="66"/>
      <c r="R765" s="66"/>
      <c r="S765" s="66"/>
      <c r="T765" s="66"/>
      <c r="U765" s="66"/>
      <c r="V765" s="66"/>
      <c r="W765" s="66"/>
      <c r="X765" s="66"/>
      <c r="Y765" s="66"/>
      <c r="Z765" s="66"/>
      <c r="AA765" s="66"/>
      <c r="AB765" s="66"/>
      <c r="AC765" s="66"/>
      <c r="AD765" s="66"/>
      <c r="AE765" s="66"/>
      <c r="AF765" s="66"/>
      <c r="AG765" s="66"/>
      <c r="AH765" s="66"/>
      <c r="AI765" s="66"/>
    </row>
    <row r="766" hidden="1">
      <c r="A766" s="329" t="s">
        <v>3854</v>
      </c>
      <c r="B766" s="169"/>
      <c r="C766" s="169"/>
      <c r="D766" s="253" t="s">
        <v>3653</v>
      </c>
      <c r="E766" s="269"/>
      <c r="F766" s="269"/>
      <c r="G766" s="318" t="s">
        <v>3872</v>
      </c>
      <c r="H766" s="318" t="s">
        <v>3869</v>
      </c>
      <c r="I766" s="318" t="s">
        <v>3870</v>
      </c>
      <c r="J766" s="200" t="s">
        <v>492</v>
      </c>
      <c r="K766" s="253" t="s">
        <v>493</v>
      </c>
      <c r="L766" s="269"/>
      <c r="M766" s="269"/>
      <c r="N766" s="269"/>
      <c r="O766" s="225"/>
      <c r="P766" s="66"/>
      <c r="Q766" s="66"/>
      <c r="R766" s="66"/>
      <c r="S766" s="66"/>
      <c r="T766" s="66"/>
      <c r="U766" s="66"/>
      <c r="V766" s="66"/>
      <c r="W766" s="66"/>
      <c r="X766" s="66"/>
      <c r="Y766" s="66"/>
      <c r="Z766" s="66"/>
      <c r="AA766" s="66"/>
      <c r="AB766" s="66"/>
      <c r="AC766" s="66"/>
      <c r="AD766" s="66"/>
      <c r="AE766" s="66"/>
      <c r="AF766" s="66"/>
      <c r="AG766" s="66"/>
      <c r="AH766" s="66"/>
      <c r="AI766" s="66"/>
    </row>
    <row r="767" hidden="1">
      <c r="A767" s="329" t="s">
        <v>3854</v>
      </c>
      <c r="B767" s="169"/>
      <c r="C767" s="169"/>
      <c r="D767" s="253" t="s">
        <v>3656</v>
      </c>
      <c r="E767" s="269"/>
      <c r="F767" s="269"/>
      <c r="G767" s="318" t="s">
        <v>3875</v>
      </c>
      <c r="H767" s="316" t="s">
        <v>3876</v>
      </c>
      <c r="I767" s="318" t="s">
        <v>3877</v>
      </c>
      <c r="J767" s="200" t="s">
        <v>492</v>
      </c>
      <c r="K767" s="253" t="s">
        <v>493</v>
      </c>
      <c r="L767" s="269"/>
      <c r="M767" s="269"/>
      <c r="N767" s="269"/>
      <c r="O767" s="225"/>
      <c r="P767" s="66"/>
      <c r="Q767" s="66"/>
      <c r="R767" s="66"/>
      <c r="S767" s="66"/>
      <c r="T767" s="66"/>
      <c r="U767" s="66"/>
      <c r="V767" s="66"/>
      <c r="W767" s="66"/>
      <c r="X767" s="66"/>
      <c r="Y767" s="66"/>
      <c r="Z767" s="66"/>
      <c r="AA767" s="66"/>
      <c r="AB767" s="66"/>
      <c r="AC767" s="66"/>
      <c r="AD767" s="66"/>
      <c r="AE767" s="66"/>
      <c r="AF767" s="66"/>
      <c r="AG767" s="66"/>
      <c r="AH767" s="66"/>
      <c r="AI767" s="66"/>
    </row>
    <row r="768" hidden="1">
      <c r="A768" s="329" t="s">
        <v>3854</v>
      </c>
      <c r="B768" s="169"/>
      <c r="C768" s="169"/>
      <c r="D768" s="253" t="s">
        <v>3660</v>
      </c>
      <c r="E768" s="269"/>
      <c r="F768" s="269"/>
      <c r="G768" s="318" t="s">
        <v>3879</v>
      </c>
      <c r="H768" s="316" t="s">
        <v>3880</v>
      </c>
      <c r="I768" s="318" t="s">
        <v>3881</v>
      </c>
      <c r="J768" s="200" t="s">
        <v>492</v>
      </c>
      <c r="K768" s="253" t="s">
        <v>493</v>
      </c>
      <c r="L768" s="269"/>
      <c r="M768" s="269"/>
      <c r="N768" s="269"/>
      <c r="O768" s="225"/>
      <c r="P768" s="66"/>
      <c r="Q768" s="66"/>
      <c r="R768" s="66"/>
      <c r="S768" s="66"/>
      <c r="T768" s="66"/>
      <c r="U768" s="66"/>
      <c r="V768" s="66"/>
      <c r="W768" s="66"/>
      <c r="X768" s="66"/>
      <c r="Y768" s="66"/>
      <c r="Z768" s="66"/>
      <c r="AA768" s="66"/>
      <c r="AB768" s="66"/>
      <c r="AC768" s="66"/>
      <c r="AD768" s="66"/>
      <c r="AE768" s="66"/>
      <c r="AF768" s="66"/>
      <c r="AG768" s="66"/>
      <c r="AH768" s="66"/>
      <c r="AI768" s="66"/>
    </row>
    <row r="769" hidden="1">
      <c r="A769" s="329" t="s">
        <v>3854</v>
      </c>
      <c r="B769" s="169"/>
      <c r="C769" s="169"/>
      <c r="D769" s="253" t="s">
        <v>3664</v>
      </c>
      <c r="E769" s="269"/>
      <c r="F769" s="269"/>
      <c r="G769" s="318" t="s">
        <v>3883</v>
      </c>
      <c r="H769" s="318" t="s">
        <v>3884</v>
      </c>
      <c r="I769" s="318" t="s">
        <v>3885</v>
      </c>
      <c r="J769" s="200" t="s">
        <v>492</v>
      </c>
      <c r="K769" s="253" t="s">
        <v>493</v>
      </c>
      <c r="L769" s="269"/>
      <c r="M769" s="269"/>
      <c r="N769" s="269"/>
      <c r="O769" s="225"/>
      <c r="P769" s="66"/>
      <c r="Q769" s="66"/>
      <c r="R769" s="66"/>
      <c r="S769" s="66"/>
      <c r="T769" s="66"/>
      <c r="U769" s="66"/>
      <c r="V769" s="66"/>
      <c r="W769" s="66"/>
      <c r="X769" s="66"/>
      <c r="Y769" s="66"/>
      <c r="Z769" s="66"/>
      <c r="AA769" s="66"/>
      <c r="AB769" s="66"/>
      <c r="AC769" s="66"/>
      <c r="AD769" s="66"/>
      <c r="AE769" s="66"/>
      <c r="AF769" s="66"/>
      <c r="AG769" s="66"/>
      <c r="AH769" s="66"/>
      <c r="AI769" s="66"/>
    </row>
    <row r="770" hidden="1">
      <c r="A770" s="329" t="s">
        <v>3854</v>
      </c>
      <c r="B770" s="169"/>
      <c r="C770" s="169"/>
      <c r="D770" s="253" t="s">
        <v>3668</v>
      </c>
      <c r="E770" s="269"/>
      <c r="F770" s="269"/>
      <c r="G770" s="318" t="s">
        <v>3887</v>
      </c>
      <c r="H770" s="316" t="s">
        <v>3888</v>
      </c>
      <c r="I770" s="318" t="s">
        <v>3889</v>
      </c>
      <c r="J770" s="200" t="s">
        <v>492</v>
      </c>
      <c r="K770" s="253" t="s">
        <v>493</v>
      </c>
      <c r="L770" s="269"/>
      <c r="M770" s="269"/>
      <c r="N770" s="269"/>
      <c r="O770" s="225"/>
      <c r="P770" s="66"/>
      <c r="Q770" s="66"/>
      <c r="R770" s="66"/>
      <c r="S770" s="66"/>
      <c r="T770" s="66"/>
      <c r="U770" s="66"/>
      <c r="V770" s="66"/>
      <c r="W770" s="66"/>
      <c r="X770" s="66"/>
      <c r="Y770" s="66"/>
      <c r="Z770" s="66"/>
      <c r="AA770" s="66"/>
      <c r="AB770" s="66"/>
      <c r="AC770" s="66"/>
      <c r="AD770" s="66"/>
      <c r="AE770" s="66"/>
      <c r="AF770" s="66"/>
      <c r="AG770" s="66"/>
      <c r="AH770" s="66"/>
      <c r="AI770" s="66"/>
    </row>
    <row r="771" hidden="1">
      <c r="A771" s="329" t="s">
        <v>3854</v>
      </c>
      <c r="B771" s="169"/>
      <c r="C771" s="169"/>
      <c r="D771" s="253" t="s">
        <v>3672</v>
      </c>
      <c r="E771" s="269"/>
      <c r="F771" s="269"/>
      <c r="G771" s="318" t="s">
        <v>3891</v>
      </c>
      <c r="H771" s="316" t="s">
        <v>3892</v>
      </c>
      <c r="I771" s="318" t="s">
        <v>3893</v>
      </c>
      <c r="J771" s="200" t="s">
        <v>492</v>
      </c>
      <c r="K771" s="253" t="s">
        <v>493</v>
      </c>
      <c r="L771" s="269"/>
      <c r="M771" s="269"/>
      <c r="N771" s="269"/>
      <c r="O771" s="225"/>
      <c r="P771" s="66"/>
      <c r="Q771" s="66"/>
      <c r="R771" s="66"/>
      <c r="S771" s="66"/>
      <c r="T771" s="66"/>
      <c r="U771" s="66"/>
      <c r="V771" s="66"/>
      <c r="W771" s="66"/>
      <c r="X771" s="66"/>
      <c r="Y771" s="66"/>
      <c r="Z771" s="66"/>
      <c r="AA771" s="66"/>
      <c r="AB771" s="66"/>
      <c r="AC771" s="66"/>
      <c r="AD771" s="66"/>
      <c r="AE771" s="66"/>
      <c r="AF771" s="66"/>
      <c r="AG771" s="66"/>
      <c r="AH771" s="66"/>
      <c r="AI771" s="66"/>
    </row>
    <row r="772" hidden="1">
      <c r="A772" s="329" t="s">
        <v>3854</v>
      </c>
      <c r="B772" s="169"/>
      <c r="C772" s="169"/>
      <c r="D772" s="253" t="s">
        <v>3676</v>
      </c>
      <c r="E772" s="269"/>
      <c r="F772" s="269"/>
      <c r="G772" s="318" t="s">
        <v>3895</v>
      </c>
      <c r="H772" s="316" t="s">
        <v>3896</v>
      </c>
      <c r="I772" s="318" t="s">
        <v>3897</v>
      </c>
      <c r="J772" s="200" t="s">
        <v>492</v>
      </c>
      <c r="K772" s="253" t="s">
        <v>493</v>
      </c>
      <c r="L772" s="269"/>
      <c r="M772" s="269"/>
      <c r="N772" s="269"/>
      <c r="O772" s="225"/>
      <c r="P772" s="66"/>
      <c r="Q772" s="66"/>
      <c r="R772" s="66"/>
      <c r="S772" s="66"/>
      <c r="T772" s="66"/>
      <c r="U772" s="66"/>
      <c r="V772" s="66"/>
      <c r="W772" s="66"/>
      <c r="X772" s="66"/>
      <c r="Y772" s="66"/>
      <c r="Z772" s="66"/>
      <c r="AA772" s="66"/>
      <c r="AB772" s="66"/>
      <c r="AC772" s="66"/>
      <c r="AD772" s="66"/>
      <c r="AE772" s="66"/>
      <c r="AF772" s="66"/>
      <c r="AG772" s="66"/>
      <c r="AH772" s="66"/>
      <c r="AI772" s="66"/>
    </row>
    <row r="773" hidden="1">
      <c r="A773" s="329" t="s">
        <v>3854</v>
      </c>
      <c r="B773" s="12"/>
      <c r="C773" s="12"/>
      <c r="D773" s="253" t="s">
        <v>3682</v>
      </c>
      <c r="E773" s="269"/>
      <c r="F773" s="269"/>
      <c r="G773" s="318" t="s">
        <v>3899</v>
      </c>
      <c r="H773" s="316" t="s">
        <v>3900</v>
      </c>
      <c r="I773" s="318" t="s">
        <v>3901</v>
      </c>
      <c r="J773" s="200" t="s">
        <v>492</v>
      </c>
      <c r="K773" s="253" t="s">
        <v>493</v>
      </c>
      <c r="L773" s="269"/>
      <c r="M773" s="269"/>
      <c r="N773" s="269"/>
      <c r="O773" s="225"/>
      <c r="P773" s="66"/>
      <c r="Q773" s="66"/>
      <c r="R773" s="66"/>
      <c r="S773" s="66"/>
      <c r="T773" s="66"/>
      <c r="U773" s="66"/>
      <c r="V773" s="66"/>
      <c r="W773" s="66"/>
      <c r="X773" s="66"/>
      <c r="Y773" s="66"/>
      <c r="Z773" s="66"/>
      <c r="AA773" s="66"/>
      <c r="AB773" s="66"/>
      <c r="AC773" s="66"/>
      <c r="AD773" s="66"/>
      <c r="AE773" s="66"/>
      <c r="AF773" s="66"/>
      <c r="AG773" s="66"/>
      <c r="AH773" s="66"/>
      <c r="AI773" s="66"/>
    </row>
    <row r="774" hidden="1">
      <c r="A774" s="329" t="s">
        <v>3902</v>
      </c>
      <c r="B774" s="330"/>
      <c r="C774" s="331" t="s">
        <v>3903</v>
      </c>
      <c r="D774" s="253" t="s">
        <v>3686</v>
      </c>
      <c r="E774" s="269"/>
      <c r="F774" s="269"/>
      <c r="G774" s="318" t="s">
        <v>3905</v>
      </c>
      <c r="H774" s="316" t="s">
        <v>3906</v>
      </c>
      <c r="I774" s="318" t="s">
        <v>3907</v>
      </c>
      <c r="J774" s="200" t="s">
        <v>492</v>
      </c>
      <c r="K774" s="253" t="s">
        <v>493</v>
      </c>
      <c r="L774" s="269"/>
      <c r="M774" s="269"/>
      <c r="N774" s="269"/>
      <c r="O774" s="225"/>
      <c r="P774" s="66"/>
      <c r="Q774" s="66"/>
      <c r="R774" s="66"/>
      <c r="S774" s="66"/>
      <c r="T774" s="66"/>
      <c r="U774" s="66"/>
      <c r="V774" s="66"/>
      <c r="W774" s="66"/>
      <c r="X774" s="66"/>
      <c r="Y774" s="66"/>
      <c r="Z774" s="66"/>
      <c r="AA774" s="66"/>
      <c r="AB774" s="66"/>
      <c r="AC774" s="66"/>
      <c r="AD774" s="66"/>
      <c r="AE774" s="66"/>
      <c r="AF774" s="66"/>
      <c r="AG774" s="66"/>
      <c r="AH774" s="66"/>
      <c r="AI774" s="66"/>
    </row>
    <row r="775" hidden="1">
      <c r="A775" s="329" t="s">
        <v>3902</v>
      </c>
      <c r="B775" s="169"/>
      <c r="C775" s="169"/>
      <c r="D775" s="253" t="s">
        <v>3689</v>
      </c>
      <c r="E775" s="319" t="s">
        <v>3909</v>
      </c>
      <c r="F775" s="269"/>
      <c r="G775" s="318" t="s">
        <v>3910</v>
      </c>
      <c r="H775" s="316" t="s">
        <v>3911</v>
      </c>
      <c r="I775" s="318" t="s">
        <v>3907</v>
      </c>
      <c r="J775" s="200" t="s">
        <v>492</v>
      </c>
      <c r="K775" s="253" t="s">
        <v>493</v>
      </c>
      <c r="L775" s="269"/>
      <c r="M775" s="269"/>
      <c r="N775" s="269"/>
      <c r="O775" s="225"/>
      <c r="P775" s="66"/>
      <c r="Q775" s="66"/>
      <c r="R775" s="66"/>
      <c r="S775" s="66"/>
      <c r="T775" s="66"/>
      <c r="U775" s="66"/>
      <c r="V775" s="66"/>
      <c r="W775" s="66"/>
      <c r="X775" s="66"/>
      <c r="Y775" s="66"/>
      <c r="Z775" s="66"/>
      <c r="AA775" s="66"/>
      <c r="AB775" s="66"/>
      <c r="AC775" s="66"/>
      <c r="AD775" s="66"/>
      <c r="AE775" s="66"/>
      <c r="AF775" s="66"/>
      <c r="AG775" s="66"/>
      <c r="AH775" s="66"/>
      <c r="AI775" s="66"/>
    </row>
    <row r="776" hidden="1">
      <c r="A776" s="329" t="s">
        <v>3902</v>
      </c>
      <c r="B776" s="169"/>
      <c r="C776" s="169"/>
      <c r="D776" s="253" t="s">
        <v>3693</v>
      </c>
      <c r="E776" s="319" t="s">
        <v>3913</v>
      </c>
      <c r="F776" s="269"/>
      <c r="G776" s="318" t="s">
        <v>3914</v>
      </c>
      <c r="H776" s="316" t="s">
        <v>3906</v>
      </c>
      <c r="I776" s="318" t="s">
        <v>3915</v>
      </c>
      <c r="J776" s="200" t="s">
        <v>492</v>
      </c>
      <c r="K776" s="253" t="s">
        <v>493</v>
      </c>
      <c r="L776" s="269"/>
      <c r="M776" s="269"/>
      <c r="N776" s="269"/>
      <c r="O776" s="225"/>
      <c r="P776" s="66"/>
      <c r="Q776" s="66"/>
      <c r="R776" s="66"/>
      <c r="S776" s="66"/>
      <c r="T776" s="66"/>
      <c r="U776" s="66"/>
      <c r="V776" s="66"/>
      <c r="W776" s="66"/>
      <c r="X776" s="66"/>
      <c r="Y776" s="66"/>
      <c r="Z776" s="66"/>
      <c r="AA776" s="66"/>
      <c r="AB776" s="66"/>
      <c r="AC776" s="66"/>
      <c r="AD776" s="66"/>
      <c r="AE776" s="66"/>
      <c r="AF776" s="66"/>
      <c r="AG776" s="66"/>
      <c r="AH776" s="66"/>
      <c r="AI776" s="66"/>
    </row>
    <row r="777" hidden="1">
      <c r="A777" s="329" t="s">
        <v>3902</v>
      </c>
      <c r="B777" s="169"/>
      <c r="C777" s="169"/>
      <c r="D777" s="253" t="s">
        <v>3697</v>
      </c>
      <c r="E777" s="269"/>
      <c r="F777" s="269"/>
      <c r="G777" s="318" t="s">
        <v>3917</v>
      </c>
      <c r="H777" s="316" t="s">
        <v>3918</v>
      </c>
      <c r="I777" s="318" t="s">
        <v>3919</v>
      </c>
      <c r="J777" s="200" t="s">
        <v>492</v>
      </c>
      <c r="K777" s="253" t="s">
        <v>493</v>
      </c>
      <c r="L777" s="269"/>
      <c r="M777" s="269"/>
      <c r="N777" s="269"/>
      <c r="O777" s="225"/>
      <c r="P777" s="66"/>
      <c r="Q777" s="66"/>
      <c r="R777" s="66"/>
      <c r="S777" s="66"/>
      <c r="T777" s="66"/>
      <c r="U777" s="66"/>
      <c r="V777" s="66"/>
      <c r="W777" s="66"/>
      <c r="X777" s="66"/>
      <c r="Y777" s="66"/>
      <c r="Z777" s="66"/>
      <c r="AA777" s="66"/>
      <c r="AB777" s="66"/>
      <c r="AC777" s="66"/>
      <c r="AD777" s="66"/>
      <c r="AE777" s="66"/>
      <c r="AF777" s="66"/>
      <c r="AG777" s="66"/>
      <c r="AH777" s="66"/>
      <c r="AI777" s="66"/>
    </row>
    <row r="778" hidden="1">
      <c r="A778" s="329" t="s">
        <v>3902</v>
      </c>
      <c r="B778" s="169"/>
      <c r="C778" s="169"/>
      <c r="D778" s="253" t="s">
        <v>3700</v>
      </c>
      <c r="E778" s="269"/>
      <c r="F778" s="269"/>
      <c r="G778" s="318" t="s">
        <v>3921</v>
      </c>
      <c r="H778" s="316" t="s">
        <v>3918</v>
      </c>
      <c r="I778" s="318" t="s">
        <v>3922</v>
      </c>
      <c r="J778" s="200" t="s">
        <v>492</v>
      </c>
      <c r="K778" s="253" t="s">
        <v>493</v>
      </c>
      <c r="L778" s="269"/>
      <c r="M778" s="269"/>
      <c r="N778" s="269"/>
      <c r="O778" s="225"/>
      <c r="P778" s="66"/>
      <c r="Q778" s="66"/>
      <c r="R778" s="66"/>
      <c r="S778" s="66"/>
      <c r="T778" s="66"/>
      <c r="U778" s="66"/>
      <c r="V778" s="66"/>
      <c r="W778" s="66"/>
      <c r="X778" s="66"/>
      <c r="Y778" s="66"/>
      <c r="Z778" s="66"/>
      <c r="AA778" s="66"/>
      <c r="AB778" s="66"/>
      <c r="AC778" s="66"/>
      <c r="AD778" s="66"/>
      <c r="AE778" s="66"/>
      <c r="AF778" s="66"/>
      <c r="AG778" s="66"/>
      <c r="AH778" s="66"/>
      <c r="AI778" s="66"/>
    </row>
    <row r="779" hidden="1">
      <c r="A779" s="329" t="s">
        <v>3902</v>
      </c>
      <c r="B779" s="169"/>
      <c r="C779" s="169"/>
      <c r="D779" s="253" t="s">
        <v>3704</v>
      </c>
      <c r="E779" s="269"/>
      <c r="F779" s="269"/>
      <c r="G779" s="318" t="s">
        <v>3924</v>
      </c>
      <c r="H779" s="316" t="s">
        <v>3925</v>
      </c>
      <c r="I779" s="318" t="s">
        <v>3926</v>
      </c>
      <c r="J779" s="200" t="s">
        <v>492</v>
      </c>
      <c r="K779" s="253" t="s">
        <v>493</v>
      </c>
      <c r="L779" s="269"/>
      <c r="M779" s="269"/>
      <c r="N779" s="269"/>
      <c r="O779" s="225"/>
      <c r="P779" s="66"/>
      <c r="Q779" s="66"/>
      <c r="R779" s="66"/>
      <c r="S779" s="66"/>
      <c r="T779" s="66"/>
      <c r="U779" s="66"/>
      <c r="V779" s="66"/>
      <c r="W779" s="66"/>
      <c r="X779" s="66"/>
      <c r="Y779" s="66"/>
      <c r="Z779" s="66"/>
      <c r="AA779" s="66"/>
      <c r="AB779" s="66"/>
      <c r="AC779" s="66"/>
      <c r="AD779" s="66"/>
      <c r="AE779" s="66"/>
      <c r="AF779" s="66"/>
      <c r="AG779" s="66"/>
      <c r="AH779" s="66"/>
      <c r="AI779" s="66"/>
    </row>
    <row r="780" hidden="1">
      <c r="A780" s="329" t="s">
        <v>3902</v>
      </c>
      <c r="B780" s="169"/>
      <c r="C780" s="169"/>
      <c r="D780" s="253" t="s">
        <v>3708</v>
      </c>
      <c r="E780" s="269"/>
      <c r="F780" s="269"/>
      <c r="G780" s="318" t="s">
        <v>3928</v>
      </c>
      <c r="H780" s="316" t="s">
        <v>3929</v>
      </c>
      <c r="I780" s="318" t="s">
        <v>3930</v>
      </c>
      <c r="J780" s="200" t="s">
        <v>492</v>
      </c>
      <c r="K780" s="253" t="s">
        <v>493</v>
      </c>
      <c r="L780" s="269"/>
      <c r="M780" s="269"/>
      <c r="N780" s="269"/>
      <c r="O780" s="225"/>
      <c r="P780" s="66"/>
      <c r="Q780" s="66"/>
      <c r="R780" s="66"/>
      <c r="S780" s="66"/>
      <c r="T780" s="66"/>
      <c r="U780" s="66"/>
      <c r="V780" s="66"/>
      <c r="W780" s="66"/>
      <c r="X780" s="66"/>
      <c r="Y780" s="66"/>
      <c r="Z780" s="66"/>
      <c r="AA780" s="66"/>
      <c r="AB780" s="66"/>
      <c r="AC780" s="66"/>
      <c r="AD780" s="66"/>
      <c r="AE780" s="66"/>
      <c r="AF780" s="66"/>
      <c r="AG780" s="66"/>
      <c r="AH780" s="66"/>
      <c r="AI780" s="66"/>
    </row>
    <row r="781" hidden="1">
      <c r="A781" s="329" t="s">
        <v>3902</v>
      </c>
      <c r="B781" s="169"/>
      <c r="C781" s="169"/>
      <c r="D781" s="253" t="s">
        <v>3712</v>
      </c>
      <c r="E781" s="269"/>
      <c r="F781" s="269"/>
      <c r="G781" s="318" t="s">
        <v>3932</v>
      </c>
      <c r="H781" s="316" t="s">
        <v>3933</v>
      </c>
      <c r="I781" s="318" t="s">
        <v>3926</v>
      </c>
      <c r="J781" s="200" t="s">
        <v>492</v>
      </c>
      <c r="K781" s="253" t="s">
        <v>493</v>
      </c>
      <c r="L781" s="269"/>
      <c r="M781" s="269"/>
      <c r="N781" s="269"/>
      <c r="O781" s="225"/>
      <c r="P781" s="66"/>
      <c r="Q781" s="66"/>
      <c r="R781" s="66"/>
      <c r="S781" s="66"/>
      <c r="T781" s="66"/>
      <c r="U781" s="66"/>
      <c r="V781" s="66"/>
      <c r="W781" s="66"/>
      <c r="X781" s="66"/>
      <c r="Y781" s="66"/>
      <c r="Z781" s="66"/>
      <c r="AA781" s="66"/>
      <c r="AB781" s="66"/>
      <c r="AC781" s="66"/>
      <c r="AD781" s="66"/>
      <c r="AE781" s="66"/>
      <c r="AF781" s="66"/>
      <c r="AG781" s="66"/>
      <c r="AH781" s="66"/>
      <c r="AI781" s="66"/>
    </row>
    <row r="782" hidden="1">
      <c r="A782" s="329" t="s">
        <v>3902</v>
      </c>
      <c r="B782" s="169"/>
      <c r="C782" s="169"/>
      <c r="D782" s="253" t="s">
        <v>3716</v>
      </c>
      <c r="E782" s="269"/>
      <c r="F782" s="269"/>
      <c r="G782" s="318" t="s">
        <v>3935</v>
      </c>
      <c r="H782" s="316" t="s">
        <v>3933</v>
      </c>
      <c r="I782" s="318" t="s">
        <v>3930</v>
      </c>
      <c r="J782" s="200" t="s">
        <v>492</v>
      </c>
      <c r="K782" s="253" t="s">
        <v>493</v>
      </c>
      <c r="L782" s="269"/>
      <c r="M782" s="269"/>
      <c r="N782" s="269"/>
      <c r="O782" s="225"/>
      <c r="P782" s="66"/>
      <c r="Q782" s="66"/>
      <c r="R782" s="66"/>
      <c r="S782" s="66"/>
      <c r="T782" s="66"/>
      <c r="U782" s="66"/>
      <c r="V782" s="66"/>
      <c r="W782" s="66"/>
      <c r="X782" s="66"/>
      <c r="Y782" s="66"/>
      <c r="Z782" s="66"/>
      <c r="AA782" s="66"/>
      <c r="AB782" s="66"/>
      <c r="AC782" s="66"/>
      <c r="AD782" s="66"/>
      <c r="AE782" s="66"/>
      <c r="AF782" s="66"/>
      <c r="AG782" s="66"/>
      <c r="AH782" s="66"/>
      <c r="AI782" s="66"/>
    </row>
    <row r="783" hidden="1">
      <c r="A783" s="329" t="s">
        <v>3902</v>
      </c>
      <c r="B783" s="169"/>
      <c r="C783" s="169"/>
      <c r="D783" s="253" t="s">
        <v>3720</v>
      </c>
      <c r="E783" s="269"/>
      <c r="F783" s="269"/>
      <c r="G783" s="318" t="s">
        <v>3932</v>
      </c>
      <c r="H783" s="316" t="s">
        <v>3937</v>
      </c>
      <c r="I783" s="318" t="s">
        <v>3926</v>
      </c>
      <c r="J783" s="200" t="s">
        <v>492</v>
      </c>
      <c r="K783" s="253" t="s">
        <v>493</v>
      </c>
      <c r="L783" s="269"/>
      <c r="M783" s="269"/>
      <c r="N783" s="269"/>
      <c r="O783" s="225"/>
      <c r="P783" s="66"/>
      <c r="Q783" s="66"/>
      <c r="R783" s="66"/>
      <c r="S783" s="66"/>
      <c r="T783" s="66"/>
      <c r="U783" s="66"/>
      <c r="V783" s="66"/>
      <c r="W783" s="66"/>
      <c r="X783" s="66"/>
      <c r="Y783" s="66"/>
      <c r="Z783" s="66"/>
      <c r="AA783" s="66"/>
      <c r="AB783" s="66"/>
      <c r="AC783" s="66"/>
      <c r="AD783" s="66"/>
      <c r="AE783" s="66"/>
      <c r="AF783" s="66"/>
      <c r="AG783" s="66"/>
      <c r="AH783" s="66"/>
      <c r="AI783" s="66"/>
    </row>
    <row r="784" hidden="1">
      <c r="A784" s="329" t="s">
        <v>3902</v>
      </c>
      <c r="B784" s="169"/>
      <c r="C784" s="169"/>
      <c r="D784" s="253" t="s">
        <v>3724</v>
      </c>
      <c r="E784" s="269"/>
      <c r="F784" s="269"/>
      <c r="G784" s="318" t="s">
        <v>3939</v>
      </c>
      <c r="H784" s="316" t="s">
        <v>3940</v>
      </c>
      <c r="I784" s="318" t="s">
        <v>3941</v>
      </c>
      <c r="J784" s="200" t="s">
        <v>492</v>
      </c>
      <c r="K784" s="253" t="s">
        <v>493</v>
      </c>
      <c r="L784" s="269"/>
      <c r="M784" s="269"/>
      <c r="N784" s="269"/>
      <c r="O784" s="225"/>
      <c r="P784" s="66"/>
      <c r="Q784" s="66"/>
      <c r="R784" s="66"/>
      <c r="S784" s="66"/>
      <c r="T784" s="66"/>
      <c r="U784" s="66"/>
      <c r="V784" s="66"/>
      <c r="W784" s="66"/>
      <c r="X784" s="66"/>
      <c r="Y784" s="66"/>
      <c r="Z784" s="66"/>
      <c r="AA784" s="66"/>
      <c r="AB784" s="66"/>
      <c r="AC784" s="66"/>
      <c r="AD784" s="66"/>
      <c r="AE784" s="66"/>
      <c r="AF784" s="66"/>
      <c r="AG784" s="66"/>
      <c r="AH784" s="66"/>
      <c r="AI784" s="66"/>
    </row>
    <row r="785" hidden="1">
      <c r="A785" s="329" t="s">
        <v>3902</v>
      </c>
      <c r="B785" s="169"/>
      <c r="C785" s="169"/>
      <c r="D785" s="253" t="s">
        <v>3728</v>
      </c>
      <c r="E785" s="269"/>
      <c r="F785" s="269"/>
      <c r="G785" s="318" t="s">
        <v>3943</v>
      </c>
      <c r="H785" s="316" t="s">
        <v>3944</v>
      </c>
      <c r="I785" s="318" t="s">
        <v>3595</v>
      </c>
      <c r="J785" s="200" t="s">
        <v>492</v>
      </c>
      <c r="K785" s="253" t="s">
        <v>493</v>
      </c>
      <c r="L785" s="269"/>
      <c r="M785" s="269"/>
      <c r="N785" s="269"/>
      <c r="O785" s="225"/>
      <c r="P785" s="66"/>
      <c r="Q785" s="66"/>
      <c r="R785" s="66"/>
      <c r="S785" s="66"/>
      <c r="T785" s="66"/>
      <c r="U785" s="66"/>
      <c r="V785" s="66"/>
      <c r="W785" s="66"/>
      <c r="X785" s="66"/>
      <c r="Y785" s="66"/>
      <c r="Z785" s="66"/>
      <c r="AA785" s="66"/>
      <c r="AB785" s="66"/>
      <c r="AC785" s="66"/>
      <c r="AD785" s="66"/>
      <c r="AE785" s="66"/>
      <c r="AF785" s="66"/>
      <c r="AG785" s="66"/>
      <c r="AH785" s="66"/>
      <c r="AI785" s="66"/>
    </row>
    <row r="786" hidden="1">
      <c r="A786" s="329" t="s">
        <v>3902</v>
      </c>
      <c r="B786" s="12"/>
      <c r="C786" s="12"/>
      <c r="D786" s="253" t="s">
        <v>3732</v>
      </c>
      <c r="E786" s="269"/>
      <c r="F786" s="269"/>
      <c r="G786" s="318" t="s">
        <v>3946</v>
      </c>
      <c r="H786" s="316" t="s">
        <v>3947</v>
      </c>
      <c r="I786" s="318" t="s">
        <v>3948</v>
      </c>
      <c r="J786" s="200" t="s">
        <v>492</v>
      </c>
      <c r="K786" s="253" t="s">
        <v>493</v>
      </c>
      <c r="L786" s="269"/>
      <c r="M786" s="269"/>
      <c r="N786" s="269"/>
      <c r="O786" s="225"/>
      <c r="P786" s="66"/>
      <c r="Q786" s="66"/>
      <c r="R786" s="66"/>
      <c r="S786" s="66"/>
      <c r="T786" s="66"/>
      <c r="U786" s="66"/>
      <c r="V786" s="66"/>
      <c r="W786" s="66"/>
      <c r="X786" s="66"/>
      <c r="Y786" s="66"/>
      <c r="Z786" s="66"/>
      <c r="AA786" s="66"/>
      <c r="AB786" s="66"/>
      <c r="AC786" s="66"/>
      <c r="AD786" s="66"/>
      <c r="AE786" s="66"/>
      <c r="AF786" s="66"/>
      <c r="AG786" s="66"/>
      <c r="AH786" s="66"/>
      <c r="AI786" s="66"/>
    </row>
    <row r="787" hidden="1">
      <c r="A787" s="329" t="s">
        <v>7395</v>
      </c>
      <c r="B787" s="330"/>
      <c r="C787" s="331" t="s">
        <v>7396</v>
      </c>
      <c r="D787" s="253" t="s">
        <v>3736</v>
      </c>
      <c r="E787" s="269"/>
      <c r="F787" s="269"/>
      <c r="G787" s="318" t="s">
        <v>7397</v>
      </c>
      <c r="H787" s="318" t="s">
        <v>7398</v>
      </c>
      <c r="I787" s="318" t="s">
        <v>7399</v>
      </c>
      <c r="J787" s="200" t="s">
        <v>492</v>
      </c>
      <c r="K787" s="253" t="s">
        <v>493</v>
      </c>
      <c r="L787" s="269"/>
      <c r="M787" s="269"/>
      <c r="N787" s="269"/>
      <c r="O787" s="225"/>
      <c r="P787" s="66"/>
      <c r="Q787" s="66"/>
      <c r="R787" s="66"/>
      <c r="S787" s="66"/>
      <c r="T787" s="66"/>
      <c r="U787" s="66"/>
      <c r="V787" s="66"/>
      <c r="W787" s="66"/>
      <c r="X787" s="66"/>
      <c r="Y787" s="66"/>
      <c r="Z787" s="66"/>
      <c r="AA787" s="66"/>
      <c r="AB787" s="66"/>
      <c r="AC787" s="66"/>
      <c r="AD787" s="66"/>
      <c r="AE787" s="66"/>
      <c r="AF787" s="66"/>
      <c r="AG787" s="66"/>
      <c r="AH787" s="66"/>
      <c r="AI787" s="66"/>
    </row>
    <row r="788" hidden="1">
      <c r="A788" s="329" t="s">
        <v>7395</v>
      </c>
      <c r="B788" s="169"/>
      <c r="C788" s="169"/>
      <c r="D788" s="253" t="s">
        <v>3740</v>
      </c>
      <c r="E788" s="269"/>
      <c r="F788" s="269"/>
      <c r="G788" s="318" t="s">
        <v>7400</v>
      </c>
      <c r="H788" s="318" t="s">
        <v>7401</v>
      </c>
      <c r="I788" s="318" t="s">
        <v>7402</v>
      </c>
      <c r="J788" s="200" t="s">
        <v>492</v>
      </c>
      <c r="K788" s="253" t="s">
        <v>493</v>
      </c>
      <c r="L788" s="269"/>
      <c r="M788" s="269"/>
      <c r="N788" s="269"/>
      <c r="O788" s="225"/>
      <c r="P788" s="66"/>
      <c r="Q788" s="66"/>
      <c r="R788" s="66"/>
      <c r="S788" s="66"/>
      <c r="T788" s="66"/>
      <c r="U788" s="66"/>
      <c r="V788" s="66"/>
      <c r="W788" s="66"/>
      <c r="X788" s="66"/>
      <c r="Y788" s="66"/>
      <c r="Z788" s="66"/>
      <c r="AA788" s="66"/>
      <c r="AB788" s="66"/>
      <c r="AC788" s="66"/>
      <c r="AD788" s="66"/>
      <c r="AE788" s="66"/>
      <c r="AF788" s="66"/>
      <c r="AG788" s="66"/>
      <c r="AH788" s="66"/>
      <c r="AI788" s="66"/>
    </row>
    <row r="789" hidden="1">
      <c r="A789" s="329" t="s">
        <v>7395</v>
      </c>
      <c r="B789" s="169"/>
      <c r="C789" s="169"/>
      <c r="D789" s="253" t="s">
        <v>3747</v>
      </c>
      <c r="E789" s="269"/>
      <c r="F789" s="269"/>
      <c r="G789" s="318" t="s">
        <v>7403</v>
      </c>
      <c r="H789" s="318" t="s">
        <v>7404</v>
      </c>
      <c r="I789" s="318" t="s">
        <v>7405</v>
      </c>
      <c r="J789" s="200" t="s">
        <v>492</v>
      </c>
      <c r="K789" s="253" t="s">
        <v>493</v>
      </c>
      <c r="L789" s="269"/>
      <c r="M789" s="269"/>
      <c r="N789" s="269"/>
      <c r="O789" s="225"/>
      <c r="P789" s="66"/>
      <c r="Q789" s="66"/>
      <c r="R789" s="66"/>
      <c r="S789" s="66"/>
      <c r="T789" s="66"/>
      <c r="U789" s="66"/>
      <c r="V789" s="66"/>
      <c r="W789" s="66"/>
      <c r="X789" s="66"/>
      <c r="Y789" s="66"/>
      <c r="Z789" s="66"/>
      <c r="AA789" s="66"/>
      <c r="AB789" s="66"/>
      <c r="AC789" s="66"/>
      <c r="AD789" s="66"/>
      <c r="AE789" s="66"/>
      <c r="AF789" s="66"/>
      <c r="AG789" s="66"/>
      <c r="AH789" s="66"/>
      <c r="AI789" s="66"/>
    </row>
    <row r="790" hidden="1">
      <c r="A790" s="329" t="s">
        <v>7395</v>
      </c>
      <c r="B790" s="169"/>
      <c r="C790" s="169"/>
      <c r="D790" s="253" t="s">
        <v>3750</v>
      </c>
      <c r="E790" s="269"/>
      <c r="F790" s="269"/>
      <c r="G790" s="318" t="s">
        <v>7406</v>
      </c>
      <c r="H790" s="318" t="s">
        <v>7407</v>
      </c>
      <c r="I790" s="318" t="s">
        <v>7408</v>
      </c>
      <c r="J790" s="200" t="s">
        <v>492</v>
      </c>
      <c r="K790" s="253" t="s">
        <v>493</v>
      </c>
      <c r="L790" s="269"/>
      <c r="M790" s="269"/>
      <c r="N790" s="269"/>
      <c r="O790" s="225"/>
      <c r="P790" s="66"/>
      <c r="Q790" s="66"/>
      <c r="R790" s="66"/>
      <c r="S790" s="66"/>
      <c r="T790" s="66"/>
      <c r="U790" s="66"/>
      <c r="V790" s="66"/>
      <c r="W790" s="66"/>
      <c r="X790" s="66"/>
      <c r="Y790" s="66"/>
      <c r="Z790" s="66"/>
      <c r="AA790" s="66"/>
      <c r="AB790" s="66"/>
      <c r="AC790" s="66"/>
      <c r="AD790" s="66"/>
      <c r="AE790" s="66"/>
      <c r="AF790" s="66"/>
      <c r="AG790" s="66"/>
      <c r="AH790" s="66"/>
      <c r="AI790" s="66"/>
    </row>
    <row r="791" hidden="1">
      <c r="A791" s="329" t="s">
        <v>7395</v>
      </c>
      <c r="B791" s="169"/>
      <c r="C791" s="169"/>
      <c r="D791" s="253" t="s">
        <v>3754</v>
      </c>
      <c r="E791" s="269"/>
      <c r="F791" s="269"/>
      <c r="G791" s="318" t="s">
        <v>7409</v>
      </c>
      <c r="H791" s="318" t="s">
        <v>7410</v>
      </c>
      <c r="I791" s="318" t="s">
        <v>7411</v>
      </c>
      <c r="J791" s="200" t="s">
        <v>492</v>
      </c>
      <c r="K791" s="253" t="s">
        <v>493</v>
      </c>
      <c r="L791" s="269"/>
      <c r="M791" s="269"/>
      <c r="N791" s="269"/>
      <c r="O791" s="225"/>
      <c r="P791" s="66"/>
      <c r="Q791" s="66"/>
      <c r="R791" s="66"/>
      <c r="S791" s="66"/>
      <c r="T791" s="66"/>
      <c r="U791" s="66"/>
      <c r="V791" s="66"/>
      <c r="W791" s="66"/>
      <c r="X791" s="66"/>
      <c r="Y791" s="66"/>
      <c r="Z791" s="66"/>
      <c r="AA791" s="66"/>
      <c r="AB791" s="66"/>
      <c r="AC791" s="66"/>
      <c r="AD791" s="66"/>
      <c r="AE791" s="66"/>
      <c r="AF791" s="66"/>
      <c r="AG791" s="66"/>
      <c r="AH791" s="66"/>
      <c r="AI791" s="66"/>
    </row>
    <row r="792" hidden="1">
      <c r="A792" s="329" t="s">
        <v>7395</v>
      </c>
      <c r="B792" s="169"/>
      <c r="C792" s="169"/>
      <c r="D792" s="253" t="s">
        <v>3757</v>
      </c>
      <c r="E792" s="269"/>
      <c r="F792" s="269"/>
      <c r="G792" s="318" t="s">
        <v>7412</v>
      </c>
      <c r="H792" s="318" t="s">
        <v>7410</v>
      </c>
      <c r="I792" s="318" t="s">
        <v>7413</v>
      </c>
      <c r="J792" s="200" t="s">
        <v>492</v>
      </c>
      <c r="K792" s="253" t="s">
        <v>493</v>
      </c>
      <c r="L792" s="269"/>
      <c r="M792" s="269"/>
      <c r="N792" s="269"/>
      <c r="O792" s="225"/>
      <c r="P792" s="66"/>
      <c r="Q792" s="66"/>
      <c r="R792" s="66"/>
      <c r="S792" s="66"/>
      <c r="T792" s="66"/>
      <c r="U792" s="66"/>
      <c r="V792" s="66"/>
      <c r="W792" s="66"/>
      <c r="X792" s="66"/>
      <c r="Y792" s="66"/>
      <c r="Z792" s="66"/>
      <c r="AA792" s="66"/>
      <c r="AB792" s="66"/>
      <c r="AC792" s="66"/>
      <c r="AD792" s="66"/>
      <c r="AE792" s="66"/>
      <c r="AF792" s="66"/>
      <c r="AG792" s="66"/>
      <c r="AH792" s="66"/>
      <c r="AI792" s="66"/>
    </row>
    <row r="793" hidden="1">
      <c r="A793" s="329" t="s">
        <v>7395</v>
      </c>
      <c r="B793" s="12"/>
      <c r="C793" s="12"/>
      <c r="D793" s="253" t="s">
        <v>3761</v>
      </c>
      <c r="E793" s="269"/>
      <c r="F793" s="339" t="e">
        <v>#VALUE!</v>
      </c>
      <c r="G793" s="318" t="s">
        <v>7414</v>
      </c>
      <c r="H793" s="318" t="s">
        <v>7415</v>
      </c>
      <c r="I793" s="318" t="s">
        <v>7416</v>
      </c>
      <c r="J793" s="200" t="s">
        <v>492</v>
      </c>
      <c r="K793" s="253" t="s">
        <v>493</v>
      </c>
      <c r="L793" s="269"/>
      <c r="M793" s="269"/>
      <c r="N793" s="269"/>
      <c r="O793" s="225"/>
      <c r="P793" s="66"/>
      <c r="Q793" s="66"/>
      <c r="R793" s="66"/>
      <c r="S793" s="66"/>
      <c r="T793" s="66"/>
      <c r="U793" s="66"/>
      <c r="V793" s="66"/>
      <c r="W793" s="66"/>
      <c r="X793" s="66"/>
      <c r="Y793" s="66"/>
      <c r="Z793" s="66"/>
      <c r="AA793" s="66"/>
      <c r="AB793" s="66"/>
      <c r="AC793" s="66"/>
      <c r="AD793" s="66"/>
      <c r="AE793" s="66"/>
      <c r="AF793" s="66"/>
      <c r="AG793" s="66"/>
      <c r="AH793" s="66"/>
      <c r="AI793" s="66"/>
    </row>
    <row r="794" hidden="1">
      <c r="A794" s="329" t="s">
        <v>3986</v>
      </c>
      <c r="B794" s="330"/>
      <c r="C794" s="331" t="s">
        <v>3987</v>
      </c>
      <c r="D794" s="253" t="s">
        <v>3764</v>
      </c>
      <c r="E794" s="269"/>
      <c r="F794" s="269"/>
      <c r="G794" s="318" t="s">
        <v>3989</v>
      </c>
      <c r="H794" s="318" t="s">
        <v>3990</v>
      </c>
      <c r="I794" s="318" t="s">
        <v>3991</v>
      </c>
      <c r="J794" s="200" t="s">
        <v>492</v>
      </c>
      <c r="K794" s="319" t="s">
        <v>518</v>
      </c>
      <c r="L794" s="253" t="s">
        <v>519</v>
      </c>
      <c r="M794" s="269"/>
      <c r="N794" s="269"/>
      <c r="O794" s="225"/>
      <c r="P794" s="66"/>
      <c r="Q794" s="66"/>
      <c r="R794" s="66"/>
      <c r="S794" s="66"/>
      <c r="T794" s="66"/>
      <c r="U794" s="66"/>
      <c r="V794" s="66"/>
      <c r="W794" s="66"/>
      <c r="X794" s="66"/>
      <c r="Y794" s="66"/>
      <c r="Z794" s="66"/>
      <c r="AA794" s="66"/>
      <c r="AB794" s="66"/>
      <c r="AC794" s="66"/>
      <c r="AD794" s="66"/>
      <c r="AE794" s="66"/>
      <c r="AF794" s="66"/>
      <c r="AG794" s="66"/>
      <c r="AH794" s="66"/>
      <c r="AI794" s="66"/>
    </row>
    <row r="795" hidden="1">
      <c r="A795" s="329" t="s">
        <v>3986</v>
      </c>
      <c r="B795" s="169"/>
      <c r="C795" s="169"/>
      <c r="D795" s="253" t="s">
        <v>3768</v>
      </c>
      <c r="E795" s="269"/>
      <c r="F795" s="269"/>
      <c r="G795" s="318" t="s">
        <v>3993</v>
      </c>
      <c r="H795" s="318" t="s">
        <v>3994</v>
      </c>
      <c r="I795" s="318" t="s">
        <v>3995</v>
      </c>
      <c r="J795" s="200" t="s">
        <v>492</v>
      </c>
      <c r="K795" s="319" t="s">
        <v>518</v>
      </c>
      <c r="L795" s="253" t="s">
        <v>519</v>
      </c>
      <c r="M795" s="269"/>
      <c r="N795" s="269"/>
      <c r="O795" s="225"/>
      <c r="P795" s="66"/>
      <c r="Q795" s="66"/>
      <c r="R795" s="66"/>
      <c r="S795" s="66"/>
      <c r="T795" s="66"/>
      <c r="U795" s="66"/>
      <c r="V795" s="66"/>
      <c r="W795" s="66"/>
      <c r="X795" s="66"/>
      <c r="Y795" s="66"/>
      <c r="Z795" s="66"/>
      <c r="AA795" s="66"/>
      <c r="AB795" s="66"/>
      <c r="AC795" s="66"/>
      <c r="AD795" s="66"/>
      <c r="AE795" s="66"/>
      <c r="AF795" s="66"/>
      <c r="AG795" s="66"/>
      <c r="AH795" s="66"/>
      <c r="AI795" s="66"/>
    </row>
    <row r="796" hidden="1">
      <c r="A796" s="329" t="s">
        <v>3986</v>
      </c>
      <c r="B796" s="169"/>
      <c r="C796" s="169"/>
      <c r="D796" s="253" t="s">
        <v>3772</v>
      </c>
      <c r="E796" s="269"/>
      <c r="F796" s="269"/>
      <c r="G796" s="318" t="s">
        <v>3997</v>
      </c>
      <c r="H796" s="318" t="s">
        <v>3998</v>
      </c>
      <c r="I796" s="318" t="s">
        <v>3999</v>
      </c>
      <c r="J796" s="200" t="s">
        <v>492</v>
      </c>
      <c r="K796" s="340" t="s">
        <v>518</v>
      </c>
      <c r="L796" s="253" t="s">
        <v>519</v>
      </c>
      <c r="M796" s="269"/>
      <c r="N796" s="269"/>
      <c r="O796" s="225"/>
      <c r="P796" s="66"/>
      <c r="Q796" s="66"/>
      <c r="R796" s="66"/>
      <c r="S796" s="66"/>
      <c r="T796" s="66"/>
      <c r="U796" s="66"/>
      <c r="V796" s="66"/>
      <c r="W796" s="66"/>
      <c r="X796" s="66"/>
      <c r="Y796" s="66"/>
      <c r="Z796" s="66"/>
      <c r="AA796" s="66"/>
      <c r="AB796" s="66"/>
      <c r="AC796" s="66"/>
      <c r="AD796" s="66"/>
      <c r="AE796" s="66"/>
      <c r="AF796" s="66"/>
      <c r="AG796" s="66"/>
      <c r="AH796" s="66"/>
      <c r="AI796" s="66"/>
    </row>
    <row r="797" hidden="1">
      <c r="A797" s="329" t="s">
        <v>3986</v>
      </c>
      <c r="B797" s="12"/>
      <c r="C797" s="12"/>
      <c r="D797" s="253" t="s">
        <v>3776</v>
      </c>
      <c r="E797" s="269"/>
      <c r="F797" s="269"/>
      <c r="G797" s="318" t="s">
        <v>4001</v>
      </c>
      <c r="H797" s="318" t="s">
        <v>4002</v>
      </c>
      <c r="I797" s="318" t="s">
        <v>1619</v>
      </c>
      <c r="J797" s="200" t="s">
        <v>492</v>
      </c>
      <c r="K797" s="340" t="s">
        <v>493</v>
      </c>
      <c r="L797" s="269"/>
      <c r="M797" s="269"/>
      <c r="N797" s="269"/>
      <c r="O797" s="225"/>
      <c r="P797" s="66"/>
      <c r="Q797" s="66"/>
      <c r="R797" s="66"/>
      <c r="S797" s="66"/>
      <c r="T797" s="66"/>
      <c r="U797" s="66"/>
      <c r="V797" s="66"/>
      <c r="W797" s="66"/>
      <c r="X797" s="66"/>
      <c r="Y797" s="66"/>
      <c r="Z797" s="66"/>
      <c r="AA797" s="66"/>
      <c r="AB797" s="66"/>
      <c r="AC797" s="66"/>
      <c r="AD797" s="66"/>
      <c r="AE797" s="66"/>
      <c r="AF797" s="66"/>
      <c r="AG797" s="66"/>
      <c r="AH797" s="66"/>
      <c r="AI797" s="66"/>
    </row>
    <row r="798" hidden="1">
      <c r="A798" s="327"/>
      <c r="B798" s="319" t="s">
        <v>4003</v>
      </c>
      <c r="C798" s="319" t="s">
        <v>4004</v>
      </c>
      <c r="D798" s="253" t="s">
        <v>3780</v>
      </c>
      <c r="E798" s="269"/>
      <c r="F798" s="269"/>
      <c r="G798" s="318" t="s">
        <v>4006</v>
      </c>
      <c r="H798" s="318" t="s">
        <v>4007</v>
      </c>
      <c r="I798" s="318" t="s">
        <v>4008</v>
      </c>
      <c r="J798" s="200" t="s">
        <v>492</v>
      </c>
      <c r="K798" s="319" t="s">
        <v>518</v>
      </c>
      <c r="L798" s="253" t="s">
        <v>519</v>
      </c>
      <c r="M798" s="269"/>
      <c r="N798" s="269"/>
      <c r="O798" s="225"/>
      <c r="P798" s="66"/>
      <c r="Q798" s="66"/>
      <c r="R798" s="66"/>
      <c r="S798" s="66"/>
      <c r="T798" s="66"/>
      <c r="U798" s="66"/>
      <c r="V798" s="66"/>
      <c r="W798" s="66"/>
      <c r="X798" s="66"/>
      <c r="Y798" s="66"/>
      <c r="Z798" s="66"/>
      <c r="AA798" s="66"/>
      <c r="AB798" s="66"/>
      <c r="AC798" s="66"/>
      <c r="AD798" s="66"/>
      <c r="AE798" s="66"/>
      <c r="AF798" s="66"/>
      <c r="AG798" s="66"/>
      <c r="AH798" s="66"/>
      <c r="AI798" s="66"/>
    </row>
    <row r="799" hidden="1">
      <c r="A799" s="327"/>
      <c r="B799" s="319" t="s">
        <v>4009</v>
      </c>
      <c r="C799" s="319" t="s">
        <v>4010</v>
      </c>
      <c r="D799" s="253" t="s">
        <v>3784</v>
      </c>
      <c r="E799" s="269"/>
      <c r="F799" s="269"/>
      <c r="G799" s="318" t="s">
        <v>4012</v>
      </c>
      <c r="H799" s="318" t="s">
        <v>4013</v>
      </c>
      <c r="I799" s="318" t="s">
        <v>4014</v>
      </c>
      <c r="J799" s="200" t="s">
        <v>492</v>
      </c>
      <c r="K799" s="319" t="s">
        <v>518</v>
      </c>
      <c r="L799" s="253" t="s">
        <v>519</v>
      </c>
      <c r="M799" s="269"/>
      <c r="N799" s="269"/>
      <c r="O799" s="225"/>
      <c r="P799" s="66"/>
      <c r="Q799" s="66"/>
      <c r="R799" s="66"/>
      <c r="S799" s="66"/>
      <c r="T799" s="66"/>
      <c r="U799" s="66"/>
      <c r="V799" s="66"/>
      <c r="W799" s="66"/>
      <c r="X799" s="66"/>
      <c r="Y799" s="66"/>
      <c r="Z799" s="66"/>
      <c r="AA799" s="66"/>
      <c r="AB799" s="66"/>
      <c r="AC799" s="66"/>
      <c r="AD799" s="66"/>
      <c r="AE799" s="66"/>
      <c r="AF799" s="66"/>
      <c r="AG799" s="66"/>
      <c r="AH799" s="66"/>
      <c r="AI799" s="66"/>
    </row>
    <row r="800" hidden="1">
      <c r="A800" s="327"/>
      <c r="B800" s="319" t="s">
        <v>4015</v>
      </c>
      <c r="C800" s="319" t="s">
        <v>4016</v>
      </c>
      <c r="D800" s="253" t="s">
        <v>3790</v>
      </c>
      <c r="E800" s="269"/>
      <c r="F800" s="269"/>
      <c r="G800" s="318" t="s">
        <v>4018</v>
      </c>
      <c r="H800" s="318" t="s">
        <v>4019</v>
      </c>
      <c r="I800" s="318" t="s">
        <v>4020</v>
      </c>
      <c r="J800" s="200" t="s">
        <v>492</v>
      </c>
      <c r="K800" s="319" t="s">
        <v>493</v>
      </c>
      <c r="L800" s="269"/>
      <c r="M800" s="269"/>
      <c r="N800" s="269"/>
      <c r="O800" s="225"/>
      <c r="P800" s="66"/>
      <c r="Q800" s="66"/>
      <c r="R800" s="66"/>
      <c r="S800" s="66"/>
      <c r="T800" s="66"/>
      <c r="U800" s="66"/>
      <c r="V800" s="66"/>
      <c r="W800" s="66"/>
      <c r="X800" s="66"/>
      <c r="Y800" s="66"/>
      <c r="Z800" s="66"/>
      <c r="AA800" s="66"/>
      <c r="AB800" s="66"/>
      <c r="AC800" s="66"/>
      <c r="AD800" s="66"/>
      <c r="AE800" s="66"/>
      <c r="AF800" s="66"/>
      <c r="AG800" s="66"/>
      <c r="AH800" s="66"/>
      <c r="AI800" s="66"/>
    </row>
    <row r="801" hidden="1">
      <c r="A801" s="327"/>
      <c r="B801" s="319" t="s">
        <v>4021</v>
      </c>
      <c r="C801" s="319" t="s">
        <v>4022</v>
      </c>
      <c r="D801" s="253" t="s">
        <v>3794</v>
      </c>
      <c r="E801" s="269"/>
      <c r="F801" s="269"/>
      <c r="G801" s="318" t="s">
        <v>4024</v>
      </c>
      <c r="H801" s="318" t="s">
        <v>4025</v>
      </c>
      <c r="I801" s="318" t="s">
        <v>4026</v>
      </c>
      <c r="J801" s="200" t="s">
        <v>492</v>
      </c>
      <c r="K801" s="319" t="s">
        <v>493</v>
      </c>
      <c r="L801" s="269"/>
      <c r="M801" s="269"/>
      <c r="N801" s="269"/>
      <c r="O801" s="225"/>
      <c r="P801" s="66"/>
      <c r="Q801" s="66"/>
      <c r="R801" s="66"/>
      <c r="S801" s="66"/>
      <c r="T801" s="66"/>
      <c r="U801" s="66"/>
      <c r="V801" s="66"/>
      <c r="W801" s="66"/>
      <c r="X801" s="66"/>
      <c r="Y801" s="66"/>
      <c r="Z801" s="66"/>
      <c r="AA801" s="66"/>
      <c r="AB801" s="66"/>
      <c r="AC801" s="66"/>
      <c r="AD801" s="66"/>
      <c r="AE801" s="66"/>
      <c r="AF801" s="66"/>
      <c r="AG801" s="66"/>
      <c r="AH801" s="66"/>
      <c r="AI801" s="66"/>
    </row>
    <row r="802" hidden="1">
      <c r="A802" s="327"/>
      <c r="B802" s="319" t="s">
        <v>4027</v>
      </c>
      <c r="C802" s="319" t="s">
        <v>4028</v>
      </c>
      <c r="D802" s="253" t="s">
        <v>3797</v>
      </c>
      <c r="E802" s="269"/>
      <c r="F802" s="269"/>
      <c r="G802" s="318" t="s">
        <v>4030</v>
      </c>
      <c r="H802" s="318" t="s">
        <v>4031</v>
      </c>
      <c r="I802" s="318" t="s">
        <v>4032</v>
      </c>
      <c r="J802" s="200" t="s">
        <v>492</v>
      </c>
      <c r="K802" s="319" t="s">
        <v>493</v>
      </c>
      <c r="L802" s="269"/>
      <c r="M802" s="269"/>
      <c r="N802" s="269"/>
      <c r="O802" s="225"/>
      <c r="P802" s="66"/>
      <c r="Q802" s="66"/>
      <c r="R802" s="66"/>
      <c r="S802" s="66"/>
      <c r="T802" s="66"/>
      <c r="U802" s="66"/>
      <c r="V802" s="66"/>
      <c r="W802" s="66"/>
      <c r="X802" s="66"/>
      <c r="Y802" s="66"/>
      <c r="Z802" s="66"/>
      <c r="AA802" s="66"/>
      <c r="AB802" s="66"/>
      <c r="AC802" s="66"/>
      <c r="AD802" s="66"/>
      <c r="AE802" s="66"/>
      <c r="AF802" s="66"/>
      <c r="AG802" s="66"/>
      <c r="AH802" s="66"/>
      <c r="AI802" s="66"/>
    </row>
    <row r="803" hidden="1">
      <c r="A803" s="327"/>
      <c r="B803" s="319" t="s">
        <v>4033</v>
      </c>
      <c r="C803" s="319" t="s">
        <v>4034</v>
      </c>
      <c r="D803" s="253" t="s">
        <v>3800</v>
      </c>
      <c r="E803" s="269"/>
      <c r="F803" s="269"/>
      <c r="G803" s="318" t="s">
        <v>4036</v>
      </c>
      <c r="H803" s="318" t="s">
        <v>4037</v>
      </c>
      <c r="I803" s="318" t="s">
        <v>4038</v>
      </c>
      <c r="J803" s="200" t="s">
        <v>492</v>
      </c>
      <c r="K803" s="319" t="s">
        <v>493</v>
      </c>
      <c r="L803" s="269"/>
      <c r="M803" s="269"/>
      <c r="N803" s="269"/>
      <c r="O803" s="225"/>
      <c r="P803" s="66"/>
      <c r="Q803" s="66"/>
      <c r="R803" s="66"/>
      <c r="S803" s="66"/>
      <c r="T803" s="66"/>
      <c r="U803" s="66"/>
      <c r="V803" s="66"/>
      <c r="W803" s="66"/>
      <c r="X803" s="66"/>
      <c r="Y803" s="66"/>
      <c r="Z803" s="66"/>
      <c r="AA803" s="66"/>
      <c r="AB803" s="66"/>
      <c r="AC803" s="66"/>
      <c r="AD803" s="66"/>
      <c r="AE803" s="66"/>
      <c r="AF803" s="66"/>
      <c r="AG803" s="66"/>
      <c r="AH803" s="66"/>
      <c r="AI803" s="66"/>
    </row>
    <row r="804" hidden="1">
      <c r="A804" s="327"/>
      <c r="B804" s="319" t="s">
        <v>4039</v>
      </c>
      <c r="C804" s="319" t="s">
        <v>4040</v>
      </c>
      <c r="D804" s="253" t="s">
        <v>3804</v>
      </c>
      <c r="E804" s="269"/>
      <c r="F804" s="269"/>
      <c r="G804" s="318" t="s">
        <v>4042</v>
      </c>
      <c r="H804" s="318" t="s">
        <v>4043</v>
      </c>
      <c r="I804" s="318" t="s">
        <v>4044</v>
      </c>
      <c r="J804" s="200" t="s">
        <v>492</v>
      </c>
      <c r="K804" s="319" t="s">
        <v>493</v>
      </c>
      <c r="L804" s="269"/>
      <c r="M804" s="269"/>
      <c r="N804" s="269"/>
      <c r="O804" s="225"/>
      <c r="P804" s="66"/>
      <c r="Q804" s="66"/>
      <c r="R804" s="66"/>
      <c r="S804" s="66"/>
      <c r="T804" s="66"/>
      <c r="U804" s="66"/>
      <c r="V804" s="66"/>
      <c r="W804" s="66"/>
      <c r="X804" s="66"/>
      <c r="Y804" s="66"/>
      <c r="Z804" s="66"/>
      <c r="AA804" s="66"/>
      <c r="AB804" s="66"/>
      <c r="AC804" s="66"/>
      <c r="AD804" s="66"/>
      <c r="AE804" s="66"/>
      <c r="AF804" s="66"/>
      <c r="AG804" s="66"/>
      <c r="AH804" s="66"/>
      <c r="AI804" s="66"/>
    </row>
    <row r="805" hidden="1">
      <c r="A805" s="327"/>
      <c r="B805" s="319" t="s">
        <v>4045</v>
      </c>
      <c r="C805" s="319" t="s">
        <v>4046</v>
      </c>
      <c r="D805" s="253" t="s">
        <v>3810</v>
      </c>
      <c r="E805" s="269"/>
      <c r="F805" s="269"/>
      <c r="G805" s="318" t="s">
        <v>4048</v>
      </c>
      <c r="H805" s="318" t="s">
        <v>4049</v>
      </c>
      <c r="I805" s="318" t="s">
        <v>4050</v>
      </c>
      <c r="J805" s="200" t="s">
        <v>492</v>
      </c>
      <c r="K805" s="319" t="s">
        <v>493</v>
      </c>
      <c r="L805" s="269"/>
      <c r="M805" s="269"/>
      <c r="N805" s="269"/>
      <c r="O805" s="225"/>
      <c r="P805" s="66"/>
      <c r="Q805" s="66"/>
      <c r="R805" s="66"/>
      <c r="S805" s="66"/>
      <c r="T805" s="66"/>
      <c r="U805" s="66"/>
      <c r="V805" s="66"/>
      <c r="W805" s="66"/>
      <c r="X805" s="66"/>
      <c r="Y805" s="66"/>
      <c r="Z805" s="66"/>
      <c r="AA805" s="66"/>
      <c r="AB805" s="66"/>
      <c r="AC805" s="66"/>
      <c r="AD805" s="66"/>
      <c r="AE805" s="66"/>
      <c r="AF805" s="66"/>
      <c r="AG805" s="66"/>
      <c r="AH805" s="66"/>
      <c r="AI805" s="66"/>
    </row>
    <row r="806" hidden="1">
      <c r="A806" s="327"/>
      <c r="B806" s="319" t="s">
        <v>4051</v>
      </c>
      <c r="C806" s="319" t="s">
        <v>4052</v>
      </c>
      <c r="D806" s="253" t="s">
        <v>3814</v>
      </c>
      <c r="E806" s="269"/>
      <c r="F806" s="269"/>
      <c r="G806" s="318" t="s">
        <v>4054</v>
      </c>
      <c r="H806" s="318" t="s">
        <v>4055</v>
      </c>
      <c r="I806" s="318" t="s">
        <v>4056</v>
      </c>
      <c r="J806" s="200" t="s">
        <v>492</v>
      </c>
      <c r="K806" s="319" t="s">
        <v>493</v>
      </c>
      <c r="L806" s="269"/>
      <c r="M806" s="269"/>
      <c r="N806" s="269"/>
      <c r="O806" s="225"/>
      <c r="P806" s="66"/>
      <c r="Q806" s="66"/>
      <c r="R806" s="66"/>
      <c r="S806" s="66"/>
      <c r="T806" s="66"/>
      <c r="U806" s="66"/>
      <c r="V806" s="66"/>
      <c r="W806" s="66"/>
      <c r="X806" s="66"/>
      <c r="Y806" s="66"/>
      <c r="Z806" s="66"/>
      <c r="AA806" s="66"/>
      <c r="AB806" s="66"/>
      <c r="AC806" s="66"/>
      <c r="AD806" s="66"/>
      <c r="AE806" s="66"/>
      <c r="AF806" s="66"/>
      <c r="AG806" s="66"/>
      <c r="AH806" s="66"/>
      <c r="AI806" s="66"/>
    </row>
    <row r="807" hidden="1">
      <c r="A807" s="327"/>
      <c r="B807" s="319" t="s">
        <v>4057</v>
      </c>
      <c r="C807" s="319" t="s">
        <v>4058</v>
      </c>
      <c r="D807" s="253" t="s">
        <v>3818</v>
      </c>
      <c r="E807" s="269"/>
      <c r="F807" s="269"/>
      <c r="G807" s="318" t="s">
        <v>4060</v>
      </c>
      <c r="H807" s="318" t="s">
        <v>4061</v>
      </c>
      <c r="I807" s="318" t="s">
        <v>4062</v>
      </c>
      <c r="J807" s="200" t="s">
        <v>492</v>
      </c>
      <c r="K807" s="319" t="s">
        <v>493</v>
      </c>
      <c r="L807" s="269"/>
      <c r="M807" s="269"/>
      <c r="N807" s="269"/>
      <c r="O807" s="225"/>
      <c r="P807" s="66"/>
      <c r="Q807" s="66"/>
      <c r="R807" s="66"/>
      <c r="S807" s="66"/>
      <c r="T807" s="66"/>
      <c r="U807" s="66"/>
      <c r="V807" s="66"/>
      <c r="W807" s="66"/>
      <c r="X807" s="66"/>
      <c r="Y807" s="66"/>
      <c r="Z807" s="66"/>
      <c r="AA807" s="66"/>
      <c r="AB807" s="66"/>
      <c r="AC807" s="66"/>
      <c r="AD807" s="66"/>
      <c r="AE807" s="66"/>
      <c r="AF807" s="66"/>
      <c r="AG807" s="66"/>
      <c r="AH807" s="66"/>
      <c r="AI807" s="66"/>
    </row>
    <row r="808" hidden="1">
      <c r="A808" s="327"/>
      <c r="B808" s="319" t="s">
        <v>4063</v>
      </c>
      <c r="C808" s="319" t="s">
        <v>4064</v>
      </c>
      <c r="D808" s="253" t="s">
        <v>3822</v>
      </c>
      <c r="E808" s="269"/>
      <c r="F808" s="269"/>
      <c r="G808" s="318" t="s">
        <v>4066</v>
      </c>
      <c r="H808" s="318" t="s">
        <v>4067</v>
      </c>
      <c r="I808" s="318" t="s">
        <v>4068</v>
      </c>
      <c r="J808" s="200" t="s">
        <v>492</v>
      </c>
      <c r="K808" s="319" t="s">
        <v>493</v>
      </c>
      <c r="L808" s="269"/>
      <c r="M808" s="269"/>
      <c r="N808" s="269"/>
      <c r="O808" s="225"/>
      <c r="P808" s="66"/>
      <c r="Q808" s="66"/>
      <c r="R808" s="66"/>
      <c r="S808" s="66"/>
      <c r="T808" s="66"/>
      <c r="U808" s="66"/>
      <c r="V808" s="66"/>
      <c r="W808" s="66"/>
      <c r="X808" s="66"/>
      <c r="Y808" s="66"/>
      <c r="Z808" s="66"/>
      <c r="AA808" s="66"/>
      <c r="AB808" s="66"/>
      <c r="AC808" s="66"/>
      <c r="AD808" s="66"/>
      <c r="AE808" s="66"/>
      <c r="AF808" s="66"/>
      <c r="AG808" s="66"/>
      <c r="AH808" s="66"/>
      <c r="AI808" s="66"/>
    </row>
    <row r="809" hidden="1">
      <c r="A809" s="327"/>
      <c r="B809" s="319" t="s">
        <v>4069</v>
      </c>
      <c r="C809" s="319" t="s">
        <v>4070</v>
      </c>
      <c r="D809" s="253" t="s">
        <v>3827</v>
      </c>
      <c r="E809" s="269"/>
      <c r="F809" s="269"/>
      <c r="G809" s="318" t="s">
        <v>4070</v>
      </c>
      <c r="H809" s="318" t="s">
        <v>4072</v>
      </c>
      <c r="I809" s="318" t="s">
        <v>4073</v>
      </c>
      <c r="J809" s="200" t="s">
        <v>492</v>
      </c>
      <c r="K809" s="319" t="s">
        <v>493</v>
      </c>
      <c r="L809" s="269"/>
      <c r="M809" s="269"/>
      <c r="N809" s="269"/>
      <c r="O809" s="225"/>
      <c r="P809" s="66"/>
      <c r="Q809" s="66"/>
      <c r="R809" s="66"/>
      <c r="S809" s="66"/>
      <c r="T809" s="66"/>
      <c r="U809" s="66"/>
      <c r="V809" s="66"/>
      <c r="W809" s="66"/>
      <c r="X809" s="66"/>
      <c r="Y809" s="66"/>
      <c r="Z809" s="66"/>
      <c r="AA809" s="66"/>
      <c r="AB809" s="66"/>
      <c r="AC809" s="66"/>
      <c r="AD809" s="66"/>
      <c r="AE809" s="66"/>
      <c r="AF809" s="66"/>
      <c r="AG809" s="66"/>
      <c r="AH809" s="66"/>
      <c r="AI809" s="66"/>
    </row>
    <row r="810" hidden="1">
      <c r="A810" s="327"/>
      <c r="B810" s="319" t="s">
        <v>4074</v>
      </c>
      <c r="C810" s="319" t="s">
        <v>4075</v>
      </c>
      <c r="D810" s="253" t="s">
        <v>3831</v>
      </c>
      <c r="E810" s="269"/>
      <c r="F810" s="269"/>
      <c r="G810" s="318" t="s">
        <v>4077</v>
      </c>
      <c r="H810" s="318" t="s">
        <v>4078</v>
      </c>
      <c r="I810" s="318" t="s">
        <v>4079</v>
      </c>
      <c r="J810" s="200" t="s">
        <v>492</v>
      </c>
      <c r="K810" s="340" t="s">
        <v>493</v>
      </c>
      <c r="L810" s="269"/>
      <c r="M810" s="269"/>
      <c r="N810" s="269"/>
      <c r="O810" s="225"/>
      <c r="P810" s="66"/>
      <c r="Q810" s="66"/>
      <c r="R810" s="66"/>
      <c r="S810" s="66"/>
      <c r="T810" s="66"/>
      <c r="U810" s="66"/>
      <c r="V810" s="66"/>
      <c r="W810" s="66"/>
      <c r="X810" s="66"/>
      <c r="Y810" s="66"/>
      <c r="Z810" s="66"/>
      <c r="AA810" s="66"/>
      <c r="AB810" s="66"/>
      <c r="AC810" s="66"/>
      <c r="AD810" s="66"/>
      <c r="AE810" s="66"/>
      <c r="AF810" s="66"/>
      <c r="AG810" s="66"/>
      <c r="AH810" s="66"/>
      <c r="AI810" s="66"/>
    </row>
    <row r="811" hidden="1">
      <c r="A811" s="327"/>
      <c r="B811" s="319" t="s">
        <v>4080</v>
      </c>
      <c r="C811" s="319" t="s">
        <v>4081</v>
      </c>
      <c r="D811" s="253" t="s">
        <v>3835</v>
      </c>
      <c r="E811" s="269"/>
      <c r="F811" s="269"/>
      <c r="G811" s="318" t="s">
        <v>4083</v>
      </c>
      <c r="H811" s="318" t="s">
        <v>4084</v>
      </c>
      <c r="I811" s="318" t="s">
        <v>4085</v>
      </c>
      <c r="J811" s="200" t="s">
        <v>492</v>
      </c>
      <c r="K811" s="319" t="s">
        <v>493</v>
      </c>
      <c r="L811" s="269"/>
      <c r="M811" s="269"/>
      <c r="N811" s="269"/>
      <c r="O811" s="225"/>
      <c r="P811" s="66"/>
      <c r="Q811" s="66"/>
      <c r="R811" s="66"/>
      <c r="S811" s="66"/>
      <c r="T811" s="66"/>
      <c r="U811" s="66"/>
      <c r="V811" s="66"/>
      <c r="W811" s="66"/>
      <c r="X811" s="66"/>
      <c r="Y811" s="66"/>
      <c r="Z811" s="66"/>
      <c r="AA811" s="66"/>
      <c r="AB811" s="66"/>
      <c r="AC811" s="66"/>
      <c r="AD811" s="66"/>
      <c r="AE811" s="66"/>
      <c r="AF811" s="66"/>
      <c r="AG811" s="66"/>
      <c r="AH811" s="66"/>
      <c r="AI811" s="66"/>
    </row>
    <row r="812" hidden="1">
      <c r="A812" s="327"/>
      <c r="B812" s="319" t="s">
        <v>4086</v>
      </c>
      <c r="C812" s="319" t="s">
        <v>4087</v>
      </c>
      <c r="D812" s="253" t="s">
        <v>3839</v>
      </c>
      <c r="E812" s="269"/>
      <c r="F812" s="269"/>
      <c r="G812" s="318" t="s">
        <v>4089</v>
      </c>
      <c r="H812" s="318" t="s">
        <v>4090</v>
      </c>
      <c r="I812" s="318" t="s">
        <v>4091</v>
      </c>
      <c r="J812" s="200" t="s">
        <v>492</v>
      </c>
      <c r="K812" s="319" t="s">
        <v>518</v>
      </c>
      <c r="L812" s="253" t="s">
        <v>519</v>
      </c>
      <c r="M812" s="269"/>
      <c r="N812" s="269"/>
      <c r="O812" s="225"/>
      <c r="P812" s="66"/>
      <c r="Q812" s="66"/>
      <c r="R812" s="66"/>
      <c r="S812" s="66"/>
      <c r="T812" s="66"/>
      <c r="U812" s="66"/>
      <c r="V812" s="66"/>
      <c r="W812" s="66"/>
      <c r="X812" s="66"/>
      <c r="Y812" s="66"/>
      <c r="Z812" s="66"/>
      <c r="AA812" s="66"/>
      <c r="AB812" s="66"/>
      <c r="AC812" s="66"/>
      <c r="AD812" s="66"/>
      <c r="AE812" s="66"/>
      <c r="AF812" s="66"/>
      <c r="AG812" s="66"/>
      <c r="AH812" s="66"/>
      <c r="AI812" s="66"/>
    </row>
    <row r="813" hidden="1">
      <c r="A813" s="327"/>
      <c r="B813" s="319" t="s">
        <v>4092</v>
      </c>
      <c r="C813" s="319" t="s">
        <v>4093</v>
      </c>
      <c r="D813" s="253" t="s">
        <v>3843</v>
      </c>
      <c r="E813" s="269"/>
      <c r="F813" s="269"/>
      <c r="G813" s="318" t="s">
        <v>4095</v>
      </c>
      <c r="H813" s="318" t="s">
        <v>4096</v>
      </c>
      <c r="I813" s="318" t="s">
        <v>4097</v>
      </c>
      <c r="J813" s="200" t="s">
        <v>492</v>
      </c>
      <c r="K813" s="319" t="s">
        <v>493</v>
      </c>
      <c r="L813" s="269"/>
      <c r="M813" s="269"/>
      <c r="N813" s="269"/>
      <c r="O813" s="225"/>
      <c r="P813" s="66"/>
      <c r="Q813" s="66"/>
      <c r="R813" s="66"/>
      <c r="S813" s="66"/>
      <c r="T813" s="66"/>
      <c r="U813" s="66"/>
      <c r="V813" s="66"/>
      <c r="W813" s="66"/>
      <c r="X813" s="66"/>
      <c r="Y813" s="66"/>
      <c r="Z813" s="66"/>
      <c r="AA813" s="66"/>
      <c r="AB813" s="66"/>
      <c r="AC813" s="66"/>
      <c r="AD813" s="66"/>
      <c r="AE813" s="66"/>
      <c r="AF813" s="66"/>
      <c r="AG813" s="66"/>
      <c r="AH813" s="66"/>
      <c r="AI813" s="66"/>
    </row>
    <row r="814" hidden="1">
      <c r="A814" s="327"/>
      <c r="B814" s="319" t="s">
        <v>4098</v>
      </c>
      <c r="C814" s="319" t="s">
        <v>4099</v>
      </c>
      <c r="D814" s="253" t="s">
        <v>3847</v>
      </c>
      <c r="E814" s="269"/>
      <c r="F814" s="269"/>
      <c r="G814" s="318" t="s">
        <v>4101</v>
      </c>
      <c r="H814" s="318" t="s">
        <v>4102</v>
      </c>
      <c r="I814" s="318" t="s">
        <v>4103</v>
      </c>
      <c r="J814" s="200" t="s">
        <v>492</v>
      </c>
      <c r="K814" s="319" t="s">
        <v>518</v>
      </c>
      <c r="L814" s="253" t="s">
        <v>519</v>
      </c>
      <c r="M814" s="269"/>
      <c r="N814" s="269"/>
      <c r="O814" s="225"/>
      <c r="P814" s="66"/>
      <c r="Q814" s="66"/>
      <c r="R814" s="66"/>
      <c r="S814" s="66"/>
      <c r="T814" s="66"/>
      <c r="U814" s="66"/>
      <c r="V814" s="66"/>
      <c r="W814" s="66"/>
      <c r="X814" s="66"/>
      <c r="Y814" s="66"/>
      <c r="Z814" s="66"/>
      <c r="AA814" s="66"/>
      <c r="AB814" s="66"/>
      <c r="AC814" s="66"/>
      <c r="AD814" s="66"/>
      <c r="AE814" s="66"/>
      <c r="AF814" s="66"/>
      <c r="AG814" s="66"/>
      <c r="AH814" s="66"/>
      <c r="AI814" s="66"/>
    </row>
    <row r="815" hidden="1">
      <c r="A815" s="327"/>
      <c r="B815" s="319" t="s">
        <v>4104</v>
      </c>
      <c r="C815" s="319" t="s">
        <v>4105</v>
      </c>
      <c r="D815" s="253" t="s">
        <v>3851</v>
      </c>
      <c r="E815" s="269"/>
      <c r="F815" s="269"/>
      <c r="G815" s="318" t="s">
        <v>4105</v>
      </c>
      <c r="H815" s="318" t="s">
        <v>4107</v>
      </c>
      <c r="I815" s="318" t="s">
        <v>4108</v>
      </c>
      <c r="J815" s="200" t="s">
        <v>492</v>
      </c>
      <c r="K815" s="319" t="s">
        <v>493</v>
      </c>
      <c r="L815" s="269"/>
      <c r="M815" s="269"/>
      <c r="N815" s="269"/>
      <c r="O815" s="225"/>
      <c r="P815" s="66"/>
      <c r="Q815" s="66"/>
      <c r="R815" s="66"/>
      <c r="S815" s="66"/>
      <c r="T815" s="66"/>
      <c r="U815" s="66"/>
      <c r="V815" s="66"/>
      <c r="W815" s="66"/>
      <c r="X815" s="66"/>
      <c r="Y815" s="66"/>
      <c r="Z815" s="66"/>
      <c r="AA815" s="66"/>
      <c r="AB815" s="66"/>
      <c r="AC815" s="66"/>
      <c r="AD815" s="66"/>
      <c r="AE815" s="66"/>
      <c r="AF815" s="66"/>
      <c r="AG815" s="66"/>
      <c r="AH815" s="66"/>
      <c r="AI815" s="66"/>
    </row>
    <row r="816" hidden="1">
      <c r="A816" s="327"/>
      <c r="B816" s="319" t="s">
        <v>4109</v>
      </c>
      <c r="C816" s="319" t="s">
        <v>4110</v>
      </c>
      <c r="D816" s="253" t="s">
        <v>3855</v>
      </c>
      <c r="E816" s="269"/>
      <c r="F816" s="269"/>
      <c r="G816" s="318" t="s">
        <v>4110</v>
      </c>
      <c r="H816" s="318" t="s">
        <v>4112</v>
      </c>
      <c r="I816" s="318" t="s">
        <v>4113</v>
      </c>
      <c r="J816" s="200" t="s">
        <v>492</v>
      </c>
      <c r="K816" s="319" t="s">
        <v>493</v>
      </c>
      <c r="L816" s="269"/>
      <c r="M816" s="269"/>
      <c r="N816" s="269"/>
      <c r="O816" s="225"/>
      <c r="P816" s="66"/>
      <c r="Q816" s="66"/>
      <c r="R816" s="66"/>
      <c r="S816" s="66"/>
      <c r="T816" s="66"/>
      <c r="U816" s="66"/>
      <c r="V816" s="66"/>
      <c r="W816" s="66"/>
      <c r="X816" s="66"/>
      <c r="Y816" s="66"/>
      <c r="Z816" s="66"/>
      <c r="AA816" s="66"/>
      <c r="AB816" s="66"/>
      <c r="AC816" s="66"/>
      <c r="AD816" s="66"/>
      <c r="AE816" s="66"/>
      <c r="AF816" s="66"/>
      <c r="AG816" s="66"/>
      <c r="AH816" s="66"/>
      <c r="AI816" s="66"/>
    </row>
    <row r="817" hidden="1">
      <c r="A817" s="327"/>
      <c r="B817" s="319" t="s">
        <v>4120</v>
      </c>
      <c r="C817" s="319" t="s">
        <v>4121</v>
      </c>
      <c r="D817" s="253" t="s">
        <v>3859</v>
      </c>
      <c r="E817" s="269"/>
      <c r="F817" s="269"/>
      <c r="G817" s="318" t="s">
        <v>4123</v>
      </c>
      <c r="H817" s="318" t="s">
        <v>4124</v>
      </c>
      <c r="I817" s="318" t="s">
        <v>7417</v>
      </c>
      <c r="J817" s="200" t="s">
        <v>492</v>
      </c>
      <c r="K817" s="340" t="s">
        <v>518</v>
      </c>
      <c r="L817" s="253" t="s">
        <v>519</v>
      </c>
      <c r="M817" s="269"/>
      <c r="N817" s="269"/>
      <c r="O817" s="225"/>
      <c r="P817" s="66"/>
      <c r="Q817" s="66"/>
      <c r="R817" s="66"/>
      <c r="S817" s="66"/>
      <c r="T817" s="66"/>
      <c r="U817" s="66"/>
      <c r="V817" s="66"/>
      <c r="W817" s="66"/>
      <c r="X817" s="66"/>
      <c r="Y817" s="66"/>
      <c r="Z817" s="66"/>
      <c r="AA817" s="66"/>
      <c r="AB817" s="66"/>
      <c r="AC817" s="66"/>
      <c r="AD817" s="66"/>
      <c r="AE817" s="66"/>
      <c r="AF817" s="66"/>
      <c r="AG817" s="66"/>
      <c r="AH817" s="66"/>
      <c r="AI817" s="66"/>
    </row>
    <row r="818" hidden="1">
      <c r="A818" s="327"/>
      <c r="B818" s="319" t="s">
        <v>4126</v>
      </c>
      <c r="C818" s="319" t="s">
        <v>4127</v>
      </c>
      <c r="D818" s="253" t="s">
        <v>3863</v>
      </c>
      <c r="E818" s="269"/>
      <c r="F818" s="269"/>
      <c r="G818" s="318" t="s">
        <v>4129</v>
      </c>
      <c r="H818" s="318" t="s">
        <v>4130</v>
      </c>
      <c r="I818" s="318" t="s">
        <v>4131</v>
      </c>
      <c r="J818" s="200" t="s">
        <v>492</v>
      </c>
      <c r="K818" s="319" t="s">
        <v>493</v>
      </c>
      <c r="L818" s="269"/>
      <c r="M818" s="269"/>
      <c r="N818" s="269"/>
      <c r="O818" s="225"/>
      <c r="P818" s="66"/>
      <c r="Q818" s="66"/>
      <c r="R818" s="66"/>
      <c r="S818" s="66"/>
      <c r="T818" s="66"/>
      <c r="U818" s="66"/>
      <c r="V818" s="66"/>
      <c r="W818" s="66"/>
      <c r="X818" s="66"/>
      <c r="Y818" s="66"/>
      <c r="Z818" s="66"/>
      <c r="AA818" s="66"/>
      <c r="AB818" s="66"/>
      <c r="AC818" s="66"/>
      <c r="AD818" s="66"/>
      <c r="AE818" s="66"/>
      <c r="AF818" s="66"/>
      <c r="AG818" s="66"/>
      <c r="AH818" s="66"/>
      <c r="AI818" s="66"/>
    </row>
    <row r="819" hidden="1">
      <c r="A819" s="327"/>
      <c r="B819" s="319" t="s">
        <v>4132</v>
      </c>
      <c r="C819" s="319" t="s">
        <v>4133</v>
      </c>
      <c r="D819" s="253" t="s">
        <v>3867</v>
      </c>
      <c r="E819" s="269"/>
      <c r="F819" s="269"/>
      <c r="G819" s="318" t="s">
        <v>4135</v>
      </c>
      <c r="H819" s="318" t="s">
        <v>4136</v>
      </c>
      <c r="I819" s="318" t="s">
        <v>4137</v>
      </c>
      <c r="J819" s="200" t="s">
        <v>492</v>
      </c>
      <c r="K819" s="319" t="s">
        <v>518</v>
      </c>
      <c r="L819" s="253" t="s">
        <v>519</v>
      </c>
      <c r="M819" s="269"/>
      <c r="N819" s="269"/>
      <c r="O819" s="225"/>
      <c r="P819" s="66"/>
      <c r="Q819" s="66"/>
      <c r="R819" s="66"/>
      <c r="S819" s="66"/>
      <c r="T819" s="66"/>
      <c r="U819" s="66"/>
      <c r="V819" s="66"/>
      <c r="W819" s="66"/>
      <c r="X819" s="66"/>
      <c r="Y819" s="66"/>
      <c r="Z819" s="66"/>
      <c r="AA819" s="66"/>
      <c r="AB819" s="66"/>
      <c r="AC819" s="66"/>
      <c r="AD819" s="66"/>
      <c r="AE819" s="66"/>
      <c r="AF819" s="66"/>
      <c r="AG819" s="66"/>
      <c r="AH819" s="66"/>
      <c r="AI819" s="66"/>
    </row>
    <row r="820" hidden="1">
      <c r="A820" s="327"/>
      <c r="B820" s="319" t="s">
        <v>225</v>
      </c>
      <c r="C820" s="319" t="s">
        <v>226</v>
      </c>
      <c r="D820" s="253" t="s">
        <v>3871</v>
      </c>
      <c r="E820" s="269"/>
      <c r="F820" s="269"/>
      <c r="G820" s="318" t="s">
        <v>4139</v>
      </c>
      <c r="H820" s="318" t="s">
        <v>4140</v>
      </c>
      <c r="I820" s="318" t="s">
        <v>7418</v>
      </c>
      <c r="J820" s="200" t="s">
        <v>492</v>
      </c>
      <c r="K820" s="319" t="s">
        <v>493</v>
      </c>
      <c r="L820" s="269"/>
      <c r="M820" s="269"/>
      <c r="N820" s="269"/>
      <c r="O820" s="225"/>
      <c r="P820" s="66"/>
      <c r="Q820" s="66"/>
      <c r="R820" s="66"/>
      <c r="S820" s="66"/>
      <c r="T820" s="66"/>
      <c r="U820" s="66"/>
      <c r="V820" s="66"/>
      <c r="W820" s="66"/>
      <c r="X820" s="66"/>
      <c r="Y820" s="66"/>
      <c r="Z820" s="66"/>
      <c r="AA820" s="66"/>
      <c r="AB820" s="66"/>
      <c r="AC820" s="66"/>
      <c r="AD820" s="66"/>
      <c r="AE820" s="66"/>
      <c r="AF820" s="66"/>
      <c r="AG820" s="66"/>
      <c r="AH820" s="66"/>
      <c r="AI820" s="66"/>
    </row>
    <row r="821" hidden="1">
      <c r="A821" s="327"/>
      <c r="B821" s="319" t="s">
        <v>451</v>
      </c>
      <c r="C821" s="319" t="s">
        <v>452</v>
      </c>
      <c r="D821" s="253" t="s">
        <v>3874</v>
      </c>
      <c r="E821" s="269"/>
      <c r="F821" s="269"/>
      <c r="G821" s="318" t="s">
        <v>4144</v>
      </c>
      <c r="H821" s="318" t="s">
        <v>4145</v>
      </c>
      <c r="I821" s="318" t="s">
        <v>4146</v>
      </c>
      <c r="J821" s="200" t="s">
        <v>492</v>
      </c>
      <c r="K821" s="319" t="s">
        <v>518</v>
      </c>
      <c r="L821" s="253" t="s">
        <v>519</v>
      </c>
      <c r="M821" s="269"/>
      <c r="N821" s="269"/>
      <c r="O821" s="225"/>
      <c r="P821" s="66"/>
      <c r="Q821" s="66"/>
      <c r="R821" s="66"/>
      <c r="S821" s="66"/>
      <c r="T821" s="66"/>
      <c r="U821" s="66"/>
      <c r="V821" s="66"/>
      <c r="W821" s="66"/>
      <c r="X821" s="66"/>
      <c r="Y821" s="66"/>
      <c r="Z821" s="66"/>
      <c r="AA821" s="66"/>
      <c r="AB821" s="66"/>
      <c r="AC821" s="66"/>
      <c r="AD821" s="66"/>
      <c r="AE821" s="66"/>
      <c r="AF821" s="66"/>
      <c r="AG821" s="66"/>
      <c r="AH821" s="66"/>
      <c r="AI821" s="66"/>
    </row>
    <row r="822" hidden="1">
      <c r="A822" s="327"/>
      <c r="B822" s="319" t="s">
        <v>4147</v>
      </c>
      <c r="C822" s="319" t="s">
        <v>4148</v>
      </c>
      <c r="D822" s="253" t="s">
        <v>3878</v>
      </c>
      <c r="E822" s="269"/>
      <c r="F822" s="269"/>
      <c r="G822" s="318" t="s">
        <v>4150</v>
      </c>
      <c r="H822" s="318" t="s">
        <v>4151</v>
      </c>
      <c r="I822" s="318" t="s">
        <v>4152</v>
      </c>
      <c r="J822" s="200" t="s">
        <v>492</v>
      </c>
      <c r="K822" s="319" t="s">
        <v>518</v>
      </c>
      <c r="L822" s="253" t="s">
        <v>519</v>
      </c>
      <c r="M822" s="269"/>
      <c r="N822" s="269"/>
      <c r="O822" s="225"/>
      <c r="P822" s="66"/>
      <c r="Q822" s="66"/>
      <c r="R822" s="66"/>
      <c r="S822" s="66"/>
      <c r="T822" s="66"/>
      <c r="U822" s="66"/>
      <c r="V822" s="66"/>
      <c r="W822" s="66"/>
      <c r="X822" s="66"/>
      <c r="Y822" s="66"/>
      <c r="Z822" s="66"/>
      <c r="AA822" s="66"/>
      <c r="AB822" s="66"/>
      <c r="AC822" s="66"/>
      <c r="AD822" s="66"/>
      <c r="AE822" s="66"/>
      <c r="AF822" s="66"/>
      <c r="AG822" s="66"/>
      <c r="AH822" s="66"/>
      <c r="AI822" s="66"/>
    </row>
    <row r="823" hidden="1">
      <c r="A823" s="327"/>
      <c r="B823" s="319" t="s">
        <v>4153</v>
      </c>
      <c r="C823" s="319" t="s">
        <v>4154</v>
      </c>
      <c r="D823" s="253" t="s">
        <v>3882</v>
      </c>
      <c r="E823" s="269"/>
      <c r="F823" s="269"/>
      <c r="G823" s="318" t="s">
        <v>4156</v>
      </c>
      <c r="H823" s="318" t="s">
        <v>4157</v>
      </c>
      <c r="I823" s="318" t="s">
        <v>4158</v>
      </c>
      <c r="J823" s="200" t="s">
        <v>492</v>
      </c>
      <c r="K823" s="319" t="s">
        <v>518</v>
      </c>
      <c r="L823" s="253" t="s">
        <v>519</v>
      </c>
      <c r="M823" s="269"/>
      <c r="N823" s="269"/>
      <c r="O823" s="225"/>
      <c r="P823" s="66"/>
      <c r="Q823" s="66"/>
      <c r="R823" s="66"/>
      <c r="S823" s="66"/>
      <c r="T823" s="66"/>
      <c r="U823" s="66"/>
      <c r="V823" s="66"/>
      <c r="W823" s="66"/>
      <c r="X823" s="66"/>
      <c r="Y823" s="66"/>
      <c r="Z823" s="66"/>
      <c r="AA823" s="66"/>
      <c r="AB823" s="66"/>
      <c r="AC823" s="66"/>
      <c r="AD823" s="66"/>
      <c r="AE823" s="66"/>
      <c r="AF823" s="66"/>
      <c r="AG823" s="66"/>
      <c r="AH823" s="66"/>
      <c r="AI823" s="66"/>
    </row>
    <row r="824" hidden="1">
      <c r="A824" s="327"/>
      <c r="B824" s="319" t="s">
        <v>4159</v>
      </c>
      <c r="C824" s="319" t="s">
        <v>4160</v>
      </c>
      <c r="D824" s="253" t="s">
        <v>3886</v>
      </c>
      <c r="E824" s="269"/>
      <c r="F824" s="269"/>
      <c r="G824" s="318" t="s">
        <v>4162</v>
      </c>
      <c r="H824" s="318" t="s">
        <v>4163</v>
      </c>
      <c r="I824" s="318" t="s">
        <v>4164</v>
      </c>
      <c r="J824" s="200" t="s">
        <v>492</v>
      </c>
      <c r="K824" s="319" t="s">
        <v>493</v>
      </c>
      <c r="L824" s="269"/>
      <c r="M824" s="269"/>
      <c r="N824" s="269"/>
      <c r="O824" s="225"/>
      <c r="P824" s="66"/>
      <c r="Q824" s="66"/>
      <c r="R824" s="66"/>
      <c r="S824" s="66"/>
      <c r="T824" s="66"/>
      <c r="U824" s="66"/>
      <c r="V824" s="66"/>
      <c r="W824" s="66"/>
      <c r="X824" s="66"/>
      <c r="Y824" s="66"/>
      <c r="Z824" s="66"/>
      <c r="AA824" s="66"/>
      <c r="AB824" s="66"/>
      <c r="AC824" s="66"/>
      <c r="AD824" s="66"/>
      <c r="AE824" s="66"/>
      <c r="AF824" s="66"/>
      <c r="AG824" s="66"/>
      <c r="AH824" s="66"/>
      <c r="AI824" s="66"/>
    </row>
    <row r="825" hidden="1">
      <c r="A825" s="327"/>
      <c r="B825" s="319" t="s">
        <v>4165</v>
      </c>
      <c r="C825" s="319" t="s">
        <v>4166</v>
      </c>
      <c r="D825" s="253" t="s">
        <v>3890</v>
      </c>
      <c r="E825" s="269"/>
      <c r="F825" s="269"/>
      <c r="G825" s="318" t="s">
        <v>4168</v>
      </c>
      <c r="H825" s="318" t="s">
        <v>4169</v>
      </c>
      <c r="I825" s="318" t="s">
        <v>4170</v>
      </c>
      <c r="J825" s="200" t="s">
        <v>492</v>
      </c>
      <c r="K825" s="319" t="s">
        <v>518</v>
      </c>
      <c r="L825" s="253" t="s">
        <v>519</v>
      </c>
      <c r="M825" s="269"/>
      <c r="N825" s="269"/>
      <c r="O825" s="225"/>
      <c r="P825" s="66"/>
      <c r="Q825" s="66"/>
      <c r="R825" s="66"/>
      <c r="S825" s="66"/>
      <c r="T825" s="66"/>
      <c r="U825" s="66"/>
      <c r="V825" s="66"/>
      <c r="W825" s="66"/>
      <c r="X825" s="66"/>
      <c r="Y825" s="66"/>
      <c r="Z825" s="66"/>
      <c r="AA825" s="66"/>
      <c r="AB825" s="66"/>
      <c r="AC825" s="66"/>
      <c r="AD825" s="66"/>
      <c r="AE825" s="66"/>
      <c r="AF825" s="66"/>
      <c r="AG825" s="66"/>
      <c r="AH825" s="66"/>
      <c r="AI825" s="66"/>
    </row>
    <row r="826" hidden="1">
      <c r="A826" s="327"/>
      <c r="B826" s="269"/>
      <c r="C826" s="269"/>
      <c r="D826" s="253" t="s">
        <v>3894</v>
      </c>
      <c r="E826" s="269"/>
      <c r="F826" s="269"/>
      <c r="G826" s="318" t="s">
        <v>4168</v>
      </c>
      <c r="H826" s="318" t="s">
        <v>4172</v>
      </c>
      <c r="I826" s="318" t="s">
        <v>4170</v>
      </c>
      <c r="J826" s="200" t="s">
        <v>492</v>
      </c>
      <c r="K826" s="319" t="s">
        <v>518</v>
      </c>
      <c r="L826" s="253" t="s">
        <v>519</v>
      </c>
      <c r="M826" s="269"/>
      <c r="N826" s="269"/>
      <c r="O826" s="225"/>
      <c r="P826" s="66"/>
      <c r="Q826" s="66"/>
      <c r="R826" s="66"/>
      <c r="S826" s="66"/>
      <c r="T826" s="66"/>
      <c r="U826" s="66"/>
      <c r="V826" s="66"/>
      <c r="W826" s="66"/>
      <c r="X826" s="66"/>
      <c r="Y826" s="66"/>
      <c r="Z826" s="66"/>
      <c r="AA826" s="66"/>
      <c r="AB826" s="66"/>
      <c r="AC826" s="66"/>
      <c r="AD826" s="66"/>
      <c r="AE826" s="66"/>
      <c r="AF826" s="66"/>
      <c r="AG826" s="66"/>
      <c r="AH826" s="66"/>
      <c r="AI826" s="66"/>
    </row>
    <row r="827" hidden="1">
      <c r="A827" s="327"/>
      <c r="B827" s="319" t="s">
        <v>4173</v>
      </c>
      <c r="C827" s="319" t="s">
        <v>4174</v>
      </c>
      <c r="D827" s="253" t="s">
        <v>3898</v>
      </c>
      <c r="E827" s="269"/>
      <c r="F827" s="269"/>
      <c r="G827" s="318" t="s">
        <v>4176</v>
      </c>
      <c r="H827" s="318" t="s">
        <v>4177</v>
      </c>
      <c r="I827" s="318" t="s">
        <v>4178</v>
      </c>
      <c r="J827" s="200" t="s">
        <v>492</v>
      </c>
      <c r="K827" s="319" t="s">
        <v>493</v>
      </c>
      <c r="L827" s="269"/>
      <c r="M827" s="269"/>
      <c r="N827" s="269"/>
      <c r="O827" s="225"/>
      <c r="P827" s="66"/>
      <c r="Q827" s="66"/>
      <c r="R827" s="66"/>
      <c r="S827" s="66"/>
      <c r="T827" s="66"/>
      <c r="U827" s="66"/>
      <c r="V827" s="66"/>
      <c r="W827" s="66"/>
      <c r="X827" s="66"/>
      <c r="Y827" s="66"/>
      <c r="Z827" s="66"/>
      <c r="AA827" s="66"/>
      <c r="AB827" s="66"/>
      <c r="AC827" s="66"/>
      <c r="AD827" s="66"/>
      <c r="AE827" s="66"/>
      <c r="AF827" s="66"/>
      <c r="AG827" s="66"/>
      <c r="AH827" s="66"/>
      <c r="AI827" s="66"/>
    </row>
    <row r="828" hidden="1">
      <c r="A828" s="327"/>
      <c r="B828" s="319" t="s">
        <v>4179</v>
      </c>
      <c r="C828" s="319" t="s">
        <v>4180</v>
      </c>
      <c r="D828" s="253" t="s">
        <v>3904</v>
      </c>
      <c r="E828" s="269"/>
      <c r="F828" s="269"/>
      <c r="G828" s="318" t="s">
        <v>4182</v>
      </c>
      <c r="H828" s="318" t="s">
        <v>4183</v>
      </c>
      <c r="I828" s="318" t="s">
        <v>4184</v>
      </c>
      <c r="J828" s="200" t="s">
        <v>492</v>
      </c>
      <c r="K828" s="319" t="s">
        <v>493</v>
      </c>
      <c r="L828" s="269"/>
      <c r="M828" s="269"/>
      <c r="N828" s="269"/>
      <c r="O828" s="225"/>
      <c r="P828" s="66"/>
      <c r="Q828" s="66"/>
      <c r="R828" s="66"/>
      <c r="S828" s="66"/>
      <c r="T828" s="66"/>
      <c r="U828" s="66"/>
      <c r="V828" s="66"/>
      <c r="W828" s="66"/>
      <c r="X828" s="66"/>
      <c r="Y828" s="66"/>
      <c r="Z828" s="66"/>
      <c r="AA828" s="66"/>
      <c r="AB828" s="66"/>
      <c r="AC828" s="66"/>
      <c r="AD828" s="66"/>
      <c r="AE828" s="66"/>
      <c r="AF828" s="66"/>
      <c r="AG828" s="66"/>
      <c r="AH828" s="66"/>
      <c r="AI828" s="66"/>
    </row>
    <row r="829" hidden="1">
      <c r="A829" s="327"/>
      <c r="B829" s="319" t="s">
        <v>4185</v>
      </c>
      <c r="C829" s="319" t="s">
        <v>4186</v>
      </c>
      <c r="D829" s="253" t="s">
        <v>3908</v>
      </c>
      <c r="E829" s="269"/>
      <c r="F829" s="269"/>
      <c r="G829" s="318" t="s">
        <v>4188</v>
      </c>
      <c r="H829" s="318" t="s">
        <v>4189</v>
      </c>
      <c r="I829" s="318" t="s">
        <v>4190</v>
      </c>
      <c r="J829" s="200" t="s">
        <v>492</v>
      </c>
      <c r="K829" s="340" t="s">
        <v>518</v>
      </c>
      <c r="L829" s="253" t="s">
        <v>519</v>
      </c>
      <c r="M829" s="269"/>
      <c r="N829" s="269"/>
      <c r="O829" s="225"/>
      <c r="P829" s="66"/>
      <c r="Q829" s="66"/>
      <c r="R829" s="66"/>
      <c r="S829" s="66"/>
      <c r="T829" s="66"/>
      <c r="U829" s="66"/>
      <c r="V829" s="66"/>
      <c r="W829" s="66"/>
      <c r="X829" s="66"/>
      <c r="Y829" s="66"/>
      <c r="Z829" s="66"/>
      <c r="AA829" s="66"/>
      <c r="AB829" s="66"/>
      <c r="AC829" s="66"/>
      <c r="AD829" s="66"/>
      <c r="AE829" s="66"/>
      <c r="AF829" s="66"/>
      <c r="AG829" s="66"/>
      <c r="AH829" s="66"/>
      <c r="AI829" s="66"/>
    </row>
    <row r="830" hidden="1">
      <c r="A830" s="327"/>
      <c r="B830" s="319" t="s">
        <v>4191</v>
      </c>
      <c r="C830" s="319" t="s">
        <v>4192</v>
      </c>
      <c r="D830" s="253" t="s">
        <v>3912</v>
      </c>
      <c r="E830" s="269"/>
      <c r="F830" s="269"/>
      <c r="G830" s="318" t="s">
        <v>4194</v>
      </c>
      <c r="H830" s="318" t="s">
        <v>4189</v>
      </c>
      <c r="I830" s="318" t="s">
        <v>4195</v>
      </c>
      <c r="J830" s="200" t="s">
        <v>492</v>
      </c>
      <c r="K830" s="319" t="s">
        <v>518</v>
      </c>
      <c r="L830" s="253" t="s">
        <v>519</v>
      </c>
      <c r="M830" s="269"/>
      <c r="N830" s="269"/>
      <c r="O830" s="225"/>
      <c r="P830" s="66"/>
      <c r="Q830" s="66"/>
      <c r="R830" s="66"/>
      <c r="S830" s="66"/>
      <c r="T830" s="66"/>
      <c r="U830" s="66"/>
      <c r="V830" s="66"/>
      <c r="W830" s="66"/>
      <c r="X830" s="66"/>
      <c r="Y830" s="66"/>
      <c r="Z830" s="66"/>
      <c r="AA830" s="66"/>
      <c r="AB830" s="66"/>
      <c r="AC830" s="66"/>
      <c r="AD830" s="66"/>
      <c r="AE830" s="66"/>
      <c r="AF830" s="66"/>
      <c r="AG830" s="66"/>
      <c r="AH830" s="66"/>
      <c r="AI830" s="66"/>
    </row>
    <row r="831" hidden="1">
      <c r="A831" s="327"/>
      <c r="B831" s="319" t="s">
        <v>4196</v>
      </c>
      <c r="C831" s="319" t="s">
        <v>4197</v>
      </c>
      <c r="D831" s="253" t="s">
        <v>3916</v>
      </c>
      <c r="E831" s="269"/>
      <c r="F831" s="269"/>
      <c r="G831" s="318" t="s">
        <v>4199</v>
      </c>
      <c r="H831" s="318" t="s">
        <v>4200</v>
      </c>
      <c r="I831" s="318" t="s">
        <v>4201</v>
      </c>
      <c r="J831" s="200" t="s">
        <v>492</v>
      </c>
      <c r="K831" s="319" t="s">
        <v>518</v>
      </c>
      <c r="L831" s="253" t="s">
        <v>519</v>
      </c>
      <c r="M831" s="269"/>
      <c r="N831" s="269"/>
      <c r="O831" s="225"/>
      <c r="P831" s="66"/>
      <c r="Q831" s="66"/>
      <c r="R831" s="66"/>
      <c r="S831" s="66"/>
      <c r="T831" s="66"/>
      <c r="U831" s="66"/>
      <c r="V831" s="66"/>
      <c r="W831" s="66"/>
      <c r="X831" s="66"/>
      <c r="Y831" s="66"/>
      <c r="Z831" s="66"/>
      <c r="AA831" s="66"/>
      <c r="AB831" s="66"/>
      <c r="AC831" s="66"/>
      <c r="AD831" s="66"/>
      <c r="AE831" s="66"/>
      <c r="AF831" s="66"/>
      <c r="AG831" s="66"/>
      <c r="AH831" s="66"/>
      <c r="AI831" s="66"/>
    </row>
    <row r="832" hidden="1">
      <c r="A832" s="327"/>
      <c r="B832" s="319" t="s">
        <v>237</v>
      </c>
      <c r="C832" s="319" t="s">
        <v>4202</v>
      </c>
      <c r="D832" s="253" t="s">
        <v>3920</v>
      </c>
      <c r="E832" s="269"/>
      <c r="F832" s="269"/>
      <c r="G832" s="318" t="s">
        <v>4204</v>
      </c>
      <c r="H832" s="318" t="s">
        <v>4205</v>
      </c>
      <c r="I832" s="318" t="s">
        <v>4206</v>
      </c>
      <c r="J832" s="200" t="s">
        <v>492</v>
      </c>
      <c r="K832" s="340" t="s">
        <v>493</v>
      </c>
      <c r="L832" s="269"/>
      <c r="M832" s="269"/>
      <c r="N832" s="269"/>
      <c r="O832" s="225"/>
      <c r="P832" s="66"/>
      <c r="Q832" s="66"/>
      <c r="R832" s="66"/>
      <c r="S832" s="66"/>
      <c r="T832" s="66"/>
      <c r="U832" s="66"/>
      <c r="V832" s="66"/>
      <c r="W832" s="66"/>
      <c r="X832" s="66"/>
      <c r="Y832" s="66"/>
      <c r="Z832" s="66"/>
      <c r="AA832" s="66"/>
      <c r="AB832" s="66"/>
      <c r="AC832" s="66"/>
      <c r="AD832" s="66"/>
      <c r="AE832" s="66"/>
      <c r="AF832" s="66"/>
      <c r="AG832" s="66"/>
      <c r="AH832" s="66"/>
      <c r="AI832" s="66"/>
    </row>
    <row r="833" hidden="1">
      <c r="A833" s="327"/>
      <c r="B833" s="319" t="s">
        <v>4208</v>
      </c>
      <c r="C833" s="319" t="s">
        <v>4209</v>
      </c>
      <c r="D833" s="253" t="s">
        <v>3923</v>
      </c>
      <c r="E833" s="269"/>
      <c r="F833" s="269"/>
      <c r="G833" s="318" t="s">
        <v>4211</v>
      </c>
      <c r="H833" s="318" t="s">
        <v>4212</v>
      </c>
      <c r="I833" s="318" t="s">
        <v>4213</v>
      </c>
      <c r="J833" s="200" t="s">
        <v>492</v>
      </c>
      <c r="K833" s="319" t="s">
        <v>518</v>
      </c>
      <c r="L833" s="253" t="s">
        <v>519</v>
      </c>
      <c r="M833" s="269"/>
      <c r="N833" s="269"/>
      <c r="O833" s="225"/>
      <c r="P833" s="66"/>
      <c r="Q833" s="66"/>
      <c r="R833" s="66"/>
      <c r="S833" s="66"/>
      <c r="T833" s="66"/>
      <c r="U833" s="66"/>
      <c r="V833" s="66"/>
      <c r="W833" s="66"/>
      <c r="X833" s="66"/>
      <c r="Y833" s="66"/>
      <c r="Z833" s="66"/>
      <c r="AA833" s="66"/>
      <c r="AB833" s="66"/>
      <c r="AC833" s="66"/>
      <c r="AD833" s="66"/>
      <c r="AE833" s="66"/>
      <c r="AF833" s="66"/>
      <c r="AG833" s="66"/>
      <c r="AH833" s="66"/>
      <c r="AI833" s="66"/>
    </row>
    <row r="834" hidden="1">
      <c r="A834" s="327"/>
      <c r="B834" s="319" t="s">
        <v>4214</v>
      </c>
      <c r="C834" s="319" t="s">
        <v>4215</v>
      </c>
      <c r="D834" s="253" t="s">
        <v>3927</v>
      </c>
      <c r="E834" s="269"/>
      <c r="F834" s="269"/>
      <c r="G834" s="318" t="s">
        <v>4217</v>
      </c>
      <c r="H834" s="318" t="s">
        <v>4218</v>
      </c>
      <c r="I834" s="318" t="s">
        <v>4219</v>
      </c>
      <c r="J834" s="200" t="s">
        <v>492</v>
      </c>
      <c r="K834" s="319" t="s">
        <v>493</v>
      </c>
      <c r="L834" s="269"/>
      <c r="M834" s="269"/>
      <c r="N834" s="269"/>
      <c r="O834" s="225"/>
      <c r="P834" s="66"/>
      <c r="Q834" s="66"/>
      <c r="R834" s="66"/>
      <c r="S834" s="66"/>
      <c r="T834" s="66"/>
      <c r="U834" s="66"/>
      <c r="V834" s="66"/>
      <c r="W834" s="66"/>
      <c r="X834" s="66"/>
      <c r="Y834" s="66"/>
      <c r="Z834" s="66"/>
      <c r="AA834" s="66"/>
      <c r="AB834" s="66"/>
      <c r="AC834" s="66"/>
      <c r="AD834" s="66"/>
      <c r="AE834" s="66"/>
      <c r="AF834" s="66"/>
      <c r="AG834" s="66"/>
      <c r="AH834" s="66"/>
      <c r="AI834" s="66"/>
    </row>
    <row r="835" hidden="1">
      <c r="A835" s="327"/>
      <c r="B835" s="319" t="s">
        <v>241</v>
      </c>
      <c r="C835" s="319" t="s">
        <v>242</v>
      </c>
      <c r="D835" s="253" t="s">
        <v>3931</v>
      </c>
      <c r="E835" s="269"/>
      <c r="F835" s="269"/>
      <c r="G835" s="318" t="s">
        <v>4221</v>
      </c>
      <c r="H835" s="318" t="s">
        <v>4222</v>
      </c>
      <c r="I835" s="318" t="s">
        <v>4223</v>
      </c>
      <c r="J835" s="200" t="s">
        <v>492</v>
      </c>
      <c r="K835" s="319" t="s">
        <v>518</v>
      </c>
      <c r="L835" s="253" t="s">
        <v>519</v>
      </c>
      <c r="M835" s="269"/>
      <c r="N835" s="269"/>
      <c r="O835" s="225"/>
      <c r="P835" s="66"/>
      <c r="Q835" s="66"/>
      <c r="R835" s="66"/>
      <c r="S835" s="66"/>
      <c r="T835" s="66"/>
      <c r="U835" s="66"/>
      <c r="V835" s="66"/>
      <c r="W835" s="66"/>
      <c r="X835" s="66"/>
      <c r="Y835" s="66"/>
      <c r="Z835" s="66"/>
      <c r="AA835" s="66"/>
      <c r="AB835" s="66"/>
      <c r="AC835" s="66"/>
      <c r="AD835" s="66"/>
      <c r="AE835" s="66"/>
      <c r="AF835" s="66"/>
      <c r="AG835" s="66"/>
      <c r="AH835" s="66"/>
      <c r="AI835" s="66"/>
    </row>
    <row r="836" hidden="1">
      <c r="A836" s="327"/>
      <c r="B836" s="319" t="s">
        <v>243</v>
      </c>
      <c r="C836" s="319" t="s">
        <v>244</v>
      </c>
      <c r="D836" s="253" t="s">
        <v>3934</v>
      </c>
      <c r="E836" s="269"/>
      <c r="F836" s="269"/>
      <c r="G836" s="318" t="s">
        <v>4226</v>
      </c>
      <c r="H836" s="318" t="s">
        <v>4227</v>
      </c>
      <c r="I836" s="318" t="s">
        <v>4228</v>
      </c>
      <c r="J836" s="200" t="s">
        <v>492</v>
      </c>
      <c r="K836" s="253" t="s">
        <v>518</v>
      </c>
      <c r="L836" s="253" t="s">
        <v>519</v>
      </c>
      <c r="M836" s="269"/>
      <c r="N836" s="269"/>
      <c r="O836" s="225"/>
      <c r="P836" s="66"/>
      <c r="Q836" s="66"/>
      <c r="R836" s="66"/>
      <c r="S836" s="66"/>
      <c r="T836" s="66"/>
      <c r="U836" s="66"/>
      <c r="V836" s="66"/>
      <c r="W836" s="66"/>
      <c r="X836" s="66"/>
      <c r="Y836" s="66"/>
      <c r="Z836" s="66"/>
      <c r="AA836" s="66"/>
      <c r="AB836" s="66"/>
      <c r="AC836" s="66"/>
      <c r="AD836" s="66"/>
      <c r="AE836" s="66"/>
      <c r="AF836" s="66"/>
      <c r="AG836" s="66"/>
      <c r="AH836" s="66"/>
      <c r="AI836" s="66"/>
    </row>
    <row r="837" hidden="1">
      <c r="A837" s="327"/>
      <c r="B837" s="319" t="s">
        <v>4231</v>
      </c>
      <c r="C837" s="319" t="s">
        <v>4232</v>
      </c>
      <c r="D837" s="253" t="s">
        <v>3936</v>
      </c>
      <c r="E837" s="269"/>
      <c r="F837" s="269"/>
      <c r="G837" s="318" t="s">
        <v>4234</v>
      </c>
      <c r="H837" s="318" t="s">
        <v>4235</v>
      </c>
      <c r="I837" s="318" t="s">
        <v>4236</v>
      </c>
      <c r="J837" s="200" t="s">
        <v>492</v>
      </c>
      <c r="K837" s="319" t="s">
        <v>518</v>
      </c>
      <c r="L837" s="253" t="s">
        <v>519</v>
      </c>
      <c r="M837" s="269"/>
      <c r="N837" s="269"/>
      <c r="O837" s="225"/>
      <c r="P837" s="66"/>
      <c r="Q837" s="66"/>
      <c r="R837" s="66"/>
      <c r="S837" s="66"/>
      <c r="T837" s="66"/>
      <c r="U837" s="66"/>
      <c r="V837" s="66"/>
      <c r="W837" s="66"/>
      <c r="X837" s="66"/>
      <c r="Y837" s="66"/>
      <c r="Z837" s="66"/>
      <c r="AA837" s="66"/>
      <c r="AB837" s="66"/>
      <c r="AC837" s="66"/>
      <c r="AD837" s="66"/>
      <c r="AE837" s="66"/>
      <c r="AF837" s="66"/>
      <c r="AG837" s="66"/>
      <c r="AH837" s="66"/>
      <c r="AI837" s="66"/>
    </row>
    <row r="838" hidden="1">
      <c r="A838" s="327"/>
      <c r="B838" s="319" t="s">
        <v>247</v>
      </c>
      <c r="C838" s="319" t="s">
        <v>248</v>
      </c>
      <c r="D838" s="253" t="s">
        <v>3938</v>
      </c>
      <c r="E838" s="269"/>
      <c r="F838" s="269"/>
      <c r="G838" s="318" t="s">
        <v>7419</v>
      </c>
      <c r="H838" s="318" t="s">
        <v>3419</v>
      </c>
      <c r="I838" s="318" t="s">
        <v>7420</v>
      </c>
      <c r="J838" s="200" t="s">
        <v>492</v>
      </c>
      <c r="K838" s="319" t="s">
        <v>493</v>
      </c>
      <c r="L838" s="269"/>
      <c r="M838" s="269"/>
      <c r="N838" s="269"/>
      <c r="O838" s="225"/>
      <c r="P838" s="66"/>
      <c r="Q838" s="66"/>
      <c r="R838" s="66"/>
      <c r="S838" s="66"/>
      <c r="T838" s="66"/>
      <c r="U838" s="66"/>
      <c r="V838" s="66"/>
      <c r="W838" s="66"/>
      <c r="X838" s="66"/>
      <c r="Y838" s="66"/>
      <c r="Z838" s="66"/>
      <c r="AA838" s="66"/>
      <c r="AB838" s="66"/>
      <c r="AC838" s="66"/>
      <c r="AD838" s="66"/>
      <c r="AE838" s="66"/>
      <c r="AF838" s="66"/>
      <c r="AG838" s="66"/>
      <c r="AH838" s="66"/>
      <c r="AI838" s="66"/>
    </row>
    <row r="839" hidden="1">
      <c r="A839" s="327"/>
      <c r="B839" s="319" t="s">
        <v>247</v>
      </c>
      <c r="C839" s="269"/>
      <c r="D839" s="253" t="s">
        <v>3942</v>
      </c>
      <c r="E839" s="269"/>
      <c r="F839" s="269"/>
      <c r="G839" s="318" t="s">
        <v>7421</v>
      </c>
      <c r="H839" s="318" t="s">
        <v>7422</v>
      </c>
      <c r="I839" s="318" t="s">
        <v>7423</v>
      </c>
      <c r="J839" s="200" t="s">
        <v>492</v>
      </c>
      <c r="K839" s="319" t="s">
        <v>493</v>
      </c>
      <c r="L839" s="269"/>
      <c r="M839" s="269"/>
      <c r="N839" s="269"/>
      <c r="O839" s="225"/>
      <c r="P839" s="66"/>
      <c r="Q839" s="66"/>
      <c r="R839" s="66"/>
      <c r="S839" s="66"/>
      <c r="T839" s="66"/>
      <c r="U839" s="66"/>
      <c r="V839" s="66"/>
      <c r="W839" s="66"/>
      <c r="X839" s="66"/>
      <c r="Y839" s="66"/>
      <c r="Z839" s="66"/>
      <c r="AA839" s="66"/>
      <c r="AB839" s="66"/>
      <c r="AC839" s="66"/>
      <c r="AD839" s="66"/>
      <c r="AE839" s="66"/>
      <c r="AF839" s="66"/>
      <c r="AG839" s="66"/>
      <c r="AH839" s="66"/>
      <c r="AI839" s="66"/>
    </row>
    <row r="840" hidden="1">
      <c r="A840" s="327"/>
      <c r="B840" s="319" t="s">
        <v>293</v>
      </c>
      <c r="C840" s="319" t="s">
        <v>294</v>
      </c>
      <c r="D840" s="253" t="s">
        <v>3945</v>
      </c>
      <c r="E840" s="269"/>
      <c r="F840" s="269"/>
      <c r="G840" s="318" t="s">
        <v>294</v>
      </c>
      <c r="H840" s="318" t="s">
        <v>4244</v>
      </c>
      <c r="I840" s="318" t="s">
        <v>4245</v>
      </c>
      <c r="J840" s="320" t="s">
        <v>706</v>
      </c>
      <c r="K840" s="319" t="s">
        <v>493</v>
      </c>
      <c r="L840" s="269"/>
      <c r="M840" s="321" t="s">
        <v>4246</v>
      </c>
      <c r="N840" s="269"/>
      <c r="O840" s="225"/>
      <c r="P840" s="66"/>
      <c r="Q840" s="66"/>
      <c r="R840" s="66"/>
      <c r="S840" s="66"/>
      <c r="T840" s="66"/>
      <c r="U840" s="66"/>
      <c r="V840" s="66"/>
      <c r="W840" s="66"/>
      <c r="X840" s="66"/>
      <c r="Y840" s="66"/>
      <c r="Z840" s="66"/>
      <c r="AA840" s="66"/>
      <c r="AB840" s="66"/>
      <c r="AC840" s="66"/>
      <c r="AD840" s="66"/>
      <c r="AE840" s="66"/>
      <c r="AF840" s="66"/>
      <c r="AG840" s="66"/>
      <c r="AH840" s="66"/>
      <c r="AI840" s="66"/>
    </row>
    <row r="841" hidden="1">
      <c r="A841" s="329" t="s">
        <v>4247</v>
      </c>
      <c r="B841" s="330"/>
      <c r="C841" s="331" t="s">
        <v>4248</v>
      </c>
      <c r="D841" s="253" t="s">
        <v>3951</v>
      </c>
      <c r="E841" s="269"/>
      <c r="F841" s="269"/>
      <c r="G841" s="318" t="s">
        <v>4250</v>
      </c>
      <c r="H841" s="318" t="s">
        <v>4251</v>
      </c>
      <c r="I841" s="318" t="s">
        <v>4252</v>
      </c>
      <c r="J841" s="200" t="s">
        <v>492</v>
      </c>
      <c r="K841" s="319" t="s">
        <v>518</v>
      </c>
      <c r="L841" s="253" t="s">
        <v>519</v>
      </c>
      <c r="M841" s="269"/>
      <c r="N841" s="269"/>
      <c r="O841" s="225"/>
      <c r="P841" s="66"/>
      <c r="Q841" s="66"/>
      <c r="R841" s="66"/>
      <c r="S841" s="66"/>
      <c r="T841" s="66"/>
      <c r="U841" s="66"/>
      <c r="V841" s="66"/>
      <c r="W841" s="66"/>
      <c r="X841" s="66"/>
      <c r="Y841" s="66"/>
      <c r="Z841" s="66"/>
      <c r="AA841" s="66"/>
      <c r="AB841" s="66"/>
      <c r="AC841" s="66"/>
      <c r="AD841" s="66"/>
      <c r="AE841" s="66"/>
      <c r="AF841" s="66"/>
      <c r="AG841" s="66"/>
      <c r="AH841" s="66"/>
      <c r="AI841" s="66"/>
    </row>
    <row r="842" hidden="1">
      <c r="A842" s="329" t="s">
        <v>4247</v>
      </c>
      <c r="B842" s="169"/>
      <c r="C842" s="169"/>
      <c r="D842" s="253" t="s">
        <v>3956</v>
      </c>
      <c r="E842" s="269"/>
      <c r="F842" s="269"/>
      <c r="G842" s="318" t="s">
        <v>4254</v>
      </c>
      <c r="H842" s="318" t="s">
        <v>4255</v>
      </c>
      <c r="I842" s="318" t="s">
        <v>4252</v>
      </c>
      <c r="J842" s="200" t="s">
        <v>492</v>
      </c>
      <c r="K842" s="319" t="s">
        <v>518</v>
      </c>
      <c r="L842" s="253" t="s">
        <v>519</v>
      </c>
      <c r="M842" s="269"/>
      <c r="N842" s="269"/>
      <c r="O842" s="225"/>
      <c r="P842" s="66"/>
      <c r="Q842" s="66"/>
      <c r="R842" s="66"/>
      <c r="S842" s="66"/>
      <c r="T842" s="66"/>
      <c r="U842" s="66"/>
      <c r="V842" s="66"/>
      <c r="W842" s="66"/>
      <c r="X842" s="66"/>
      <c r="Y842" s="66"/>
      <c r="Z842" s="66"/>
      <c r="AA842" s="66"/>
      <c r="AB842" s="66"/>
      <c r="AC842" s="66"/>
      <c r="AD842" s="66"/>
      <c r="AE842" s="66"/>
      <c r="AF842" s="66"/>
      <c r="AG842" s="66"/>
      <c r="AH842" s="66"/>
      <c r="AI842" s="66"/>
    </row>
    <row r="843" hidden="1">
      <c r="A843" s="329" t="s">
        <v>4247</v>
      </c>
      <c r="B843" s="169"/>
      <c r="C843" s="169"/>
      <c r="D843" s="253" t="s">
        <v>3960</v>
      </c>
      <c r="E843" s="269"/>
      <c r="F843" s="269"/>
      <c r="G843" s="318" t="s">
        <v>4257</v>
      </c>
      <c r="H843" s="318" t="s">
        <v>4258</v>
      </c>
      <c r="I843" s="318" t="s">
        <v>4259</v>
      </c>
      <c r="J843" s="200" t="s">
        <v>492</v>
      </c>
      <c r="K843" s="319" t="s">
        <v>518</v>
      </c>
      <c r="L843" s="253" t="s">
        <v>519</v>
      </c>
      <c r="M843" s="269"/>
      <c r="N843" s="269"/>
      <c r="O843" s="225"/>
      <c r="P843" s="66"/>
      <c r="Q843" s="66"/>
      <c r="R843" s="66"/>
      <c r="S843" s="66"/>
      <c r="T843" s="66"/>
      <c r="U843" s="66"/>
      <c r="V843" s="66"/>
      <c r="W843" s="66"/>
      <c r="X843" s="66"/>
      <c r="Y843" s="66"/>
      <c r="Z843" s="66"/>
      <c r="AA843" s="66"/>
      <c r="AB843" s="66"/>
      <c r="AC843" s="66"/>
      <c r="AD843" s="66"/>
      <c r="AE843" s="66"/>
      <c r="AF843" s="66"/>
      <c r="AG843" s="66"/>
      <c r="AH843" s="66"/>
      <c r="AI843" s="66"/>
    </row>
    <row r="844" hidden="1">
      <c r="A844" s="329" t="s">
        <v>4247</v>
      </c>
      <c r="B844" s="169"/>
      <c r="C844" s="169"/>
      <c r="D844" s="253" t="s">
        <v>3966</v>
      </c>
      <c r="E844" s="269"/>
      <c r="F844" s="269"/>
      <c r="G844" s="318" t="s">
        <v>4261</v>
      </c>
      <c r="H844" s="318" t="s">
        <v>4262</v>
      </c>
      <c r="I844" s="318" t="s">
        <v>4263</v>
      </c>
      <c r="J844" s="200" t="s">
        <v>492</v>
      </c>
      <c r="K844" s="319" t="s">
        <v>518</v>
      </c>
      <c r="L844" s="253" t="s">
        <v>519</v>
      </c>
      <c r="M844" s="269"/>
      <c r="N844" s="269"/>
      <c r="O844" s="225"/>
      <c r="P844" s="66"/>
      <c r="Q844" s="66"/>
      <c r="R844" s="66"/>
      <c r="S844" s="66"/>
      <c r="T844" s="66"/>
      <c r="U844" s="66"/>
      <c r="V844" s="66"/>
      <c r="W844" s="66"/>
      <c r="X844" s="66"/>
      <c r="Y844" s="66"/>
      <c r="Z844" s="66"/>
      <c r="AA844" s="66"/>
      <c r="AB844" s="66"/>
      <c r="AC844" s="66"/>
      <c r="AD844" s="66"/>
      <c r="AE844" s="66"/>
      <c r="AF844" s="66"/>
      <c r="AG844" s="66"/>
      <c r="AH844" s="66"/>
      <c r="AI844" s="66"/>
    </row>
    <row r="845" hidden="1">
      <c r="A845" s="329" t="s">
        <v>4247</v>
      </c>
      <c r="B845" s="12"/>
      <c r="C845" s="12"/>
      <c r="D845" s="253" t="s">
        <v>3971</v>
      </c>
      <c r="E845" s="269"/>
      <c r="F845" s="269"/>
      <c r="G845" s="318" t="s">
        <v>4261</v>
      </c>
      <c r="H845" s="318" t="s">
        <v>4265</v>
      </c>
      <c r="I845" s="318" t="s">
        <v>4263</v>
      </c>
      <c r="J845" s="200" t="s">
        <v>492</v>
      </c>
      <c r="K845" s="319" t="s">
        <v>518</v>
      </c>
      <c r="L845" s="253" t="s">
        <v>519</v>
      </c>
      <c r="M845" s="269"/>
      <c r="N845" s="269"/>
      <c r="O845" s="225"/>
      <c r="P845" s="66"/>
      <c r="Q845" s="66"/>
      <c r="R845" s="66"/>
      <c r="S845" s="66"/>
      <c r="T845" s="66"/>
      <c r="U845" s="66"/>
      <c r="V845" s="66"/>
      <c r="W845" s="66"/>
      <c r="X845" s="66"/>
      <c r="Y845" s="66"/>
      <c r="Z845" s="66"/>
      <c r="AA845" s="66"/>
      <c r="AB845" s="66"/>
      <c r="AC845" s="66"/>
      <c r="AD845" s="66"/>
      <c r="AE845" s="66"/>
      <c r="AF845" s="66"/>
      <c r="AG845" s="66"/>
      <c r="AH845" s="66"/>
      <c r="AI845" s="66"/>
    </row>
    <row r="846" hidden="1">
      <c r="A846" s="329" t="s">
        <v>4266</v>
      </c>
      <c r="B846" s="330"/>
      <c r="C846" s="331" t="s">
        <v>4267</v>
      </c>
      <c r="D846" s="253" t="s">
        <v>3975</v>
      </c>
      <c r="E846" s="269"/>
      <c r="F846" s="269"/>
      <c r="G846" s="318" t="s">
        <v>4269</v>
      </c>
      <c r="H846" s="318" t="s">
        <v>4270</v>
      </c>
      <c r="I846" s="318" t="s">
        <v>4271</v>
      </c>
      <c r="J846" s="200" t="s">
        <v>492</v>
      </c>
      <c r="K846" s="319" t="s">
        <v>493</v>
      </c>
      <c r="L846" s="269"/>
      <c r="M846" s="269"/>
      <c r="N846" s="269"/>
      <c r="O846" s="225"/>
      <c r="P846" s="66"/>
      <c r="Q846" s="66"/>
      <c r="R846" s="66"/>
      <c r="S846" s="66"/>
      <c r="T846" s="66"/>
      <c r="U846" s="66"/>
      <c r="V846" s="66"/>
      <c r="W846" s="66"/>
      <c r="X846" s="66"/>
      <c r="Y846" s="66"/>
      <c r="Z846" s="66"/>
      <c r="AA846" s="66"/>
      <c r="AB846" s="66"/>
      <c r="AC846" s="66"/>
      <c r="AD846" s="66"/>
      <c r="AE846" s="66"/>
      <c r="AF846" s="66"/>
      <c r="AG846" s="66"/>
      <c r="AH846" s="66"/>
      <c r="AI846" s="66"/>
    </row>
    <row r="847" hidden="1">
      <c r="A847" s="329" t="s">
        <v>4266</v>
      </c>
      <c r="B847" s="169"/>
      <c r="C847" s="169"/>
      <c r="D847" s="253" t="s">
        <v>3979</v>
      </c>
      <c r="E847" s="269"/>
      <c r="F847" s="269"/>
      <c r="G847" s="318" t="s">
        <v>4273</v>
      </c>
      <c r="H847" s="318" t="s">
        <v>4274</v>
      </c>
      <c r="I847" s="318" t="s">
        <v>4275</v>
      </c>
      <c r="J847" s="200" t="s">
        <v>492</v>
      </c>
      <c r="K847" s="319" t="s">
        <v>493</v>
      </c>
      <c r="L847" s="269"/>
      <c r="M847" s="269"/>
      <c r="N847" s="269"/>
      <c r="O847" s="225"/>
      <c r="P847" s="66"/>
      <c r="Q847" s="66"/>
      <c r="R847" s="66"/>
      <c r="S847" s="66"/>
      <c r="T847" s="66"/>
      <c r="U847" s="66"/>
      <c r="V847" s="66"/>
      <c r="W847" s="66"/>
      <c r="X847" s="66"/>
      <c r="Y847" s="66"/>
      <c r="Z847" s="66"/>
      <c r="AA847" s="66"/>
      <c r="AB847" s="66"/>
      <c r="AC847" s="66"/>
      <c r="AD847" s="66"/>
      <c r="AE847" s="66"/>
      <c r="AF847" s="66"/>
      <c r="AG847" s="66"/>
      <c r="AH847" s="66"/>
      <c r="AI847" s="66"/>
    </row>
    <row r="848" hidden="1">
      <c r="A848" s="329" t="s">
        <v>4266</v>
      </c>
      <c r="B848" s="169"/>
      <c r="C848" s="169"/>
      <c r="D848" s="253" t="s">
        <v>3982</v>
      </c>
      <c r="E848" s="269"/>
      <c r="F848" s="269"/>
      <c r="G848" s="318" t="s">
        <v>4277</v>
      </c>
      <c r="H848" s="318" t="s">
        <v>4278</v>
      </c>
      <c r="I848" s="318" t="s">
        <v>4279</v>
      </c>
      <c r="J848" s="200" t="s">
        <v>492</v>
      </c>
      <c r="K848" s="319" t="s">
        <v>493</v>
      </c>
      <c r="L848" s="269"/>
      <c r="M848" s="269"/>
      <c r="N848" s="269"/>
      <c r="O848" s="225"/>
      <c r="P848" s="66"/>
      <c r="Q848" s="66"/>
      <c r="R848" s="66"/>
      <c r="S848" s="66"/>
      <c r="T848" s="66"/>
      <c r="U848" s="66"/>
      <c r="V848" s="66"/>
      <c r="W848" s="66"/>
      <c r="X848" s="66"/>
      <c r="Y848" s="66"/>
      <c r="Z848" s="66"/>
      <c r="AA848" s="66"/>
      <c r="AB848" s="66"/>
      <c r="AC848" s="66"/>
      <c r="AD848" s="66"/>
      <c r="AE848" s="66"/>
      <c r="AF848" s="66"/>
      <c r="AG848" s="66"/>
      <c r="AH848" s="66"/>
      <c r="AI848" s="66"/>
    </row>
    <row r="849" hidden="1">
      <c r="A849" s="329" t="s">
        <v>4266</v>
      </c>
      <c r="B849" s="169"/>
      <c r="C849" s="169"/>
      <c r="D849" s="253" t="s">
        <v>3988</v>
      </c>
      <c r="E849" s="269"/>
      <c r="F849" s="269"/>
      <c r="G849" s="318" t="s">
        <v>4281</v>
      </c>
      <c r="H849" s="318" t="s">
        <v>4282</v>
      </c>
      <c r="I849" s="318" t="s">
        <v>4279</v>
      </c>
      <c r="J849" s="200" t="s">
        <v>492</v>
      </c>
      <c r="K849" s="319" t="s">
        <v>493</v>
      </c>
      <c r="L849" s="269"/>
      <c r="M849" s="269"/>
      <c r="N849" s="269"/>
      <c r="O849" s="225"/>
      <c r="P849" s="66"/>
      <c r="Q849" s="66"/>
      <c r="R849" s="66"/>
      <c r="S849" s="66"/>
      <c r="T849" s="66"/>
      <c r="U849" s="66"/>
      <c r="V849" s="66"/>
      <c r="W849" s="66"/>
      <c r="X849" s="66"/>
      <c r="Y849" s="66"/>
      <c r="Z849" s="66"/>
      <c r="AA849" s="66"/>
      <c r="AB849" s="66"/>
      <c r="AC849" s="66"/>
      <c r="AD849" s="66"/>
      <c r="AE849" s="66"/>
      <c r="AF849" s="66"/>
      <c r="AG849" s="66"/>
      <c r="AH849" s="66"/>
      <c r="AI849" s="66"/>
    </row>
    <row r="850" hidden="1">
      <c r="A850" s="329" t="s">
        <v>4266</v>
      </c>
      <c r="B850" s="169"/>
      <c r="C850" s="169"/>
      <c r="D850" s="253" t="s">
        <v>3992</v>
      </c>
      <c r="E850" s="269"/>
      <c r="F850" s="269"/>
      <c r="G850" s="318" t="s">
        <v>4284</v>
      </c>
      <c r="H850" s="318" t="s">
        <v>4270</v>
      </c>
      <c r="I850" s="318" t="s">
        <v>4285</v>
      </c>
      <c r="J850" s="200" t="s">
        <v>492</v>
      </c>
      <c r="K850" s="319" t="s">
        <v>493</v>
      </c>
      <c r="L850" s="269"/>
      <c r="M850" s="269"/>
      <c r="N850" s="269"/>
      <c r="O850" s="225"/>
      <c r="P850" s="66"/>
      <c r="Q850" s="66"/>
      <c r="R850" s="66"/>
      <c r="S850" s="66"/>
      <c r="T850" s="66"/>
      <c r="U850" s="66"/>
      <c r="V850" s="66"/>
      <c r="W850" s="66"/>
      <c r="X850" s="66"/>
      <c r="Y850" s="66"/>
      <c r="Z850" s="66"/>
      <c r="AA850" s="66"/>
      <c r="AB850" s="66"/>
      <c r="AC850" s="66"/>
      <c r="AD850" s="66"/>
      <c r="AE850" s="66"/>
      <c r="AF850" s="66"/>
      <c r="AG850" s="66"/>
      <c r="AH850" s="66"/>
      <c r="AI850" s="66"/>
    </row>
    <row r="851" hidden="1">
      <c r="A851" s="329" t="s">
        <v>4266</v>
      </c>
      <c r="B851" s="169"/>
      <c r="C851" s="169"/>
      <c r="D851" s="253" t="s">
        <v>3996</v>
      </c>
      <c r="E851" s="269"/>
      <c r="F851" s="269"/>
      <c r="G851" s="318" t="s">
        <v>4287</v>
      </c>
      <c r="H851" s="318" t="s">
        <v>4274</v>
      </c>
      <c r="I851" s="318" t="s">
        <v>4285</v>
      </c>
      <c r="J851" s="200" t="s">
        <v>492</v>
      </c>
      <c r="K851" s="319" t="s">
        <v>493</v>
      </c>
      <c r="L851" s="269"/>
      <c r="M851" s="269"/>
      <c r="N851" s="269"/>
      <c r="O851" s="225"/>
      <c r="P851" s="66"/>
      <c r="Q851" s="66"/>
      <c r="R851" s="66"/>
      <c r="S851" s="66"/>
      <c r="T851" s="66"/>
      <c r="U851" s="66"/>
      <c r="V851" s="66"/>
      <c r="W851" s="66"/>
      <c r="X851" s="66"/>
      <c r="Y851" s="66"/>
      <c r="Z851" s="66"/>
      <c r="AA851" s="66"/>
      <c r="AB851" s="66"/>
      <c r="AC851" s="66"/>
      <c r="AD851" s="66"/>
      <c r="AE851" s="66"/>
      <c r="AF851" s="66"/>
      <c r="AG851" s="66"/>
      <c r="AH851" s="66"/>
      <c r="AI851" s="66"/>
    </row>
    <row r="852" hidden="1">
      <c r="A852" s="329" t="s">
        <v>4266</v>
      </c>
      <c r="B852" s="169"/>
      <c r="C852" s="169"/>
      <c r="D852" s="253" t="s">
        <v>4000</v>
      </c>
      <c r="E852" s="269"/>
      <c r="F852" s="269"/>
      <c r="G852" s="318" t="s">
        <v>4289</v>
      </c>
      <c r="H852" s="318" t="s">
        <v>4290</v>
      </c>
      <c r="I852" s="318" t="s">
        <v>4291</v>
      </c>
      <c r="J852" s="200" t="s">
        <v>492</v>
      </c>
      <c r="K852" s="319" t="s">
        <v>493</v>
      </c>
      <c r="L852" s="269"/>
      <c r="M852" s="269"/>
      <c r="N852" s="269"/>
      <c r="O852" s="225"/>
      <c r="P852" s="66"/>
      <c r="Q852" s="66"/>
      <c r="R852" s="66"/>
      <c r="S852" s="66"/>
      <c r="T852" s="66"/>
      <c r="U852" s="66"/>
      <c r="V852" s="66"/>
      <c r="W852" s="66"/>
      <c r="X852" s="66"/>
      <c r="Y852" s="66"/>
      <c r="Z852" s="66"/>
      <c r="AA852" s="66"/>
      <c r="AB852" s="66"/>
      <c r="AC852" s="66"/>
      <c r="AD852" s="66"/>
      <c r="AE852" s="66"/>
      <c r="AF852" s="66"/>
      <c r="AG852" s="66"/>
      <c r="AH852" s="66"/>
      <c r="AI852" s="66"/>
    </row>
    <row r="853" hidden="1">
      <c r="A853" s="329" t="s">
        <v>4266</v>
      </c>
      <c r="B853" s="169"/>
      <c r="C853" s="169"/>
      <c r="D853" s="253" t="s">
        <v>4005</v>
      </c>
      <c r="E853" s="269"/>
      <c r="F853" s="269"/>
      <c r="G853" s="318" t="s">
        <v>4293</v>
      </c>
      <c r="H853" s="318" t="s">
        <v>4294</v>
      </c>
      <c r="I853" s="318" t="s">
        <v>4295</v>
      </c>
      <c r="J853" s="200" t="s">
        <v>492</v>
      </c>
      <c r="K853" s="319" t="s">
        <v>493</v>
      </c>
      <c r="L853" s="269"/>
      <c r="M853" s="269"/>
      <c r="N853" s="269"/>
      <c r="O853" s="225"/>
      <c r="P853" s="66"/>
      <c r="Q853" s="66"/>
      <c r="R853" s="66"/>
      <c r="S853" s="66"/>
      <c r="T853" s="66"/>
      <c r="U853" s="66"/>
      <c r="V853" s="66"/>
      <c r="W853" s="66"/>
      <c r="X853" s="66"/>
      <c r="Y853" s="66"/>
      <c r="Z853" s="66"/>
      <c r="AA853" s="66"/>
      <c r="AB853" s="66"/>
      <c r="AC853" s="66"/>
      <c r="AD853" s="66"/>
      <c r="AE853" s="66"/>
      <c r="AF853" s="66"/>
      <c r="AG853" s="66"/>
      <c r="AH853" s="66"/>
      <c r="AI853" s="66"/>
    </row>
    <row r="854" hidden="1">
      <c r="A854" s="329" t="s">
        <v>4266</v>
      </c>
      <c r="B854" s="169"/>
      <c r="C854" s="169"/>
      <c r="D854" s="253" t="s">
        <v>4011</v>
      </c>
      <c r="E854" s="269"/>
      <c r="F854" s="269"/>
      <c r="G854" s="318" t="s">
        <v>4297</v>
      </c>
      <c r="H854" s="318" t="s">
        <v>4298</v>
      </c>
      <c r="I854" s="318" t="s">
        <v>4299</v>
      </c>
      <c r="J854" s="200" t="s">
        <v>492</v>
      </c>
      <c r="K854" s="319" t="s">
        <v>493</v>
      </c>
      <c r="L854" s="269"/>
      <c r="M854" s="269"/>
      <c r="N854" s="269"/>
      <c r="O854" s="225"/>
      <c r="P854" s="66"/>
      <c r="Q854" s="66"/>
      <c r="R854" s="66"/>
      <c r="S854" s="66"/>
      <c r="T854" s="66"/>
      <c r="U854" s="66"/>
      <c r="V854" s="66"/>
      <c r="W854" s="66"/>
      <c r="X854" s="66"/>
      <c r="Y854" s="66"/>
      <c r="Z854" s="66"/>
      <c r="AA854" s="66"/>
      <c r="AB854" s="66"/>
      <c r="AC854" s="66"/>
      <c r="AD854" s="66"/>
      <c r="AE854" s="66"/>
      <c r="AF854" s="66"/>
      <c r="AG854" s="66"/>
      <c r="AH854" s="66"/>
      <c r="AI854" s="66"/>
    </row>
    <row r="855" hidden="1">
      <c r="A855" s="329" t="s">
        <v>4266</v>
      </c>
      <c r="B855" s="169"/>
      <c r="C855" s="169"/>
      <c r="D855" s="253" t="s">
        <v>4017</v>
      </c>
      <c r="E855" s="269"/>
      <c r="F855" s="269"/>
      <c r="G855" s="318" t="s">
        <v>4301</v>
      </c>
      <c r="H855" s="318" t="s">
        <v>4302</v>
      </c>
      <c r="I855" s="318" t="s">
        <v>4303</v>
      </c>
      <c r="J855" s="200" t="s">
        <v>492</v>
      </c>
      <c r="K855" s="319" t="s">
        <v>493</v>
      </c>
      <c r="L855" s="269"/>
      <c r="M855" s="269"/>
      <c r="N855" s="269"/>
      <c r="O855" s="225"/>
      <c r="P855" s="66"/>
      <c r="Q855" s="66"/>
      <c r="R855" s="66"/>
      <c r="S855" s="66"/>
      <c r="T855" s="66"/>
      <c r="U855" s="66"/>
      <c r="V855" s="66"/>
      <c r="W855" s="66"/>
      <c r="X855" s="66"/>
      <c r="Y855" s="66"/>
      <c r="Z855" s="66"/>
      <c r="AA855" s="66"/>
      <c r="AB855" s="66"/>
      <c r="AC855" s="66"/>
      <c r="AD855" s="66"/>
      <c r="AE855" s="66"/>
      <c r="AF855" s="66"/>
      <c r="AG855" s="66"/>
      <c r="AH855" s="66"/>
      <c r="AI855" s="66"/>
    </row>
    <row r="856" hidden="1">
      <c r="A856" s="329" t="s">
        <v>4266</v>
      </c>
      <c r="B856" s="12"/>
      <c r="C856" s="12"/>
      <c r="D856" s="253" t="s">
        <v>4023</v>
      </c>
      <c r="E856" s="269"/>
      <c r="F856" s="269"/>
      <c r="G856" s="318" t="s">
        <v>4305</v>
      </c>
      <c r="H856" s="318" t="s">
        <v>4294</v>
      </c>
      <c r="I856" s="318" t="s">
        <v>4306</v>
      </c>
      <c r="J856" s="200" t="s">
        <v>492</v>
      </c>
      <c r="K856" s="319" t="s">
        <v>493</v>
      </c>
      <c r="L856" s="269"/>
      <c r="M856" s="269"/>
      <c r="N856" s="269"/>
      <c r="O856" s="225"/>
      <c r="P856" s="66"/>
      <c r="Q856" s="66"/>
      <c r="R856" s="66"/>
      <c r="S856" s="66"/>
      <c r="T856" s="66"/>
      <c r="U856" s="66"/>
      <c r="V856" s="66"/>
      <c r="W856" s="66"/>
      <c r="X856" s="66"/>
      <c r="Y856" s="66"/>
      <c r="Z856" s="66"/>
      <c r="AA856" s="66"/>
      <c r="AB856" s="66"/>
      <c r="AC856" s="66"/>
      <c r="AD856" s="66"/>
      <c r="AE856" s="66"/>
      <c r="AF856" s="66"/>
      <c r="AG856" s="66"/>
      <c r="AH856" s="66"/>
      <c r="AI856" s="66"/>
    </row>
    <row r="857" hidden="1">
      <c r="A857" s="329" t="s">
        <v>4312</v>
      </c>
      <c r="B857" s="330"/>
      <c r="C857" s="331" t="s">
        <v>4307</v>
      </c>
      <c r="D857" s="253" t="s">
        <v>4029</v>
      </c>
      <c r="E857" s="269"/>
      <c r="F857" s="269"/>
      <c r="G857" s="318" t="s">
        <v>4318</v>
      </c>
      <c r="H857" s="318" t="s">
        <v>4319</v>
      </c>
      <c r="I857" s="318" t="s">
        <v>4320</v>
      </c>
      <c r="J857" s="200" t="s">
        <v>492</v>
      </c>
      <c r="K857" s="319" t="s">
        <v>518</v>
      </c>
      <c r="L857" s="253" t="s">
        <v>519</v>
      </c>
      <c r="M857" s="269"/>
      <c r="N857" s="269"/>
      <c r="O857" s="225"/>
      <c r="P857" s="66"/>
      <c r="Q857" s="66"/>
      <c r="R857" s="66"/>
      <c r="S857" s="66"/>
      <c r="T857" s="66"/>
      <c r="U857" s="66"/>
      <c r="V857" s="66"/>
      <c r="W857" s="66"/>
      <c r="X857" s="66"/>
      <c r="Y857" s="66"/>
      <c r="Z857" s="66"/>
      <c r="AA857" s="66"/>
      <c r="AB857" s="66"/>
      <c r="AC857" s="66"/>
      <c r="AD857" s="66"/>
      <c r="AE857" s="66"/>
      <c r="AF857" s="66"/>
      <c r="AG857" s="66"/>
      <c r="AH857" s="66"/>
      <c r="AI857" s="66"/>
    </row>
    <row r="858" hidden="1">
      <c r="A858" s="329" t="s">
        <v>4312</v>
      </c>
      <c r="B858" s="169"/>
      <c r="C858" s="169"/>
      <c r="D858" s="253" t="s">
        <v>4035</v>
      </c>
      <c r="E858" s="269"/>
      <c r="F858" s="269"/>
      <c r="G858" s="318" t="s">
        <v>4322</v>
      </c>
      <c r="H858" s="318" t="s">
        <v>4323</v>
      </c>
      <c r="I858" s="318" t="s">
        <v>4324</v>
      </c>
      <c r="J858" s="200" t="s">
        <v>492</v>
      </c>
      <c r="K858" s="319" t="s">
        <v>493</v>
      </c>
      <c r="L858" s="269"/>
      <c r="M858" s="269"/>
      <c r="N858" s="269"/>
      <c r="O858" s="225"/>
      <c r="P858" s="66"/>
      <c r="Q858" s="66"/>
      <c r="R858" s="66"/>
      <c r="S858" s="66"/>
      <c r="T858" s="66"/>
      <c r="U858" s="66"/>
      <c r="V858" s="66"/>
      <c r="W858" s="66"/>
      <c r="X858" s="66"/>
      <c r="Y858" s="66"/>
      <c r="Z858" s="66"/>
      <c r="AA858" s="66"/>
      <c r="AB858" s="66"/>
      <c r="AC858" s="66"/>
      <c r="AD858" s="66"/>
      <c r="AE858" s="66"/>
      <c r="AF858" s="66"/>
      <c r="AG858" s="66"/>
      <c r="AH858" s="66"/>
      <c r="AI858" s="66"/>
    </row>
    <row r="859" hidden="1">
      <c r="A859" s="329" t="s">
        <v>4312</v>
      </c>
      <c r="B859" s="12"/>
      <c r="C859" s="12"/>
      <c r="D859" s="253" t="s">
        <v>4041</v>
      </c>
      <c r="E859" s="269"/>
      <c r="F859" s="269"/>
      <c r="G859" s="318" t="s">
        <v>4326</v>
      </c>
      <c r="H859" s="318" t="s">
        <v>4327</v>
      </c>
      <c r="I859" s="318" t="s">
        <v>4164</v>
      </c>
      <c r="J859" s="200" t="s">
        <v>492</v>
      </c>
      <c r="K859" s="319" t="s">
        <v>493</v>
      </c>
      <c r="L859" s="269"/>
      <c r="M859" s="269"/>
      <c r="N859" s="269"/>
      <c r="O859" s="225"/>
      <c r="P859" s="66"/>
      <c r="Q859" s="66"/>
      <c r="R859" s="66"/>
      <c r="S859" s="66"/>
      <c r="T859" s="66"/>
      <c r="U859" s="66"/>
      <c r="V859" s="66"/>
      <c r="W859" s="66"/>
      <c r="X859" s="66"/>
      <c r="Y859" s="66"/>
      <c r="Z859" s="66"/>
      <c r="AA859" s="66"/>
      <c r="AB859" s="66"/>
      <c r="AC859" s="66"/>
      <c r="AD859" s="66"/>
      <c r="AE859" s="66"/>
      <c r="AF859" s="66"/>
      <c r="AG859" s="66"/>
      <c r="AH859" s="66"/>
      <c r="AI859" s="66"/>
    </row>
    <row r="860" hidden="1">
      <c r="A860" s="329" t="s">
        <v>4328</v>
      </c>
      <c r="B860" s="330"/>
      <c r="C860" s="331" t="s">
        <v>4329</v>
      </c>
      <c r="D860" s="253" t="s">
        <v>4047</v>
      </c>
      <c r="E860" s="269"/>
      <c r="F860" s="269"/>
      <c r="G860" s="318" t="s">
        <v>4331</v>
      </c>
      <c r="H860" s="318" t="s">
        <v>4332</v>
      </c>
      <c r="I860" s="318" t="s">
        <v>4333</v>
      </c>
      <c r="J860" s="200" t="s">
        <v>492</v>
      </c>
      <c r="K860" s="319" t="s">
        <v>518</v>
      </c>
      <c r="L860" s="253" t="s">
        <v>519</v>
      </c>
      <c r="M860" s="269"/>
      <c r="N860" s="269"/>
      <c r="O860" s="225"/>
      <c r="P860" s="66"/>
      <c r="Q860" s="66"/>
      <c r="R860" s="66"/>
      <c r="S860" s="66"/>
      <c r="T860" s="66"/>
      <c r="U860" s="66"/>
      <c r="V860" s="66"/>
      <c r="W860" s="66"/>
      <c r="X860" s="66"/>
      <c r="Y860" s="66"/>
      <c r="Z860" s="66"/>
      <c r="AA860" s="66"/>
      <c r="AB860" s="66"/>
      <c r="AC860" s="66"/>
      <c r="AD860" s="66"/>
      <c r="AE860" s="66"/>
      <c r="AF860" s="66"/>
      <c r="AG860" s="66"/>
      <c r="AH860" s="66"/>
      <c r="AI860" s="66"/>
    </row>
    <row r="861" hidden="1">
      <c r="A861" s="329" t="s">
        <v>4328</v>
      </c>
      <c r="B861" s="169"/>
      <c r="C861" s="169"/>
      <c r="D861" s="253" t="s">
        <v>4053</v>
      </c>
      <c r="E861" s="269"/>
      <c r="F861" s="269"/>
      <c r="G861" s="318" t="s">
        <v>4335</v>
      </c>
      <c r="H861" s="318" t="s">
        <v>4336</v>
      </c>
      <c r="I861" s="318" t="s">
        <v>4333</v>
      </c>
      <c r="J861" s="200" t="s">
        <v>492</v>
      </c>
      <c r="K861" s="319" t="s">
        <v>518</v>
      </c>
      <c r="L861" s="253" t="s">
        <v>519</v>
      </c>
      <c r="M861" s="269"/>
      <c r="N861" s="269"/>
      <c r="O861" s="225"/>
      <c r="P861" s="66"/>
      <c r="Q861" s="66"/>
      <c r="R861" s="66"/>
      <c r="S861" s="66"/>
      <c r="T861" s="66"/>
      <c r="U861" s="66"/>
      <c r="V861" s="66"/>
      <c r="W861" s="66"/>
      <c r="X861" s="66"/>
      <c r="Y861" s="66"/>
      <c r="Z861" s="66"/>
      <c r="AA861" s="66"/>
      <c r="AB861" s="66"/>
      <c r="AC861" s="66"/>
      <c r="AD861" s="66"/>
      <c r="AE861" s="66"/>
      <c r="AF861" s="66"/>
      <c r="AG861" s="66"/>
      <c r="AH861" s="66"/>
      <c r="AI861" s="66"/>
    </row>
    <row r="862" hidden="1">
      <c r="A862" s="329" t="s">
        <v>4328</v>
      </c>
      <c r="B862" s="169"/>
      <c r="C862" s="169"/>
      <c r="D862" s="253" t="s">
        <v>4059</v>
      </c>
      <c r="E862" s="269"/>
      <c r="F862" s="269"/>
      <c r="G862" s="318" t="s">
        <v>4338</v>
      </c>
      <c r="H862" s="318" t="s">
        <v>4339</v>
      </c>
      <c r="I862" s="318" t="s">
        <v>4340</v>
      </c>
      <c r="J862" s="200" t="s">
        <v>492</v>
      </c>
      <c r="K862" s="319" t="s">
        <v>518</v>
      </c>
      <c r="L862" s="253" t="s">
        <v>519</v>
      </c>
      <c r="M862" s="269"/>
      <c r="N862" s="269"/>
      <c r="O862" s="225"/>
      <c r="P862" s="66"/>
      <c r="Q862" s="66"/>
      <c r="R862" s="66"/>
      <c r="S862" s="66"/>
      <c r="T862" s="66"/>
      <c r="U862" s="66"/>
      <c r="V862" s="66"/>
      <c r="W862" s="66"/>
      <c r="X862" s="66"/>
      <c r="Y862" s="66"/>
      <c r="Z862" s="66"/>
      <c r="AA862" s="66"/>
      <c r="AB862" s="66"/>
      <c r="AC862" s="66"/>
      <c r="AD862" s="66"/>
      <c r="AE862" s="66"/>
      <c r="AF862" s="66"/>
      <c r="AG862" s="66"/>
      <c r="AH862" s="66"/>
      <c r="AI862" s="66"/>
    </row>
    <row r="863" hidden="1">
      <c r="A863" s="329" t="s">
        <v>4328</v>
      </c>
      <c r="B863" s="169"/>
      <c r="C863" s="169"/>
      <c r="D863" s="253" t="s">
        <v>4065</v>
      </c>
      <c r="E863" s="269"/>
      <c r="F863" s="269"/>
      <c r="G863" s="318" t="s">
        <v>4342</v>
      </c>
      <c r="H863" s="318" t="s">
        <v>4343</v>
      </c>
      <c r="I863" s="318" t="s">
        <v>4344</v>
      </c>
      <c r="J863" s="200" t="s">
        <v>492</v>
      </c>
      <c r="K863" s="319" t="s">
        <v>518</v>
      </c>
      <c r="L863" s="253" t="s">
        <v>519</v>
      </c>
      <c r="M863" s="269"/>
      <c r="N863" s="269"/>
      <c r="O863" s="225"/>
      <c r="P863" s="66"/>
      <c r="Q863" s="66"/>
      <c r="R863" s="66"/>
      <c r="S863" s="66"/>
      <c r="T863" s="66"/>
      <c r="U863" s="66"/>
      <c r="V863" s="66"/>
      <c r="W863" s="66"/>
      <c r="X863" s="66"/>
      <c r="Y863" s="66"/>
      <c r="Z863" s="66"/>
      <c r="AA863" s="66"/>
      <c r="AB863" s="66"/>
      <c r="AC863" s="66"/>
      <c r="AD863" s="66"/>
      <c r="AE863" s="66"/>
      <c r="AF863" s="66"/>
      <c r="AG863" s="66"/>
      <c r="AH863" s="66"/>
      <c r="AI863" s="66"/>
    </row>
    <row r="864" hidden="1">
      <c r="A864" s="329" t="s">
        <v>4328</v>
      </c>
      <c r="B864" s="169"/>
      <c r="C864" s="169"/>
      <c r="D864" s="253" t="s">
        <v>4071</v>
      </c>
      <c r="E864" s="269"/>
      <c r="F864" s="269"/>
      <c r="G864" s="318" t="s">
        <v>4346</v>
      </c>
      <c r="H864" s="318" t="s">
        <v>4347</v>
      </c>
      <c r="I864" s="318" t="s">
        <v>4344</v>
      </c>
      <c r="J864" s="200" t="s">
        <v>492</v>
      </c>
      <c r="K864" s="319" t="s">
        <v>518</v>
      </c>
      <c r="L864" s="253" t="s">
        <v>519</v>
      </c>
      <c r="M864" s="269"/>
      <c r="N864" s="269"/>
      <c r="O864" s="225"/>
      <c r="P864" s="66"/>
      <c r="Q864" s="66"/>
      <c r="R864" s="66"/>
      <c r="S864" s="66"/>
      <c r="T864" s="66"/>
      <c r="U864" s="66"/>
      <c r="V864" s="66"/>
      <c r="W864" s="66"/>
      <c r="X864" s="66"/>
      <c r="Y864" s="66"/>
      <c r="Z864" s="66"/>
      <c r="AA864" s="66"/>
      <c r="AB864" s="66"/>
      <c r="AC864" s="66"/>
      <c r="AD864" s="66"/>
      <c r="AE864" s="66"/>
      <c r="AF864" s="66"/>
      <c r="AG864" s="66"/>
      <c r="AH864" s="66"/>
      <c r="AI864" s="66"/>
    </row>
    <row r="865" hidden="1">
      <c r="A865" s="329" t="s">
        <v>4328</v>
      </c>
      <c r="B865" s="169"/>
      <c r="C865" s="169"/>
      <c r="D865" s="253" t="s">
        <v>4076</v>
      </c>
      <c r="E865" s="269"/>
      <c r="F865" s="269"/>
      <c r="G865" s="318" t="s">
        <v>4349</v>
      </c>
      <c r="H865" s="318" t="s">
        <v>4350</v>
      </c>
      <c r="I865" s="318" t="s">
        <v>4351</v>
      </c>
      <c r="J865" s="200" t="s">
        <v>492</v>
      </c>
      <c r="K865" s="319" t="s">
        <v>518</v>
      </c>
      <c r="L865" s="253" t="s">
        <v>519</v>
      </c>
      <c r="M865" s="269"/>
      <c r="N865" s="269"/>
      <c r="O865" s="225"/>
      <c r="P865" s="66"/>
      <c r="Q865" s="66"/>
      <c r="R865" s="66"/>
      <c r="S865" s="66"/>
      <c r="T865" s="66"/>
      <c r="U865" s="66"/>
      <c r="V865" s="66"/>
      <c r="W865" s="66"/>
      <c r="X865" s="66"/>
      <c r="Y865" s="66"/>
      <c r="Z865" s="66"/>
      <c r="AA865" s="66"/>
      <c r="AB865" s="66"/>
      <c r="AC865" s="66"/>
      <c r="AD865" s="66"/>
      <c r="AE865" s="66"/>
      <c r="AF865" s="66"/>
      <c r="AG865" s="66"/>
      <c r="AH865" s="66"/>
      <c r="AI865" s="66"/>
    </row>
    <row r="866" hidden="1">
      <c r="A866" s="329" t="s">
        <v>4328</v>
      </c>
      <c r="B866" s="169"/>
      <c r="C866" s="169"/>
      <c r="D866" s="253" t="s">
        <v>4082</v>
      </c>
      <c r="E866" s="269"/>
      <c r="F866" s="269"/>
      <c r="G866" s="318" t="s">
        <v>4353</v>
      </c>
      <c r="H866" s="318" t="s">
        <v>4354</v>
      </c>
      <c r="I866" s="318" t="s">
        <v>4355</v>
      </c>
      <c r="J866" s="200" t="s">
        <v>492</v>
      </c>
      <c r="K866" s="319" t="s">
        <v>493</v>
      </c>
      <c r="L866" s="269"/>
      <c r="M866" s="269"/>
      <c r="N866" s="269"/>
      <c r="O866" s="225"/>
      <c r="P866" s="66"/>
      <c r="Q866" s="66"/>
      <c r="R866" s="66"/>
      <c r="S866" s="66"/>
      <c r="T866" s="66"/>
      <c r="U866" s="66"/>
      <c r="V866" s="66"/>
      <c r="W866" s="66"/>
      <c r="X866" s="66"/>
      <c r="Y866" s="66"/>
      <c r="Z866" s="66"/>
      <c r="AA866" s="66"/>
      <c r="AB866" s="66"/>
      <c r="AC866" s="66"/>
      <c r="AD866" s="66"/>
      <c r="AE866" s="66"/>
      <c r="AF866" s="66"/>
      <c r="AG866" s="66"/>
      <c r="AH866" s="66"/>
      <c r="AI866" s="66"/>
    </row>
    <row r="867" hidden="1">
      <c r="A867" s="329" t="s">
        <v>4328</v>
      </c>
      <c r="B867" s="169"/>
      <c r="C867" s="169"/>
      <c r="D867" s="253" t="s">
        <v>4088</v>
      </c>
      <c r="E867" s="269"/>
      <c r="F867" s="269"/>
      <c r="G867" s="316" t="s">
        <v>4357</v>
      </c>
      <c r="H867" s="318" t="s">
        <v>4358</v>
      </c>
      <c r="I867" s="318" t="s">
        <v>4359</v>
      </c>
      <c r="J867" s="200" t="s">
        <v>492</v>
      </c>
      <c r="K867" s="319" t="s">
        <v>493</v>
      </c>
      <c r="L867" s="269"/>
      <c r="M867" s="269"/>
      <c r="N867" s="269"/>
      <c r="O867" s="225"/>
      <c r="P867" s="66"/>
      <c r="Q867" s="66"/>
      <c r="R867" s="66"/>
      <c r="S867" s="66"/>
      <c r="T867" s="66"/>
      <c r="U867" s="66"/>
      <c r="V867" s="66"/>
      <c r="W867" s="66"/>
      <c r="X867" s="66"/>
      <c r="Y867" s="66"/>
      <c r="Z867" s="66"/>
      <c r="AA867" s="66"/>
      <c r="AB867" s="66"/>
      <c r="AC867" s="66"/>
      <c r="AD867" s="66"/>
      <c r="AE867" s="66"/>
      <c r="AF867" s="66"/>
      <c r="AG867" s="66"/>
      <c r="AH867" s="66"/>
      <c r="AI867" s="66"/>
    </row>
    <row r="868" hidden="1">
      <c r="A868" s="329" t="s">
        <v>4328</v>
      </c>
      <c r="B868" s="169"/>
      <c r="C868" s="169"/>
      <c r="D868" s="253" t="s">
        <v>4094</v>
      </c>
      <c r="E868" s="269"/>
      <c r="F868" s="269"/>
      <c r="G868" s="316" t="s">
        <v>4361</v>
      </c>
      <c r="H868" s="318" t="s">
        <v>4362</v>
      </c>
      <c r="I868" s="318" t="s">
        <v>4363</v>
      </c>
      <c r="J868" s="200" t="s">
        <v>492</v>
      </c>
      <c r="K868" s="319" t="s">
        <v>493</v>
      </c>
      <c r="L868" s="269"/>
      <c r="M868" s="269"/>
      <c r="N868" s="269"/>
      <c r="O868" s="225"/>
      <c r="P868" s="66"/>
      <c r="Q868" s="66"/>
      <c r="R868" s="66"/>
      <c r="S868" s="66"/>
      <c r="T868" s="66"/>
      <c r="U868" s="66"/>
      <c r="V868" s="66"/>
      <c r="W868" s="66"/>
      <c r="X868" s="66"/>
      <c r="Y868" s="66"/>
      <c r="Z868" s="66"/>
      <c r="AA868" s="66"/>
      <c r="AB868" s="66"/>
      <c r="AC868" s="66"/>
      <c r="AD868" s="66"/>
      <c r="AE868" s="66"/>
      <c r="AF868" s="66"/>
      <c r="AG868" s="66"/>
      <c r="AH868" s="66"/>
      <c r="AI868" s="66"/>
    </row>
    <row r="869" hidden="1">
      <c r="A869" s="329" t="s">
        <v>4328</v>
      </c>
      <c r="B869" s="169"/>
      <c r="C869" s="169"/>
      <c r="D869" s="253" t="s">
        <v>4100</v>
      </c>
      <c r="E869" s="269"/>
      <c r="F869" s="269"/>
      <c r="G869" s="318" t="s">
        <v>4365</v>
      </c>
      <c r="H869" s="316" t="s">
        <v>4366</v>
      </c>
      <c r="I869" s="318" t="s">
        <v>4367</v>
      </c>
      <c r="J869" s="200" t="s">
        <v>492</v>
      </c>
      <c r="K869" s="319" t="s">
        <v>493</v>
      </c>
      <c r="L869" s="269"/>
      <c r="M869" s="269"/>
      <c r="N869" s="269"/>
      <c r="O869" s="225"/>
      <c r="P869" s="66"/>
      <c r="Q869" s="66"/>
      <c r="R869" s="66"/>
      <c r="S869" s="66"/>
      <c r="T869" s="66"/>
      <c r="U869" s="66"/>
      <c r="V869" s="66"/>
      <c r="W869" s="66"/>
      <c r="X869" s="66"/>
      <c r="Y869" s="66"/>
      <c r="Z869" s="66"/>
      <c r="AA869" s="66"/>
      <c r="AB869" s="66"/>
      <c r="AC869" s="66"/>
      <c r="AD869" s="66"/>
      <c r="AE869" s="66"/>
      <c r="AF869" s="66"/>
      <c r="AG869" s="66"/>
      <c r="AH869" s="66"/>
      <c r="AI869" s="66"/>
    </row>
    <row r="870" hidden="1">
      <c r="A870" s="329" t="s">
        <v>4328</v>
      </c>
      <c r="B870" s="169"/>
      <c r="C870" s="169"/>
      <c r="D870" s="253" t="s">
        <v>4106</v>
      </c>
      <c r="E870" s="269"/>
      <c r="F870" s="269"/>
      <c r="G870" s="318" t="s">
        <v>4369</v>
      </c>
      <c r="H870" s="318" t="s">
        <v>4370</v>
      </c>
      <c r="I870" s="318" t="s">
        <v>4371</v>
      </c>
      <c r="J870" s="200" t="s">
        <v>492</v>
      </c>
      <c r="K870" s="319" t="s">
        <v>518</v>
      </c>
      <c r="L870" s="253" t="s">
        <v>519</v>
      </c>
      <c r="M870" s="269"/>
      <c r="N870" s="269"/>
      <c r="O870" s="225"/>
      <c r="P870" s="66"/>
      <c r="Q870" s="66"/>
      <c r="R870" s="66"/>
      <c r="S870" s="66"/>
      <c r="T870" s="66"/>
      <c r="U870" s="66"/>
      <c r="V870" s="66"/>
      <c r="W870" s="66"/>
      <c r="X870" s="66"/>
      <c r="Y870" s="66"/>
      <c r="Z870" s="66"/>
      <c r="AA870" s="66"/>
      <c r="AB870" s="66"/>
      <c r="AC870" s="66"/>
      <c r="AD870" s="66"/>
      <c r="AE870" s="66"/>
      <c r="AF870" s="66"/>
      <c r="AG870" s="66"/>
      <c r="AH870" s="66"/>
      <c r="AI870" s="66"/>
    </row>
    <row r="871" hidden="1">
      <c r="A871" s="329" t="s">
        <v>4328</v>
      </c>
      <c r="B871" s="169"/>
      <c r="C871" s="169"/>
      <c r="D871" s="253" t="s">
        <v>4111</v>
      </c>
      <c r="E871" s="269"/>
      <c r="F871" s="269"/>
      <c r="G871" s="318" t="s">
        <v>4373</v>
      </c>
      <c r="H871" s="318" t="s">
        <v>4374</v>
      </c>
      <c r="I871" s="318" t="s">
        <v>4375</v>
      </c>
      <c r="J871" s="200" t="s">
        <v>492</v>
      </c>
      <c r="K871" s="319" t="s">
        <v>518</v>
      </c>
      <c r="L871" s="253" t="s">
        <v>519</v>
      </c>
      <c r="M871" s="269"/>
      <c r="N871" s="269"/>
      <c r="O871" s="225"/>
      <c r="P871" s="66"/>
      <c r="Q871" s="66"/>
      <c r="R871" s="66"/>
      <c r="S871" s="66"/>
      <c r="T871" s="66"/>
      <c r="U871" s="66"/>
      <c r="V871" s="66"/>
      <c r="W871" s="66"/>
      <c r="X871" s="66"/>
      <c r="Y871" s="66"/>
      <c r="Z871" s="66"/>
      <c r="AA871" s="66"/>
      <c r="AB871" s="66"/>
      <c r="AC871" s="66"/>
      <c r="AD871" s="66"/>
      <c r="AE871" s="66"/>
      <c r="AF871" s="66"/>
      <c r="AG871" s="66"/>
      <c r="AH871" s="66"/>
      <c r="AI871" s="66"/>
    </row>
    <row r="872" hidden="1">
      <c r="A872" s="329" t="s">
        <v>4328</v>
      </c>
      <c r="B872" s="169"/>
      <c r="C872" s="169"/>
      <c r="D872" s="253" t="s">
        <v>4116</v>
      </c>
      <c r="E872" s="269"/>
      <c r="F872" s="269"/>
      <c r="G872" s="318" t="s">
        <v>4377</v>
      </c>
      <c r="H872" s="318" t="s">
        <v>4378</v>
      </c>
      <c r="I872" s="318" t="s">
        <v>4379</v>
      </c>
      <c r="J872" s="200" t="s">
        <v>492</v>
      </c>
      <c r="K872" s="319" t="s">
        <v>493</v>
      </c>
      <c r="L872" s="269"/>
      <c r="M872" s="269"/>
      <c r="N872" s="269"/>
      <c r="O872" s="225"/>
      <c r="P872" s="66"/>
      <c r="Q872" s="66"/>
      <c r="R872" s="66"/>
      <c r="S872" s="66"/>
      <c r="T872" s="66"/>
      <c r="U872" s="66"/>
      <c r="V872" s="66"/>
      <c r="W872" s="66"/>
      <c r="X872" s="66"/>
      <c r="Y872" s="66"/>
      <c r="Z872" s="66"/>
      <c r="AA872" s="66"/>
      <c r="AB872" s="66"/>
      <c r="AC872" s="66"/>
      <c r="AD872" s="66"/>
      <c r="AE872" s="66"/>
      <c r="AF872" s="66"/>
      <c r="AG872" s="66"/>
      <c r="AH872" s="66"/>
      <c r="AI872" s="66"/>
    </row>
    <row r="873" hidden="1">
      <c r="A873" s="329" t="s">
        <v>4328</v>
      </c>
      <c r="B873" s="169"/>
      <c r="C873" s="169"/>
      <c r="D873" s="253" t="s">
        <v>4122</v>
      </c>
      <c r="E873" s="269"/>
      <c r="F873" s="269"/>
      <c r="G873" s="318" t="s">
        <v>4381</v>
      </c>
      <c r="H873" s="318" t="s">
        <v>4382</v>
      </c>
      <c r="I873" s="318" t="s">
        <v>4383</v>
      </c>
      <c r="J873" s="200" t="s">
        <v>492</v>
      </c>
      <c r="K873" s="319" t="s">
        <v>493</v>
      </c>
      <c r="L873" s="269"/>
      <c r="M873" s="269"/>
      <c r="N873" s="269"/>
      <c r="O873" s="225"/>
      <c r="P873" s="66"/>
      <c r="Q873" s="66"/>
      <c r="R873" s="66"/>
      <c r="S873" s="66"/>
      <c r="T873" s="66"/>
      <c r="U873" s="66"/>
      <c r="V873" s="66"/>
      <c r="W873" s="66"/>
      <c r="X873" s="66"/>
      <c r="Y873" s="66"/>
      <c r="Z873" s="66"/>
      <c r="AA873" s="66"/>
      <c r="AB873" s="66"/>
      <c r="AC873" s="66"/>
      <c r="AD873" s="66"/>
      <c r="AE873" s="66"/>
      <c r="AF873" s="66"/>
      <c r="AG873" s="66"/>
      <c r="AH873" s="66"/>
      <c r="AI873" s="66"/>
    </row>
    <row r="874" hidden="1">
      <c r="A874" s="329" t="s">
        <v>4328</v>
      </c>
      <c r="B874" s="169"/>
      <c r="C874" s="169"/>
      <c r="D874" s="253" t="s">
        <v>4128</v>
      </c>
      <c r="E874" s="269"/>
      <c r="F874" s="269"/>
      <c r="G874" s="318" t="s">
        <v>4385</v>
      </c>
      <c r="H874" s="318" t="s">
        <v>4386</v>
      </c>
      <c r="I874" s="318" t="s">
        <v>4387</v>
      </c>
      <c r="J874" s="200" t="s">
        <v>492</v>
      </c>
      <c r="K874" s="319" t="s">
        <v>518</v>
      </c>
      <c r="L874" s="253" t="s">
        <v>519</v>
      </c>
      <c r="M874" s="269"/>
      <c r="N874" s="269"/>
      <c r="O874" s="225"/>
      <c r="P874" s="66"/>
      <c r="Q874" s="66"/>
      <c r="R874" s="66"/>
      <c r="S874" s="66"/>
      <c r="T874" s="66"/>
      <c r="U874" s="66"/>
      <c r="V874" s="66"/>
      <c r="W874" s="66"/>
      <c r="X874" s="66"/>
      <c r="Y874" s="66"/>
      <c r="Z874" s="66"/>
      <c r="AA874" s="66"/>
      <c r="AB874" s="66"/>
      <c r="AC874" s="66"/>
      <c r="AD874" s="66"/>
      <c r="AE874" s="66"/>
      <c r="AF874" s="66"/>
      <c r="AG874" s="66"/>
      <c r="AH874" s="66"/>
      <c r="AI874" s="66"/>
    </row>
    <row r="875" hidden="1">
      <c r="A875" s="329" t="s">
        <v>4328</v>
      </c>
      <c r="B875" s="12"/>
      <c r="C875" s="12"/>
      <c r="D875" s="253" t="s">
        <v>4134</v>
      </c>
      <c r="E875" s="269"/>
      <c r="F875" s="269"/>
      <c r="G875" s="318" t="s">
        <v>4389</v>
      </c>
      <c r="H875" s="318" t="s">
        <v>4390</v>
      </c>
      <c r="I875" s="318" t="s">
        <v>4391</v>
      </c>
      <c r="J875" s="200" t="s">
        <v>492</v>
      </c>
      <c r="K875" s="319" t="s">
        <v>493</v>
      </c>
      <c r="L875" s="269"/>
      <c r="M875" s="269"/>
      <c r="N875" s="269"/>
      <c r="O875" s="225"/>
      <c r="P875" s="66"/>
      <c r="Q875" s="66"/>
      <c r="R875" s="66"/>
      <c r="S875" s="66"/>
      <c r="T875" s="66"/>
      <c r="U875" s="66"/>
      <c r="V875" s="66"/>
      <c r="W875" s="66"/>
      <c r="X875" s="66"/>
      <c r="Y875" s="66"/>
      <c r="Z875" s="66"/>
      <c r="AA875" s="66"/>
      <c r="AB875" s="66"/>
      <c r="AC875" s="66"/>
      <c r="AD875" s="66"/>
      <c r="AE875" s="66"/>
      <c r="AF875" s="66"/>
      <c r="AG875" s="66"/>
      <c r="AH875" s="66"/>
      <c r="AI875" s="66"/>
    </row>
    <row r="876" hidden="1">
      <c r="A876" s="329" t="s">
        <v>4392</v>
      </c>
      <c r="B876" s="330"/>
      <c r="C876" s="331" t="s">
        <v>4393</v>
      </c>
      <c r="D876" s="253" t="s">
        <v>4138</v>
      </c>
      <c r="E876" s="269"/>
      <c r="F876" s="319" t="s">
        <v>4395</v>
      </c>
      <c r="G876" s="318" t="s">
        <v>4396</v>
      </c>
      <c r="H876" s="318" t="s">
        <v>4397</v>
      </c>
      <c r="I876" s="318" t="s">
        <v>4398</v>
      </c>
      <c r="J876" s="200" t="s">
        <v>492</v>
      </c>
      <c r="K876" s="319" t="s">
        <v>493</v>
      </c>
      <c r="L876" s="269"/>
      <c r="M876" s="269"/>
      <c r="N876" s="269"/>
      <c r="O876" s="225"/>
      <c r="P876" s="66"/>
      <c r="Q876" s="66"/>
      <c r="R876" s="66"/>
      <c r="S876" s="66"/>
      <c r="T876" s="66"/>
      <c r="U876" s="66"/>
      <c r="V876" s="66"/>
      <c r="W876" s="66"/>
      <c r="X876" s="66"/>
      <c r="Y876" s="66"/>
      <c r="Z876" s="66"/>
      <c r="AA876" s="66"/>
      <c r="AB876" s="66"/>
      <c r="AC876" s="66"/>
      <c r="AD876" s="66"/>
      <c r="AE876" s="66"/>
      <c r="AF876" s="66"/>
      <c r="AG876" s="66"/>
      <c r="AH876" s="66"/>
      <c r="AI876" s="66"/>
    </row>
    <row r="877" hidden="1">
      <c r="A877" s="329" t="s">
        <v>4392</v>
      </c>
      <c r="B877" s="169"/>
      <c r="C877" s="169"/>
      <c r="D877" s="253" t="s">
        <v>4143</v>
      </c>
      <c r="E877" s="269"/>
      <c r="F877" s="269"/>
      <c r="G877" s="318" t="s">
        <v>4400</v>
      </c>
      <c r="H877" s="318" t="s">
        <v>4397</v>
      </c>
      <c r="I877" s="318" t="s">
        <v>4401</v>
      </c>
      <c r="J877" s="200" t="s">
        <v>492</v>
      </c>
      <c r="K877" s="319" t="s">
        <v>493</v>
      </c>
      <c r="L877" s="269"/>
      <c r="M877" s="269"/>
      <c r="N877" s="269"/>
      <c r="O877" s="225"/>
      <c r="P877" s="66"/>
      <c r="Q877" s="66"/>
      <c r="R877" s="66"/>
      <c r="S877" s="66"/>
      <c r="T877" s="66"/>
      <c r="U877" s="66"/>
      <c r="V877" s="66"/>
      <c r="W877" s="66"/>
      <c r="X877" s="66"/>
      <c r="Y877" s="66"/>
      <c r="Z877" s="66"/>
      <c r="AA877" s="66"/>
      <c r="AB877" s="66"/>
      <c r="AC877" s="66"/>
      <c r="AD877" s="66"/>
      <c r="AE877" s="66"/>
      <c r="AF877" s="66"/>
      <c r="AG877" s="66"/>
      <c r="AH877" s="66"/>
      <c r="AI877" s="66"/>
    </row>
    <row r="878" hidden="1">
      <c r="A878" s="329" t="s">
        <v>4392</v>
      </c>
      <c r="B878" s="169"/>
      <c r="C878" s="169"/>
      <c r="D878" s="253" t="s">
        <v>4149</v>
      </c>
      <c r="E878" s="269"/>
      <c r="F878" s="269"/>
      <c r="G878" s="318" t="s">
        <v>4403</v>
      </c>
      <c r="H878" s="318" t="s">
        <v>4404</v>
      </c>
      <c r="I878" s="318" t="s">
        <v>4405</v>
      </c>
      <c r="J878" s="200" t="s">
        <v>492</v>
      </c>
      <c r="K878" s="319" t="s">
        <v>493</v>
      </c>
      <c r="L878" s="269"/>
      <c r="M878" s="269"/>
      <c r="N878" s="269"/>
      <c r="O878" s="225"/>
      <c r="P878" s="66"/>
      <c r="Q878" s="66"/>
      <c r="R878" s="66"/>
      <c r="S878" s="66"/>
      <c r="T878" s="66"/>
      <c r="U878" s="66"/>
      <c r="V878" s="66"/>
      <c r="W878" s="66"/>
      <c r="X878" s="66"/>
      <c r="Y878" s="66"/>
      <c r="Z878" s="66"/>
      <c r="AA878" s="66"/>
      <c r="AB878" s="66"/>
      <c r="AC878" s="66"/>
      <c r="AD878" s="66"/>
      <c r="AE878" s="66"/>
      <c r="AF878" s="66"/>
      <c r="AG878" s="66"/>
      <c r="AH878" s="66"/>
      <c r="AI878" s="66"/>
    </row>
    <row r="879" hidden="1">
      <c r="A879" s="329" t="s">
        <v>4392</v>
      </c>
      <c r="B879" s="169"/>
      <c r="C879" s="169"/>
      <c r="D879" s="253" t="s">
        <v>4155</v>
      </c>
      <c r="E879" s="269"/>
      <c r="F879" s="269"/>
      <c r="G879" s="318" t="s">
        <v>4407</v>
      </c>
      <c r="H879" s="318" t="s">
        <v>4408</v>
      </c>
      <c r="I879" s="318" t="s">
        <v>4409</v>
      </c>
      <c r="J879" s="200" t="s">
        <v>492</v>
      </c>
      <c r="K879" s="319" t="s">
        <v>493</v>
      </c>
      <c r="L879" s="269"/>
      <c r="M879" s="269"/>
      <c r="N879" s="269"/>
      <c r="O879" s="225"/>
      <c r="P879" s="66"/>
      <c r="Q879" s="66"/>
      <c r="R879" s="66"/>
      <c r="S879" s="66"/>
      <c r="T879" s="66"/>
      <c r="U879" s="66"/>
      <c r="V879" s="66"/>
      <c r="W879" s="66"/>
      <c r="X879" s="66"/>
      <c r="Y879" s="66"/>
      <c r="Z879" s="66"/>
      <c r="AA879" s="66"/>
      <c r="AB879" s="66"/>
      <c r="AC879" s="66"/>
      <c r="AD879" s="66"/>
      <c r="AE879" s="66"/>
      <c r="AF879" s="66"/>
      <c r="AG879" s="66"/>
      <c r="AH879" s="66"/>
      <c r="AI879" s="66"/>
    </row>
    <row r="880" hidden="1">
      <c r="A880" s="329" t="s">
        <v>4392</v>
      </c>
      <c r="B880" s="169"/>
      <c r="C880" s="169"/>
      <c r="D880" s="253" t="s">
        <v>4161</v>
      </c>
      <c r="E880" s="269"/>
      <c r="F880" s="269"/>
      <c r="G880" s="318" t="s">
        <v>4411</v>
      </c>
      <c r="H880" s="318" t="s">
        <v>4412</v>
      </c>
      <c r="I880" s="318" t="s">
        <v>4413</v>
      </c>
      <c r="J880" s="200" t="s">
        <v>492</v>
      </c>
      <c r="K880" s="319" t="s">
        <v>493</v>
      </c>
      <c r="L880" s="269"/>
      <c r="M880" s="269"/>
      <c r="N880" s="269"/>
      <c r="O880" s="225"/>
      <c r="P880" s="66"/>
      <c r="Q880" s="66"/>
      <c r="R880" s="66"/>
      <c r="S880" s="66"/>
      <c r="T880" s="66"/>
      <c r="U880" s="66"/>
      <c r="V880" s="66"/>
      <c r="W880" s="66"/>
      <c r="X880" s="66"/>
      <c r="Y880" s="66"/>
      <c r="Z880" s="66"/>
      <c r="AA880" s="66"/>
      <c r="AB880" s="66"/>
      <c r="AC880" s="66"/>
      <c r="AD880" s="66"/>
      <c r="AE880" s="66"/>
      <c r="AF880" s="66"/>
      <c r="AG880" s="66"/>
      <c r="AH880" s="66"/>
      <c r="AI880" s="66"/>
    </row>
    <row r="881" hidden="1">
      <c r="A881" s="329" t="s">
        <v>4392</v>
      </c>
      <c r="B881" s="169"/>
      <c r="C881" s="169"/>
      <c r="D881" s="253" t="s">
        <v>4167</v>
      </c>
      <c r="E881" s="269"/>
      <c r="F881" s="269"/>
      <c r="G881" s="318" t="s">
        <v>4415</v>
      </c>
      <c r="H881" s="318" t="s">
        <v>4416</v>
      </c>
      <c r="I881" s="318" t="s">
        <v>4417</v>
      </c>
      <c r="J881" s="200" t="s">
        <v>492</v>
      </c>
      <c r="K881" s="319" t="s">
        <v>493</v>
      </c>
      <c r="L881" s="269"/>
      <c r="M881" s="269"/>
      <c r="N881" s="269"/>
      <c r="O881" s="225"/>
      <c r="P881" s="66"/>
      <c r="Q881" s="66"/>
      <c r="R881" s="66"/>
      <c r="S881" s="66"/>
      <c r="T881" s="66"/>
      <c r="U881" s="66"/>
      <c r="V881" s="66"/>
      <c r="W881" s="66"/>
      <c r="X881" s="66"/>
      <c r="Y881" s="66"/>
      <c r="Z881" s="66"/>
      <c r="AA881" s="66"/>
      <c r="AB881" s="66"/>
      <c r="AC881" s="66"/>
      <c r="AD881" s="66"/>
      <c r="AE881" s="66"/>
      <c r="AF881" s="66"/>
      <c r="AG881" s="66"/>
      <c r="AH881" s="66"/>
      <c r="AI881" s="66"/>
    </row>
    <row r="882" hidden="1">
      <c r="A882" s="329" t="s">
        <v>4392</v>
      </c>
      <c r="B882" s="169"/>
      <c r="C882" s="169"/>
      <c r="D882" s="253" t="s">
        <v>4171</v>
      </c>
      <c r="E882" s="269"/>
      <c r="F882" s="269"/>
      <c r="G882" s="318" t="s">
        <v>4419</v>
      </c>
      <c r="H882" s="318" t="s">
        <v>4420</v>
      </c>
      <c r="I882" s="318" t="s">
        <v>4413</v>
      </c>
      <c r="J882" s="200" t="s">
        <v>492</v>
      </c>
      <c r="K882" s="319" t="s">
        <v>493</v>
      </c>
      <c r="L882" s="269"/>
      <c r="M882" s="269"/>
      <c r="N882" s="269"/>
      <c r="O882" s="225"/>
      <c r="P882" s="66"/>
      <c r="Q882" s="66"/>
      <c r="R882" s="66"/>
      <c r="S882" s="66"/>
      <c r="T882" s="66"/>
      <c r="U882" s="66"/>
      <c r="V882" s="66"/>
      <c r="W882" s="66"/>
      <c r="X882" s="66"/>
      <c r="Y882" s="66"/>
      <c r="Z882" s="66"/>
      <c r="AA882" s="66"/>
      <c r="AB882" s="66"/>
      <c r="AC882" s="66"/>
      <c r="AD882" s="66"/>
      <c r="AE882" s="66"/>
      <c r="AF882" s="66"/>
      <c r="AG882" s="66"/>
      <c r="AH882" s="66"/>
      <c r="AI882" s="66"/>
    </row>
    <row r="883" hidden="1">
      <c r="A883" s="329" t="s">
        <v>4392</v>
      </c>
      <c r="B883" s="169"/>
      <c r="C883" s="169"/>
      <c r="D883" s="253" t="s">
        <v>4175</v>
      </c>
      <c r="E883" s="269"/>
      <c r="F883" s="269"/>
      <c r="G883" s="318" t="s">
        <v>4422</v>
      </c>
      <c r="H883" s="318" t="s">
        <v>4423</v>
      </c>
      <c r="I883" s="318" t="s">
        <v>4424</v>
      </c>
      <c r="J883" s="200" t="s">
        <v>492</v>
      </c>
      <c r="K883" s="319" t="s">
        <v>493</v>
      </c>
      <c r="L883" s="269"/>
      <c r="M883" s="269"/>
      <c r="N883" s="269"/>
      <c r="O883" s="225"/>
      <c r="P883" s="66"/>
      <c r="Q883" s="66"/>
      <c r="R883" s="66"/>
      <c r="S883" s="66"/>
      <c r="T883" s="66"/>
      <c r="U883" s="66"/>
      <c r="V883" s="66"/>
      <c r="W883" s="66"/>
      <c r="X883" s="66"/>
      <c r="Y883" s="66"/>
      <c r="Z883" s="66"/>
      <c r="AA883" s="66"/>
      <c r="AB883" s="66"/>
      <c r="AC883" s="66"/>
      <c r="AD883" s="66"/>
      <c r="AE883" s="66"/>
      <c r="AF883" s="66"/>
      <c r="AG883" s="66"/>
      <c r="AH883" s="66"/>
      <c r="AI883" s="66"/>
    </row>
    <row r="884" hidden="1">
      <c r="A884" s="329" t="s">
        <v>4392</v>
      </c>
      <c r="B884" s="12"/>
      <c r="C884" s="12"/>
      <c r="D884" s="253" t="s">
        <v>4181</v>
      </c>
      <c r="E884" s="269"/>
      <c r="F884" s="269"/>
      <c r="G884" s="318" t="s">
        <v>4426</v>
      </c>
      <c r="H884" s="318" t="s">
        <v>4427</v>
      </c>
      <c r="I884" s="318" t="s">
        <v>4428</v>
      </c>
      <c r="J884" s="200" t="s">
        <v>492</v>
      </c>
      <c r="K884" s="319" t="s">
        <v>493</v>
      </c>
      <c r="L884" s="269"/>
      <c r="M884" s="269"/>
      <c r="N884" s="269"/>
      <c r="O884" s="225"/>
      <c r="P884" s="66"/>
      <c r="Q884" s="66"/>
      <c r="R884" s="66"/>
      <c r="S884" s="66"/>
      <c r="T884" s="66"/>
      <c r="U884" s="66"/>
      <c r="V884" s="66"/>
      <c r="W884" s="66"/>
      <c r="X884" s="66"/>
      <c r="Y884" s="66"/>
      <c r="Z884" s="66"/>
      <c r="AA884" s="66"/>
      <c r="AB884" s="66"/>
      <c r="AC884" s="66"/>
      <c r="AD884" s="66"/>
      <c r="AE884" s="66"/>
      <c r="AF884" s="66"/>
      <c r="AG884" s="66"/>
      <c r="AH884" s="66"/>
      <c r="AI884" s="66"/>
    </row>
    <row r="885" hidden="1">
      <c r="A885" s="329" t="s">
        <v>4429</v>
      </c>
      <c r="B885" s="330"/>
      <c r="C885" s="331" t="s">
        <v>4430</v>
      </c>
      <c r="D885" s="253" t="s">
        <v>4187</v>
      </c>
      <c r="E885" s="269"/>
      <c r="F885" s="269"/>
      <c r="G885" s="316" t="s">
        <v>1196</v>
      </c>
      <c r="H885" s="318" t="s">
        <v>1197</v>
      </c>
      <c r="I885" s="318" t="s">
        <v>4432</v>
      </c>
      <c r="J885" s="200" t="s">
        <v>492</v>
      </c>
      <c r="K885" s="319" t="s">
        <v>493</v>
      </c>
      <c r="L885" s="269"/>
      <c r="M885" s="269"/>
      <c r="N885" s="269"/>
      <c r="O885" s="225"/>
      <c r="P885" s="66"/>
      <c r="Q885" s="66"/>
      <c r="R885" s="66"/>
      <c r="S885" s="66"/>
      <c r="T885" s="66"/>
      <c r="U885" s="66"/>
      <c r="V885" s="66"/>
      <c r="W885" s="66"/>
      <c r="X885" s="66"/>
      <c r="Y885" s="66"/>
      <c r="Z885" s="66"/>
      <c r="AA885" s="66"/>
      <c r="AB885" s="66"/>
      <c r="AC885" s="66"/>
      <c r="AD885" s="66"/>
      <c r="AE885" s="66"/>
      <c r="AF885" s="66"/>
      <c r="AG885" s="66"/>
      <c r="AH885" s="66"/>
      <c r="AI885" s="66"/>
    </row>
    <row r="886" hidden="1">
      <c r="A886" s="329" t="s">
        <v>4429</v>
      </c>
      <c r="B886" s="169"/>
      <c r="C886" s="169"/>
      <c r="D886" s="253" t="s">
        <v>4193</v>
      </c>
      <c r="E886" s="269"/>
      <c r="F886" s="269"/>
      <c r="G886" s="316" t="s">
        <v>1201</v>
      </c>
      <c r="H886" s="318" t="s">
        <v>1197</v>
      </c>
      <c r="I886" s="318" t="s">
        <v>4434</v>
      </c>
      <c r="J886" s="200" t="s">
        <v>492</v>
      </c>
      <c r="K886" s="319" t="s">
        <v>493</v>
      </c>
      <c r="L886" s="269"/>
      <c r="M886" s="269"/>
      <c r="N886" s="269"/>
      <c r="O886" s="225"/>
      <c r="P886" s="66"/>
      <c r="Q886" s="66"/>
      <c r="R886" s="66"/>
      <c r="S886" s="66"/>
      <c r="T886" s="66"/>
      <c r="U886" s="66"/>
      <c r="V886" s="66"/>
      <c r="W886" s="66"/>
      <c r="X886" s="66"/>
      <c r="Y886" s="66"/>
      <c r="Z886" s="66"/>
      <c r="AA886" s="66"/>
      <c r="AB886" s="66"/>
      <c r="AC886" s="66"/>
      <c r="AD886" s="66"/>
      <c r="AE886" s="66"/>
      <c r="AF886" s="66"/>
      <c r="AG886" s="66"/>
      <c r="AH886" s="66"/>
      <c r="AI886" s="66"/>
    </row>
    <row r="887" hidden="1">
      <c r="A887" s="329" t="s">
        <v>4429</v>
      </c>
      <c r="B887" s="169"/>
      <c r="C887" s="169"/>
      <c r="D887" s="253" t="s">
        <v>4198</v>
      </c>
      <c r="E887" s="269"/>
      <c r="F887" s="269"/>
      <c r="G887" s="316" t="s">
        <v>1204</v>
      </c>
      <c r="H887" s="318" t="s">
        <v>1205</v>
      </c>
      <c r="I887" s="318" t="s">
        <v>1206</v>
      </c>
      <c r="J887" s="200" t="s">
        <v>492</v>
      </c>
      <c r="K887" s="319" t="s">
        <v>493</v>
      </c>
      <c r="L887" s="269"/>
      <c r="M887" s="269"/>
      <c r="N887" s="269"/>
      <c r="O887" s="225"/>
      <c r="P887" s="66"/>
      <c r="Q887" s="66"/>
      <c r="R887" s="66"/>
      <c r="S887" s="66"/>
      <c r="T887" s="66"/>
      <c r="U887" s="66"/>
      <c r="V887" s="66"/>
      <c r="W887" s="66"/>
      <c r="X887" s="66"/>
      <c r="Y887" s="66"/>
      <c r="Z887" s="66"/>
      <c r="AA887" s="66"/>
      <c r="AB887" s="66"/>
      <c r="AC887" s="66"/>
      <c r="AD887" s="66"/>
      <c r="AE887" s="66"/>
      <c r="AF887" s="66"/>
      <c r="AG887" s="66"/>
      <c r="AH887" s="66"/>
      <c r="AI887" s="66"/>
    </row>
    <row r="888" hidden="1">
      <c r="A888" s="329" t="s">
        <v>4429</v>
      </c>
      <c r="B888" s="169"/>
      <c r="C888" s="169"/>
      <c r="D888" s="253" t="s">
        <v>4203</v>
      </c>
      <c r="E888" s="269"/>
      <c r="F888" s="269"/>
      <c r="G888" s="316" t="s">
        <v>1208</v>
      </c>
      <c r="H888" s="318" t="s">
        <v>1209</v>
      </c>
      <c r="I888" s="318" t="s">
        <v>1210</v>
      </c>
      <c r="J888" s="200" t="s">
        <v>492</v>
      </c>
      <c r="K888" s="319" t="s">
        <v>493</v>
      </c>
      <c r="L888" s="269"/>
      <c r="M888" s="269"/>
      <c r="N888" s="269"/>
      <c r="O888" s="225"/>
      <c r="P888" s="66"/>
      <c r="Q888" s="66"/>
      <c r="R888" s="66"/>
      <c r="S888" s="66"/>
      <c r="T888" s="66"/>
      <c r="U888" s="66"/>
      <c r="V888" s="66"/>
      <c r="W888" s="66"/>
      <c r="X888" s="66"/>
      <c r="Y888" s="66"/>
      <c r="Z888" s="66"/>
      <c r="AA888" s="66"/>
      <c r="AB888" s="66"/>
      <c r="AC888" s="66"/>
      <c r="AD888" s="66"/>
      <c r="AE888" s="66"/>
      <c r="AF888" s="66"/>
      <c r="AG888" s="66"/>
      <c r="AH888" s="66"/>
      <c r="AI888" s="66"/>
    </row>
    <row r="889" hidden="1">
      <c r="A889" s="329" t="s">
        <v>4429</v>
      </c>
      <c r="B889" s="169"/>
      <c r="C889" s="169"/>
      <c r="D889" s="253" t="s">
        <v>4210</v>
      </c>
      <c r="E889" s="269"/>
      <c r="F889" s="269"/>
      <c r="G889" s="316" t="s">
        <v>1212</v>
      </c>
      <c r="H889" s="318" t="s">
        <v>1209</v>
      </c>
      <c r="I889" s="318" t="s">
        <v>1213</v>
      </c>
      <c r="J889" s="200" t="s">
        <v>492</v>
      </c>
      <c r="K889" s="319" t="s">
        <v>493</v>
      </c>
      <c r="L889" s="269"/>
      <c r="M889" s="269"/>
      <c r="N889" s="269"/>
      <c r="O889" s="225"/>
      <c r="P889" s="66"/>
      <c r="Q889" s="66"/>
      <c r="R889" s="66"/>
      <c r="S889" s="66"/>
      <c r="T889" s="66"/>
      <c r="U889" s="66"/>
      <c r="V889" s="66"/>
      <c r="W889" s="66"/>
      <c r="X889" s="66"/>
      <c r="Y889" s="66"/>
      <c r="Z889" s="66"/>
      <c r="AA889" s="66"/>
      <c r="AB889" s="66"/>
      <c r="AC889" s="66"/>
      <c r="AD889" s="66"/>
      <c r="AE889" s="66"/>
      <c r="AF889" s="66"/>
      <c r="AG889" s="66"/>
      <c r="AH889" s="66"/>
      <c r="AI889" s="66"/>
    </row>
    <row r="890" hidden="1">
      <c r="A890" s="329" t="s">
        <v>4429</v>
      </c>
      <c r="B890" s="169"/>
      <c r="C890" s="169"/>
      <c r="D890" s="253" t="s">
        <v>4216</v>
      </c>
      <c r="E890" s="269"/>
      <c r="F890" s="269"/>
      <c r="G890" s="316" t="s">
        <v>1215</v>
      </c>
      <c r="H890" s="318" t="s">
        <v>1216</v>
      </c>
      <c r="I890" s="318" t="s">
        <v>1217</v>
      </c>
      <c r="J890" s="200" t="s">
        <v>492</v>
      </c>
      <c r="K890" s="319" t="s">
        <v>493</v>
      </c>
      <c r="L890" s="269"/>
      <c r="M890" s="269"/>
      <c r="N890" s="269"/>
      <c r="O890" s="225"/>
      <c r="P890" s="66"/>
      <c r="Q890" s="66"/>
      <c r="R890" s="66"/>
      <c r="S890" s="66"/>
      <c r="T890" s="66"/>
      <c r="U890" s="66"/>
      <c r="V890" s="66"/>
      <c r="W890" s="66"/>
      <c r="X890" s="66"/>
      <c r="Y890" s="66"/>
      <c r="Z890" s="66"/>
      <c r="AA890" s="66"/>
      <c r="AB890" s="66"/>
      <c r="AC890" s="66"/>
      <c r="AD890" s="66"/>
      <c r="AE890" s="66"/>
      <c r="AF890" s="66"/>
      <c r="AG890" s="66"/>
      <c r="AH890" s="66"/>
      <c r="AI890" s="66"/>
    </row>
    <row r="891" hidden="1">
      <c r="A891" s="329" t="s">
        <v>4429</v>
      </c>
      <c r="B891" s="169"/>
      <c r="C891" s="169"/>
      <c r="D891" s="253" t="s">
        <v>4220</v>
      </c>
      <c r="E891" s="269"/>
      <c r="F891" s="269"/>
      <c r="G891" s="316" t="s">
        <v>1219</v>
      </c>
      <c r="H891" s="318" t="s">
        <v>1220</v>
      </c>
      <c r="I891" s="318" t="s">
        <v>1221</v>
      </c>
      <c r="J891" s="200" t="s">
        <v>492</v>
      </c>
      <c r="K891" s="319" t="s">
        <v>493</v>
      </c>
      <c r="L891" s="269"/>
      <c r="M891" s="269"/>
      <c r="N891" s="269"/>
      <c r="O891" s="225"/>
      <c r="P891" s="66"/>
      <c r="Q891" s="66"/>
      <c r="R891" s="66"/>
      <c r="S891" s="66"/>
      <c r="T891" s="66"/>
      <c r="U891" s="66"/>
      <c r="V891" s="66"/>
      <c r="W891" s="66"/>
      <c r="X891" s="66"/>
      <c r="Y891" s="66"/>
      <c r="Z891" s="66"/>
      <c r="AA891" s="66"/>
      <c r="AB891" s="66"/>
      <c r="AC891" s="66"/>
      <c r="AD891" s="66"/>
      <c r="AE891" s="66"/>
      <c r="AF891" s="66"/>
      <c r="AG891" s="66"/>
      <c r="AH891" s="66"/>
      <c r="AI891" s="66"/>
    </row>
    <row r="892" hidden="1">
      <c r="A892" s="329" t="s">
        <v>4429</v>
      </c>
      <c r="B892" s="169"/>
      <c r="C892" s="169"/>
      <c r="D892" s="253" t="s">
        <v>4225</v>
      </c>
      <c r="E892" s="269"/>
      <c r="F892" s="269"/>
      <c r="G892" s="316" t="s">
        <v>1223</v>
      </c>
      <c r="H892" s="318" t="s">
        <v>1224</v>
      </c>
      <c r="I892" s="318" t="s">
        <v>4441</v>
      </c>
      <c r="J892" s="200" t="s">
        <v>492</v>
      </c>
      <c r="K892" s="319" t="s">
        <v>493</v>
      </c>
      <c r="L892" s="269"/>
      <c r="M892" s="269"/>
      <c r="N892" s="269"/>
      <c r="O892" s="225"/>
      <c r="P892" s="66"/>
      <c r="Q892" s="66"/>
      <c r="R892" s="66"/>
      <c r="S892" s="66"/>
      <c r="T892" s="66"/>
      <c r="U892" s="66"/>
      <c r="V892" s="66"/>
      <c r="W892" s="66"/>
      <c r="X892" s="66"/>
      <c r="Y892" s="66"/>
      <c r="Z892" s="66"/>
      <c r="AA892" s="66"/>
      <c r="AB892" s="66"/>
      <c r="AC892" s="66"/>
      <c r="AD892" s="66"/>
      <c r="AE892" s="66"/>
      <c r="AF892" s="66"/>
      <c r="AG892" s="66"/>
      <c r="AH892" s="66"/>
      <c r="AI892" s="66"/>
    </row>
    <row r="893" hidden="1">
      <c r="A893" s="329" t="s">
        <v>4429</v>
      </c>
      <c r="B893" s="169"/>
      <c r="C893" s="169"/>
      <c r="D893" s="253" t="s">
        <v>4233</v>
      </c>
      <c r="E893" s="269"/>
      <c r="F893" s="269"/>
      <c r="G893" s="318" t="s">
        <v>4443</v>
      </c>
      <c r="H893" s="318" t="s">
        <v>4444</v>
      </c>
      <c r="I893" s="318" t="s">
        <v>4445</v>
      </c>
      <c r="J893" s="200" t="s">
        <v>492</v>
      </c>
      <c r="K893" s="319" t="s">
        <v>493</v>
      </c>
      <c r="L893" s="269"/>
      <c r="M893" s="269"/>
      <c r="N893" s="269"/>
      <c r="O893" s="225"/>
      <c r="P893" s="66"/>
      <c r="Q893" s="66"/>
      <c r="R893" s="66"/>
      <c r="S893" s="66"/>
      <c r="T893" s="66"/>
      <c r="U893" s="66"/>
      <c r="V893" s="66"/>
      <c r="W893" s="66"/>
      <c r="X893" s="66"/>
      <c r="Y893" s="66"/>
      <c r="Z893" s="66"/>
      <c r="AA893" s="66"/>
      <c r="AB893" s="66"/>
      <c r="AC893" s="66"/>
      <c r="AD893" s="66"/>
      <c r="AE893" s="66"/>
      <c r="AF893" s="66"/>
      <c r="AG893" s="66"/>
      <c r="AH893" s="66"/>
      <c r="AI893" s="66"/>
    </row>
    <row r="894" hidden="1">
      <c r="A894" s="329" t="s">
        <v>4429</v>
      </c>
      <c r="B894" s="169"/>
      <c r="C894" s="169"/>
      <c r="D894" s="253" t="s">
        <v>4239</v>
      </c>
      <c r="E894" s="269"/>
      <c r="F894" s="269"/>
      <c r="G894" s="318" t="s">
        <v>4447</v>
      </c>
      <c r="H894" s="318" t="s">
        <v>4448</v>
      </c>
      <c r="I894" s="318" t="s">
        <v>4449</v>
      </c>
      <c r="J894" s="200" t="s">
        <v>492</v>
      </c>
      <c r="K894" s="319" t="s">
        <v>493</v>
      </c>
      <c r="L894" s="269"/>
      <c r="M894" s="269"/>
      <c r="N894" s="269"/>
      <c r="O894" s="225"/>
      <c r="P894" s="66"/>
      <c r="Q894" s="66"/>
      <c r="R894" s="66"/>
      <c r="S894" s="66"/>
      <c r="T894" s="66"/>
      <c r="U894" s="66"/>
      <c r="V894" s="66"/>
      <c r="W894" s="66"/>
      <c r="X894" s="66"/>
      <c r="Y894" s="66"/>
      <c r="Z894" s="66"/>
      <c r="AA894" s="66"/>
      <c r="AB894" s="66"/>
      <c r="AC894" s="66"/>
      <c r="AD894" s="66"/>
      <c r="AE894" s="66"/>
      <c r="AF894" s="66"/>
      <c r="AG894" s="66"/>
      <c r="AH894" s="66"/>
      <c r="AI894" s="66"/>
    </row>
    <row r="895" hidden="1">
      <c r="A895" s="329" t="s">
        <v>4429</v>
      </c>
      <c r="B895" s="12"/>
      <c r="C895" s="12"/>
      <c r="D895" s="253" t="s">
        <v>4243</v>
      </c>
      <c r="E895" s="269"/>
      <c r="F895" s="269"/>
      <c r="G895" s="318" t="s">
        <v>4451</v>
      </c>
      <c r="H895" s="318" t="s">
        <v>4452</v>
      </c>
      <c r="I895" s="318" t="s">
        <v>4453</v>
      </c>
      <c r="J895" s="200" t="s">
        <v>492</v>
      </c>
      <c r="K895" s="319" t="s">
        <v>493</v>
      </c>
      <c r="L895" s="269"/>
      <c r="M895" s="269"/>
      <c r="N895" s="269"/>
      <c r="O895" s="225"/>
      <c r="P895" s="66"/>
      <c r="Q895" s="66"/>
      <c r="R895" s="66"/>
      <c r="S895" s="66"/>
      <c r="T895" s="66"/>
      <c r="U895" s="66"/>
      <c r="V895" s="66"/>
      <c r="W895" s="66"/>
      <c r="X895" s="66"/>
      <c r="Y895" s="66"/>
      <c r="Z895" s="66"/>
      <c r="AA895" s="66"/>
      <c r="AB895" s="66"/>
      <c r="AC895" s="66"/>
      <c r="AD895" s="66"/>
      <c r="AE895" s="66"/>
      <c r="AF895" s="66"/>
      <c r="AG895" s="66"/>
      <c r="AH895" s="66"/>
      <c r="AI895" s="66"/>
    </row>
    <row r="896" hidden="1">
      <c r="A896" s="329" t="s">
        <v>4454</v>
      </c>
      <c r="B896" s="330"/>
      <c r="C896" s="331" t="s">
        <v>4455</v>
      </c>
      <c r="D896" s="253" t="s">
        <v>4249</v>
      </c>
      <c r="E896" s="269"/>
      <c r="F896" s="269"/>
      <c r="G896" s="318" t="s">
        <v>4457</v>
      </c>
      <c r="H896" s="318" t="s">
        <v>4458</v>
      </c>
      <c r="I896" s="318" t="s">
        <v>4459</v>
      </c>
      <c r="J896" s="200" t="s">
        <v>492</v>
      </c>
      <c r="K896" s="319" t="s">
        <v>493</v>
      </c>
      <c r="L896" s="269"/>
      <c r="M896" s="269"/>
      <c r="N896" s="269"/>
      <c r="O896" s="225"/>
      <c r="P896" s="66"/>
      <c r="Q896" s="66"/>
      <c r="R896" s="66"/>
      <c r="S896" s="66"/>
      <c r="T896" s="66"/>
      <c r="U896" s="66"/>
      <c r="V896" s="66"/>
      <c r="W896" s="66"/>
      <c r="X896" s="66"/>
      <c r="Y896" s="66"/>
      <c r="Z896" s="66"/>
      <c r="AA896" s="66"/>
      <c r="AB896" s="66"/>
      <c r="AC896" s="66"/>
      <c r="AD896" s="66"/>
      <c r="AE896" s="66"/>
      <c r="AF896" s="66"/>
      <c r="AG896" s="66"/>
      <c r="AH896" s="66"/>
      <c r="AI896" s="66"/>
    </row>
    <row r="897" hidden="1">
      <c r="A897" s="329" t="s">
        <v>4454</v>
      </c>
      <c r="B897" s="169"/>
      <c r="C897" s="169"/>
      <c r="D897" s="253" t="s">
        <v>4253</v>
      </c>
      <c r="E897" s="269"/>
      <c r="F897" s="269"/>
      <c r="G897" s="318" t="s">
        <v>4461</v>
      </c>
      <c r="H897" s="318" t="s">
        <v>4462</v>
      </c>
      <c r="I897" s="318" t="s">
        <v>4463</v>
      </c>
      <c r="J897" s="200" t="s">
        <v>492</v>
      </c>
      <c r="K897" s="319" t="s">
        <v>493</v>
      </c>
      <c r="L897" s="269"/>
      <c r="M897" s="269"/>
      <c r="N897" s="269"/>
      <c r="O897" s="225"/>
      <c r="P897" s="66"/>
      <c r="Q897" s="66"/>
      <c r="R897" s="66"/>
      <c r="S897" s="66"/>
      <c r="T897" s="66"/>
      <c r="U897" s="66"/>
      <c r="V897" s="66"/>
      <c r="W897" s="66"/>
      <c r="X897" s="66"/>
      <c r="Y897" s="66"/>
      <c r="Z897" s="66"/>
      <c r="AA897" s="66"/>
      <c r="AB897" s="66"/>
      <c r="AC897" s="66"/>
      <c r="AD897" s="66"/>
      <c r="AE897" s="66"/>
      <c r="AF897" s="66"/>
      <c r="AG897" s="66"/>
      <c r="AH897" s="66"/>
      <c r="AI897" s="66"/>
    </row>
    <row r="898" hidden="1">
      <c r="A898" s="329" t="s">
        <v>4454</v>
      </c>
      <c r="B898" s="169"/>
      <c r="C898" s="169"/>
      <c r="D898" s="253" t="s">
        <v>4256</v>
      </c>
      <c r="E898" s="269"/>
      <c r="F898" s="269"/>
      <c r="G898" s="318" t="s">
        <v>4465</v>
      </c>
      <c r="H898" s="318" t="s">
        <v>4466</v>
      </c>
      <c r="I898" s="318" t="s">
        <v>4467</v>
      </c>
      <c r="J898" s="200" t="s">
        <v>492</v>
      </c>
      <c r="K898" s="319" t="s">
        <v>493</v>
      </c>
      <c r="L898" s="269"/>
      <c r="M898" s="269"/>
      <c r="N898" s="269"/>
      <c r="O898" s="225"/>
      <c r="P898" s="66"/>
      <c r="Q898" s="66"/>
      <c r="R898" s="66"/>
      <c r="S898" s="66"/>
      <c r="T898" s="66"/>
      <c r="U898" s="66"/>
      <c r="V898" s="66"/>
      <c r="W898" s="66"/>
      <c r="X898" s="66"/>
      <c r="Y898" s="66"/>
      <c r="Z898" s="66"/>
      <c r="AA898" s="66"/>
      <c r="AB898" s="66"/>
      <c r="AC898" s="66"/>
      <c r="AD898" s="66"/>
      <c r="AE898" s="66"/>
      <c r="AF898" s="66"/>
      <c r="AG898" s="66"/>
      <c r="AH898" s="66"/>
      <c r="AI898" s="66"/>
    </row>
    <row r="899" hidden="1">
      <c r="A899" s="329" t="s">
        <v>4454</v>
      </c>
      <c r="B899" s="169"/>
      <c r="C899" s="169"/>
      <c r="D899" s="253" t="s">
        <v>4260</v>
      </c>
      <c r="E899" s="269"/>
      <c r="F899" s="269"/>
      <c r="G899" s="318" t="s">
        <v>4469</v>
      </c>
      <c r="H899" s="318" t="s">
        <v>4466</v>
      </c>
      <c r="I899" s="318" t="s">
        <v>4470</v>
      </c>
      <c r="J899" s="200" t="s">
        <v>492</v>
      </c>
      <c r="K899" s="319" t="s">
        <v>493</v>
      </c>
      <c r="L899" s="269"/>
      <c r="M899" s="269"/>
      <c r="N899" s="269"/>
      <c r="O899" s="225"/>
      <c r="P899" s="66"/>
      <c r="Q899" s="66"/>
      <c r="R899" s="66"/>
      <c r="S899" s="66"/>
      <c r="T899" s="66"/>
      <c r="U899" s="66"/>
      <c r="V899" s="66"/>
      <c r="W899" s="66"/>
      <c r="X899" s="66"/>
      <c r="Y899" s="66"/>
      <c r="Z899" s="66"/>
      <c r="AA899" s="66"/>
      <c r="AB899" s="66"/>
      <c r="AC899" s="66"/>
      <c r="AD899" s="66"/>
      <c r="AE899" s="66"/>
      <c r="AF899" s="66"/>
      <c r="AG899" s="66"/>
      <c r="AH899" s="66"/>
      <c r="AI899" s="66"/>
    </row>
    <row r="900" hidden="1">
      <c r="A900" s="329" t="s">
        <v>4454</v>
      </c>
      <c r="B900" s="169"/>
      <c r="C900" s="169"/>
      <c r="D900" s="253" t="s">
        <v>4264</v>
      </c>
      <c r="E900" s="269"/>
      <c r="F900" s="269"/>
      <c r="G900" s="318" t="s">
        <v>4472</v>
      </c>
      <c r="H900" s="318" t="s">
        <v>4473</v>
      </c>
      <c r="I900" s="318" t="s">
        <v>4445</v>
      </c>
      <c r="J900" s="200" t="s">
        <v>492</v>
      </c>
      <c r="K900" s="319" t="s">
        <v>493</v>
      </c>
      <c r="L900" s="269"/>
      <c r="M900" s="269"/>
      <c r="N900" s="269"/>
      <c r="O900" s="225"/>
      <c r="P900" s="66"/>
      <c r="Q900" s="66"/>
      <c r="R900" s="66"/>
      <c r="S900" s="66"/>
      <c r="T900" s="66"/>
      <c r="U900" s="66"/>
      <c r="V900" s="66"/>
      <c r="W900" s="66"/>
      <c r="X900" s="66"/>
      <c r="Y900" s="66"/>
      <c r="Z900" s="66"/>
      <c r="AA900" s="66"/>
      <c r="AB900" s="66"/>
      <c r="AC900" s="66"/>
      <c r="AD900" s="66"/>
      <c r="AE900" s="66"/>
      <c r="AF900" s="66"/>
      <c r="AG900" s="66"/>
      <c r="AH900" s="66"/>
      <c r="AI900" s="66"/>
    </row>
    <row r="901" hidden="1">
      <c r="A901" s="329" t="s">
        <v>4454</v>
      </c>
      <c r="B901" s="12"/>
      <c r="C901" s="12"/>
      <c r="D901" s="253" t="s">
        <v>4268</v>
      </c>
      <c r="E901" s="269"/>
      <c r="F901" s="269"/>
      <c r="G901" s="318" t="s">
        <v>4475</v>
      </c>
      <c r="H901" s="318" t="s">
        <v>4476</v>
      </c>
      <c r="I901" s="318" t="s">
        <v>4453</v>
      </c>
      <c r="J901" s="200" t="s">
        <v>492</v>
      </c>
      <c r="K901" s="319" t="s">
        <v>493</v>
      </c>
      <c r="L901" s="269"/>
      <c r="M901" s="269"/>
      <c r="N901" s="269"/>
      <c r="O901" s="225"/>
      <c r="P901" s="66"/>
      <c r="Q901" s="66"/>
      <c r="R901" s="66"/>
      <c r="S901" s="66"/>
      <c r="T901" s="66"/>
      <c r="U901" s="66"/>
      <c r="V901" s="66"/>
      <c r="W901" s="66"/>
      <c r="X901" s="66"/>
      <c r="Y901" s="66"/>
      <c r="Z901" s="66"/>
      <c r="AA901" s="66"/>
      <c r="AB901" s="66"/>
      <c r="AC901" s="66"/>
      <c r="AD901" s="66"/>
      <c r="AE901" s="66"/>
      <c r="AF901" s="66"/>
      <c r="AG901" s="66"/>
      <c r="AH901" s="66"/>
      <c r="AI901" s="66"/>
    </row>
    <row r="902" hidden="1">
      <c r="A902" s="329" t="s">
        <v>7424</v>
      </c>
      <c r="B902" s="330"/>
      <c r="C902" s="331" t="s">
        <v>4478</v>
      </c>
      <c r="D902" s="253" t="s">
        <v>4272</v>
      </c>
      <c r="E902" s="269"/>
      <c r="F902" s="269"/>
      <c r="G902" s="318" t="s">
        <v>4480</v>
      </c>
      <c r="H902" s="318" t="s">
        <v>7425</v>
      </c>
      <c r="I902" s="318" t="s">
        <v>4482</v>
      </c>
      <c r="J902" s="200" t="s">
        <v>492</v>
      </c>
      <c r="K902" s="319" t="s">
        <v>518</v>
      </c>
      <c r="L902" s="253" t="s">
        <v>519</v>
      </c>
      <c r="M902" s="269"/>
      <c r="N902" s="269"/>
      <c r="O902" s="225"/>
      <c r="P902" s="66"/>
      <c r="Q902" s="66"/>
      <c r="R902" s="66"/>
      <c r="S902" s="66"/>
      <c r="T902" s="66"/>
      <c r="U902" s="66"/>
      <c r="V902" s="66"/>
      <c r="W902" s="66"/>
      <c r="X902" s="66"/>
      <c r="Y902" s="66"/>
      <c r="Z902" s="66"/>
      <c r="AA902" s="66"/>
      <c r="AB902" s="66"/>
      <c r="AC902" s="66"/>
      <c r="AD902" s="66"/>
      <c r="AE902" s="66"/>
      <c r="AF902" s="66"/>
      <c r="AG902" s="66"/>
      <c r="AH902" s="66"/>
      <c r="AI902" s="66"/>
    </row>
    <row r="903" hidden="1">
      <c r="A903" s="329" t="s">
        <v>7424</v>
      </c>
      <c r="B903" s="169"/>
      <c r="C903" s="169"/>
      <c r="D903" s="253" t="s">
        <v>4276</v>
      </c>
      <c r="E903" s="269"/>
      <c r="F903" s="269"/>
      <c r="G903" s="318" t="s">
        <v>4484</v>
      </c>
      <c r="H903" s="318" t="s">
        <v>4485</v>
      </c>
      <c r="I903" s="318" t="s">
        <v>4486</v>
      </c>
      <c r="J903" s="200" t="s">
        <v>492</v>
      </c>
      <c r="K903" s="319" t="s">
        <v>518</v>
      </c>
      <c r="L903" s="253" t="s">
        <v>519</v>
      </c>
      <c r="M903" s="269"/>
      <c r="N903" s="269"/>
      <c r="O903" s="225"/>
      <c r="P903" s="66"/>
      <c r="Q903" s="66"/>
      <c r="R903" s="66"/>
      <c r="S903" s="66"/>
      <c r="T903" s="66"/>
      <c r="U903" s="66"/>
      <c r="V903" s="66"/>
      <c r="W903" s="66"/>
      <c r="X903" s="66"/>
      <c r="Y903" s="66"/>
      <c r="Z903" s="66"/>
      <c r="AA903" s="66"/>
      <c r="AB903" s="66"/>
      <c r="AC903" s="66"/>
      <c r="AD903" s="66"/>
      <c r="AE903" s="66"/>
      <c r="AF903" s="66"/>
      <c r="AG903" s="66"/>
      <c r="AH903" s="66"/>
      <c r="AI903" s="66"/>
    </row>
    <row r="904" hidden="1">
      <c r="A904" s="329" t="s">
        <v>7424</v>
      </c>
      <c r="B904" s="169"/>
      <c r="C904" s="169"/>
      <c r="D904" s="253" t="s">
        <v>4280</v>
      </c>
      <c r="E904" s="269"/>
      <c r="F904" s="269"/>
      <c r="G904" s="318" t="s">
        <v>4488</v>
      </c>
      <c r="H904" s="318" t="s">
        <v>4489</v>
      </c>
      <c r="I904" s="318" t="s">
        <v>4490</v>
      </c>
      <c r="J904" s="200" t="s">
        <v>492</v>
      </c>
      <c r="K904" s="319" t="s">
        <v>493</v>
      </c>
      <c r="L904" s="269"/>
      <c r="M904" s="269"/>
      <c r="N904" s="269"/>
      <c r="O904" s="225"/>
      <c r="P904" s="66"/>
      <c r="Q904" s="66"/>
      <c r="R904" s="66"/>
      <c r="S904" s="66"/>
      <c r="T904" s="66"/>
      <c r="U904" s="66"/>
      <c r="V904" s="66"/>
      <c r="W904" s="66"/>
      <c r="X904" s="66"/>
      <c r="Y904" s="66"/>
      <c r="Z904" s="66"/>
      <c r="AA904" s="66"/>
      <c r="AB904" s="66"/>
      <c r="AC904" s="66"/>
      <c r="AD904" s="66"/>
      <c r="AE904" s="66"/>
      <c r="AF904" s="66"/>
      <c r="AG904" s="66"/>
      <c r="AH904" s="66"/>
      <c r="AI904" s="66"/>
    </row>
    <row r="905" hidden="1">
      <c r="A905" s="329" t="s">
        <v>7424</v>
      </c>
      <c r="B905" s="169"/>
      <c r="C905" s="169"/>
      <c r="D905" s="253" t="s">
        <v>4283</v>
      </c>
      <c r="E905" s="269"/>
      <c r="F905" s="269"/>
      <c r="G905" s="318" t="s">
        <v>4492</v>
      </c>
      <c r="H905" s="318" t="s">
        <v>4493</v>
      </c>
      <c r="I905" s="318" t="s">
        <v>4494</v>
      </c>
      <c r="J905" s="200" t="s">
        <v>492</v>
      </c>
      <c r="K905" s="319" t="s">
        <v>493</v>
      </c>
      <c r="L905" s="269"/>
      <c r="M905" s="269"/>
      <c r="N905" s="269"/>
      <c r="O905" s="225"/>
      <c r="P905" s="66"/>
      <c r="Q905" s="66"/>
      <c r="R905" s="66"/>
      <c r="S905" s="66"/>
      <c r="T905" s="66"/>
      <c r="U905" s="66"/>
      <c r="V905" s="66"/>
      <c r="W905" s="66"/>
      <c r="X905" s="66"/>
      <c r="Y905" s="66"/>
      <c r="Z905" s="66"/>
      <c r="AA905" s="66"/>
      <c r="AB905" s="66"/>
      <c r="AC905" s="66"/>
      <c r="AD905" s="66"/>
      <c r="AE905" s="66"/>
      <c r="AF905" s="66"/>
      <c r="AG905" s="66"/>
      <c r="AH905" s="66"/>
      <c r="AI905" s="66"/>
    </row>
    <row r="906" hidden="1">
      <c r="A906" s="329" t="s">
        <v>7424</v>
      </c>
      <c r="B906" s="169"/>
      <c r="C906" s="169"/>
      <c r="D906" s="253" t="s">
        <v>4286</v>
      </c>
      <c r="E906" s="269"/>
      <c r="F906" s="269"/>
      <c r="G906" s="318" t="s">
        <v>4496</v>
      </c>
      <c r="H906" s="318" t="s">
        <v>4493</v>
      </c>
      <c r="I906" s="318" t="s">
        <v>4497</v>
      </c>
      <c r="J906" s="200" t="s">
        <v>492</v>
      </c>
      <c r="K906" s="319" t="s">
        <v>493</v>
      </c>
      <c r="L906" s="269"/>
      <c r="M906" s="269"/>
      <c r="N906" s="269"/>
      <c r="O906" s="225"/>
      <c r="P906" s="66"/>
      <c r="Q906" s="66"/>
      <c r="R906" s="66"/>
      <c r="S906" s="66"/>
      <c r="T906" s="66"/>
      <c r="U906" s="66"/>
      <c r="V906" s="66"/>
      <c r="W906" s="66"/>
      <c r="X906" s="66"/>
      <c r="Y906" s="66"/>
      <c r="Z906" s="66"/>
      <c r="AA906" s="66"/>
      <c r="AB906" s="66"/>
      <c r="AC906" s="66"/>
      <c r="AD906" s="66"/>
      <c r="AE906" s="66"/>
      <c r="AF906" s="66"/>
      <c r="AG906" s="66"/>
      <c r="AH906" s="66"/>
      <c r="AI906" s="66"/>
    </row>
    <row r="907" hidden="1">
      <c r="A907" s="329" t="s">
        <v>7424</v>
      </c>
      <c r="B907" s="169"/>
      <c r="C907" s="169"/>
      <c r="D907" s="253" t="s">
        <v>4288</v>
      </c>
      <c r="E907" s="269"/>
      <c r="F907" s="269"/>
      <c r="G907" s="318" t="s">
        <v>4499</v>
      </c>
      <c r="H907" s="318" t="s">
        <v>4500</v>
      </c>
      <c r="I907" s="318" t="s">
        <v>4501</v>
      </c>
      <c r="J907" s="200" t="s">
        <v>492</v>
      </c>
      <c r="K907" s="319" t="s">
        <v>493</v>
      </c>
      <c r="L907" s="269"/>
      <c r="M907" s="269"/>
      <c r="N907" s="269"/>
      <c r="O907" s="225"/>
      <c r="P907" s="66"/>
      <c r="Q907" s="66"/>
      <c r="R907" s="66"/>
      <c r="S907" s="66"/>
      <c r="T907" s="66"/>
      <c r="U907" s="66"/>
      <c r="V907" s="66"/>
      <c r="W907" s="66"/>
      <c r="X907" s="66"/>
      <c r="Y907" s="66"/>
      <c r="Z907" s="66"/>
      <c r="AA907" s="66"/>
      <c r="AB907" s="66"/>
      <c r="AC907" s="66"/>
      <c r="AD907" s="66"/>
      <c r="AE907" s="66"/>
      <c r="AF907" s="66"/>
      <c r="AG907" s="66"/>
      <c r="AH907" s="66"/>
      <c r="AI907" s="66"/>
    </row>
    <row r="908" hidden="1">
      <c r="A908" s="329" t="s">
        <v>7424</v>
      </c>
      <c r="B908" s="12"/>
      <c r="C908" s="12"/>
      <c r="D908" s="253" t="s">
        <v>4292</v>
      </c>
      <c r="E908" s="269"/>
      <c r="F908" s="269"/>
      <c r="G908" s="318" t="s">
        <v>4503</v>
      </c>
      <c r="H908" s="318" t="s">
        <v>4504</v>
      </c>
      <c r="I908" s="318" t="s">
        <v>4505</v>
      </c>
      <c r="J908" s="200" t="s">
        <v>492</v>
      </c>
      <c r="K908" s="340" t="s">
        <v>493</v>
      </c>
      <c r="L908" s="269"/>
      <c r="M908" s="269"/>
      <c r="N908" s="269"/>
      <c r="O908" s="225"/>
      <c r="P908" s="66"/>
      <c r="Q908" s="66"/>
      <c r="R908" s="66"/>
      <c r="S908" s="66"/>
      <c r="T908" s="66"/>
      <c r="U908" s="66"/>
      <c r="V908" s="66"/>
      <c r="W908" s="66"/>
      <c r="X908" s="66"/>
      <c r="Y908" s="66"/>
      <c r="Z908" s="66"/>
      <c r="AA908" s="66"/>
      <c r="AB908" s="66"/>
      <c r="AC908" s="66"/>
      <c r="AD908" s="66"/>
      <c r="AE908" s="66"/>
      <c r="AF908" s="66"/>
      <c r="AG908" s="66"/>
      <c r="AH908" s="66"/>
      <c r="AI908" s="66"/>
    </row>
    <row r="909" hidden="1">
      <c r="A909" s="329" t="s">
        <v>4506</v>
      </c>
      <c r="B909" s="330"/>
      <c r="C909" s="331" t="s">
        <v>4507</v>
      </c>
      <c r="D909" s="253" t="s">
        <v>4296</v>
      </c>
      <c r="E909" s="269"/>
      <c r="F909" s="269"/>
      <c r="G909" s="318" t="s">
        <v>4509</v>
      </c>
      <c r="H909" s="318" t="s">
        <v>4510</v>
      </c>
      <c r="I909" s="318" t="s">
        <v>4511</v>
      </c>
      <c r="J909" s="200" t="s">
        <v>492</v>
      </c>
      <c r="K909" s="340" t="s">
        <v>493</v>
      </c>
      <c r="L909" s="269"/>
      <c r="M909" s="269"/>
      <c r="N909" s="269"/>
      <c r="O909" s="225"/>
      <c r="P909" s="66"/>
      <c r="Q909" s="66"/>
      <c r="R909" s="66"/>
      <c r="S909" s="66"/>
      <c r="T909" s="66"/>
      <c r="U909" s="66"/>
      <c r="V909" s="66"/>
      <c r="W909" s="66"/>
      <c r="X909" s="66"/>
      <c r="Y909" s="66"/>
      <c r="Z909" s="66"/>
      <c r="AA909" s="66"/>
      <c r="AB909" s="66"/>
      <c r="AC909" s="66"/>
      <c r="AD909" s="66"/>
      <c r="AE909" s="66"/>
      <c r="AF909" s="66"/>
      <c r="AG909" s="66"/>
      <c r="AH909" s="66"/>
      <c r="AI909" s="66"/>
    </row>
    <row r="910" hidden="1">
      <c r="A910" s="329" t="s">
        <v>4506</v>
      </c>
      <c r="B910" s="169"/>
      <c r="C910" s="169"/>
      <c r="D910" s="253" t="s">
        <v>4300</v>
      </c>
      <c r="E910" s="269"/>
      <c r="F910" s="269"/>
      <c r="G910" s="318" t="s">
        <v>4513</v>
      </c>
      <c r="H910" s="318" t="s">
        <v>4510</v>
      </c>
      <c r="I910" s="318" t="s">
        <v>4514</v>
      </c>
      <c r="J910" s="200" t="s">
        <v>492</v>
      </c>
      <c r="K910" s="340" t="s">
        <v>493</v>
      </c>
      <c r="L910" s="269"/>
      <c r="M910" s="269"/>
      <c r="N910" s="269"/>
      <c r="O910" s="225"/>
      <c r="P910" s="66"/>
      <c r="Q910" s="66"/>
      <c r="R910" s="66"/>
      <c r="S910" s="66"/>
      <c r="T910" s="66"/>
      <c r="U910" s="66"/>
      <c r="V910" s="66"/>
      <c r="W910" s="66"/>
      <c r="X910" s="66"/>
      <c r="Y910" s="66"/>
      <c r="Z910" s="66"/>
      <c r="AA910" s="66"/>
      <c r="AB910" s="66"/>
      <c r="AC910" s="66"/>
      <c r="AD910" s="66"/>
      <c r="AE910" s="66"/>
      <c r="AF910" s="66"/>
      <c r="AG910" s="66"/>
      <c r="AH910" s="66"/>
      <c r="AI910" s="66"/>
    </row>
    <row r="911" hidden="1">
      <c r="A911" s="329" t="s">
        <v>4506</v>
      </c>
      <c r="B911" s="169"/>
      <c r="C911" s="169"/>
      <c r="D911" s="253" t="s">
        <v>4304</v>
      </c>
      <c r="E911" s="269"/>
      <c r="F911" s="269"/>
      <c r="G911" s="318" t="s">
        <v>4516</v>
      </c>
      <c r="H911" s="318" t="s">
        <v>4517</v>
      </c>
      <c r="I911" s="318" t="s">
        <v>4518</v>
      </c>
      <c r="J911" s="200" t="s">
        <v>492</v>
      </c>
      <c r="K911" s="319" t="s">
        <v>518</v>
      </c>
      <c r="L911" s="253" t="s">
        <v>519</v>
      </c>
      <c r="M911" s="269"/>
      <c r="N911" s="269"/>
      <c r="O911" s="225"/>
      <c r="P911" s="66"/>
      <c r="Q911" s="66"/>
      <c r="R911" s="66"/>
      <c r="S911" s="66"/>
      <c r="T911" s="66"/>
      <c r="U911" s="66"/>
      <c r="V911" s="66"/>
      <c r="W911" s="66"/>
      <c r="X911" s="66"/>
      <c r="Y911" s="66"/>
      <c r="Z911" s="66"/>
      <c r="AA911" s="66"/>
      <c r="AB911" s="66"/>
      <c r="AC911" s="66"/>
      <c r="AD911" s="66"/>
      <c r="AE911" s="66"/>
      <c r="AF911" s="66"/>
      <c r="AG911" s="66"/>
      <c r="AH911" s="66"/>
      <c r="AI911" s="66"/>
    </row>
    <row r="912" hidden="1">
      <c r="A912" s="329" t="s">
        <v>4506</v>
      </c>
      <c r="B912" s="169"/>
      <c r="C912" s="169"/>
      <c r="D912" s="253" t="s">
        <v>4308</v>
      </c>
      <c r="E912" s="269"/>
      <c r="F912" s="269"/>
      <c r="G912" s="318" t="s">
        <v>4520</v>
      </c>
      <c r="H912" s="318" t="s">
        <v>4521</v>
      </c>
      <c r="I912" s="318" t="s">
        <v>4522</v>
      </c>
      <c r="J912" s="200" t="s">
        <v>492</v>
      </c>
      <c r="K912" s="319" t="s">
        <v>518</v>
      </c>
      <c r="L912" s="253" t="s">
        <v>519</v>
      </c>
      <c r="M912" s="269"/>
      <c r="N912" s="269"/>
      <c r="O912" s="225"/>
      <c r="P912" s="66"/>
      <c r="Q912" s="66"/>
      <c r="R912" s="66"/>
      <c r="S912" s="66"/>
      <c r="T912" s="66"/>
      <c r="U912" s="66"/>
      <c r="V912" s="66"/>
      <c r="W912" s="66"/>
      <c r="X912" s="66"/>
      <c r="Y912" s="66"/>
      <c r="Z912" s="66"/>
      <c r="AA912" s="66"/>
      <c r="AB912" s="66"/>
      <c r="AC912" s="66"/>
      <c r="AD912" s="66"/>
      <c r="AE912" s="66"/>
      <c r="AF912" s="66"/>
      <c r="AG912" s="66"/>
      <c r="AH912" s="66"/>
      <c r="AI912" s="66"/>
    </row>
    <row r="913" hidden="1">
      <c r="A913" s="329" t="s">
        <v>4506</v>
      </c>
      <c r="B913" s="169"/>
      <c r="C913" s="169"/>
      <c r="D913" s="253" t="s">
        <v>4313</v>
      </c>
      <c r="E913" s="269"/>
      <c r="F913" s="269"/>
      <c r="G913" s="318" t="s">
        <v>4524</v>
      </c>
      <c r="H913" s="318" t="s">
        <v>4525</v>
      </c>
      <c r="I913" s="318" t="s">
        <v>4526</v>
      </c>
      <c r="J913" s="200" t="s">
        <v>492</v>
      </c>
      <c r="K913" s="319" t="s">
        <v>518</v>
      </c>
      <c r="L913" s="253" t="s">
        <v>519</v>
      </c>
      <c r="M913" s="269"/>
      <c r="N913" s="269"/>
      <c r="O913" s="225"/>
      <c r="P913" s="66"/>
      <c r="Q913" s="66"/>
      <c r="R913" s="66"/>
      <c r="S913" s="66"/>
      <c r="T913" s="66"/>
      <c r="U913" s="66"/>
      <c r="V913" s="66"/>
      <c r="W913" s="66"/>
      <c r="X913" s="66"/>
      <c r="Y913" s="66"/>
      <c r="Z913" s="66"/>
      <c r="AA913" s="66"/>
      <c r="AB913" s="66"/>
      <c r="AC913" s="66"/>
      <c r="AD913" s="66"/>
      <c r="AE913" s="66"/>
      <c r="AF913" s="66"/>
      <c r="AG913" s="66"/>
      <c r="AH913" s="66"/>
      <c r="AI913" s="66"/>
    </row>
    <row r="914" hidden="1">
      <c r="A914" s="329" t="s">
        <v>4506</v>
      </c>
      <c r="B914" s="169"/>
      <c r="C914" s="169"/>
      <c r="D914" s="253" t="s">
        <v>4317</v>
      </c>
      <c r="E914" s="269"/>
      <c r="F914" s="269"/>
      <c r="G914" s="318" t="s">
        <v>4528</v>
      </c>
      <c r="H914" s="318" t="s">
        <v>4529</v>
      </c>
      <c r="I914" s="318" t="s">
        <v>4530</v>
      </c>
      <c r="J914" s="200" t="s">
        <v>492</v>
      </c>
      <c r="K914" s="319" t="s">
        <v>518</v>
      </c>
      <c r="L914" s="253" t="s">
        <v>519</v>
      </c>
      <c r="M914" s="269"/>
      <c r="N914" s="269"/>
      <c r="O914" s="225"/>
      <c r="P914" s="66"/>
      <c r="Q914" s="66"/>
      <c r="R914" s="66"/>
      <c r="S914" s="66"/>
      <c r="T914" s="66"/>
      <c r="U914" s="66"/>
      <c r="V914" s="66"/>
      <c r="W914" s="66"/>
      <c r="X914" s="66"/>
      <c r="Y914" s="66"/>
      <c r="Z914" s="66"/>
      <c r="AA914" s="66"/>
      <c r="AB914" s="66"/>
      <c r="AC914" s="66"/>
      <c r="AD914" s="66"/>
      <c r="AE914" s="66"/>
      <c r="AF914" s="66"/>
      <c r="AG914" s="66"/>
      <c r="AH914" s="66"/>
      <c r="AI914" s="66"/>
    </row>
    <row r="915" hidden="1">
      <c r="A915" s="329" t="s">
        <v>4506</v>
      </c>
      <c r="B915" s="169"/>
      <c r="C915" s="169"/>
      <c r="D915" s="253" t="s">
        <v>4321</v>
      </c>
      <c r="E915" s="269"/>
      <c r="F915" s="269"/>
      <c r="G915" s="318" t="s">
        <v>4532</v>
      </c>
      <c r="H915" s="318" t="s">
        <v>4533</v>
      </c>
      <c r="I915" s="318" t="s">
        <v>4534</v>
      </c>
      <c r="J915" s="200" t="s">
        <v>492</v>
      </c>
      <c r="K915" s="319" t="s">
        <v>518</v>
      </c>
      <c r="L915" s="253" t="s">
        <v>519</v>
      </c>
      <c r="M915" s="269"/>
      <c r="N915" s="269"/>
      <c r="O915" s="225"/>
      <c r="P915" s="66"/>
      <c r="Q915" s="66"/>
      <c r="R915" s="66"/>
      <c r="S915" s="66"/>
      <c r="T915" s="66"/>
      <c r="U915" s="66"/>
      <c r="V915" s="66"/>
      <c r="W915" s="66"/>
      <c r="X915" s="66"/>
      <c r="Y915" s="66"/>
      <c r="Z915" s="66"/>
      <c r="AA915" s="66"/>
      <c r="AB915" s="66"/>
      <c r="AC915" s="66"/>
      <c r="AD915" s="66"/>
      <c r="AE915" s="66"/>
      <c r="AF915" s="66"/>
      <c r="AG915" s="66"/>
      <c r="AH915" s="66"/>
      <c r="AI915" s="66"/>
    </row>
    <row r="916" hidden="1">
      <c r="A916" s="329" t="s">
        <v>4506</v>
      </c>
      <c r="B916" s="169"/>
      <c r="C916" s="169"/>
      <c r="D916" s="253" t="s">
        <v>4325</v>
      </c>
      <c r="E916" s="269"/>
      <c r="F916" s="269"/>
      <c r="G916" s="318" t="s">
        <v>4536</v>
      </c>
      <c r="H916" s="318" t="s">
        <v>4537</v>
      </c>
      <c r="I916" s="318" t="s">
        <v>4538</v>
      </c>
      <c r="J916" s="200" t="s">
        <v>492</v>
      </c>
      <c r="K916" s="319" t="s">
        <v>518</v>
      </c>
      <c r="L916" s="253" t="s">
        <v>519</v>
      </c>
      <c r="M916" s="269"/>
      <c r="N916" s="269"/>
      <c r="O916" s="225"/>
      <c r="P916" s="66"/>
      <c r="Q916" s="66"/>
      <c r="R916" s="66"/>
      <c r="S916" s="66"/>
      <c r="T916" s="66"/>
      <c r="U916" s="66"/>
      <c r="V916" s="66"/>
      <c r="W916" s="66"/>
      <c r="X916" s="66"/>
      <c r="Y916" s="66"/>
      <c r="Z916" s="66"/>
      <c r="AA916" s="66"/>
      <c r="AB916" s="66"/>
      <c r="AC916" s="66"/>
      <c r="AD916" s="66"/>
      <c r="AE916" s="66"/>
      <c r="AF916" s="66"/>
      <c r="AG916" s="66"/>
      <c r="AH916" s="66"/>
      <c r="AI916" s="66"/>
    </row>
    <row r="917" hidden="1">
      <c r="A917" s="329" t="s">
        <v>4506</v>
      </c>
      <c r="B917" s="169"/>
      <c r="C917" s="169"/>
      <c r="D917" s="253" t="s">
        <v>4330</v>
      </c>
      <c r="E917" s="269"/>
      <c r="F917" s="269"/>
      <c r="G917" s="318" t="s">
        <v>4540</v>
      </c>
      <c r="H917" s="318" t="s">
        <v>4541</v>
      </c>
      <c r="I917" s="318" t="s">
        <v>4542</v>
      </c>
      <c r="J917" s="200" t="s">
        <v>492</v>
      </c>
      <c r="K917" s="319" t="s">
        <v>493</v>
      </c>
      <c r="L917" s="269"/>
      <c r="M917" s="269"/>
      <c r="N917" s="269"/>
      <c r="O917" s="225"/>
      <c r="P917" s="66"/>
      <c r="Q917" s="66"/>
      <c r="R917" s="66"/>
      <c r="S917" s="66"/>
      <c r="T917" s="66"/>
      <c r="U917" s="66"/>
      <c r="V917" s="66"/>
      <c r="W917" s="66"/>
      <c r="X917" s="66"/>
      <c r="Y917" s="66"/>
      <c r="Z917" s="66"/>
      <c r="AA917" s="66"/>
      <c r="AB917" s="66"/>
      <c r="AC917" s="66"/>
      <c r="AD917" s="66"/>
      <c r="AE917" s="66"/>
      <c r="AF917" s="66"/>
      <c r="AG917" s="66"/>
      <c r="AH917" s="66"/>
      <c r="AI917" s="66"/>
    </row>
    <row r="918" hidden="1">
      <c r="A918" s="329" t="s">
        <v>4506</v>
      </c>
      <c r="B918" s="12"/>
      <c r="C918" s="12"/>
      <c r="D918" s="253" t="s">
        <v>4334</v>
      </c>
      <c r="E918" s="269"/>
      <c r="F918" s="269"/>
      <c r="G918" s="318" t="s">
        <v>4544</v>
      </c>
      <c r="H918" s="318" t="s">
        <v>4545</v>
      </c>
      <c r="I918" s="318" t="s">
        <v>4526</v>
      </c>
      <c r="J918" s="200" t="s">
        <v>492</v>
      </c>
      <c r="K918" s="319" t="s">
        <v>518</v>
      </c>
      <c r="L918" s="253" t="s">
        <v>519</v>
      </c>
      <c r="M918" s="269"/>
      <c r="N918" s="269"/>
      <c r="O918" s="225"/>
      <c r="P918" s="66"/>
      <c r="Q918" s="66"/>
      <c r="R918" s="66"/>
      <c r="S918" s="66"/>
      <c r="T918" s="66"/>
      <c r="U918" s="66"/>
      <c r="V918" s="66"/>
      <c r="W918" s="66"/>
      <c r="X918" s="66"/>
      <c r="Y918" s="66"/>
      <c r="Z918" s="66"/>
      <c r="AA918" s="66"/>
      <c r="AB918" s="66"/>
      <c r="AC918" s="66"/>
      <c r="AD918" s="66"/>
      <c r="AE918" s="66"/>
      <c r="AF918" s="66"/>
      <c r="AG918" s="66"/>
      <c r="AH918" s="66"/>
      <c r="AI918" s="66"/>
    </row>
    <row r="919" hidden="1">
      <c r="A919" s="329" t="s">
        <v>4546</v>
      </c>
      <c r="B919" s="330"/>
      <c r="C919" s="331" t="s">
        <v>4547</v>
      </c>
      <c r="D919" s="253" t="s">
        <v>4337</v>
      </c>
      <c r="E919" s="269"/>
      <c r="F919" s="269"/>
      <c r="G919" s="318" t="s">
        <v>4549</v>
      </c>
      <c r="H919" s="318" t="s">
        <v>4550</v>
      </c>
      <c r="I919" s="318" t="s">
        <v>4551</v>
      </c>
      <c r="J919" s="200" t="s">
        <v>492</v>
      </c>
      <c r="K919" s="319" t="s">
        <v>518</v>
      </c>
      <c r="L919" s="253" t="s">
        <v>519</v>
      </c>
      <c r="M919" s="269"/>
      <c r="N919" s="269"/>
      <c r="O919" s="225"/>
      <c r="P919" s="66"/>
      <c r="Q919" s="66"/>
      <c r="R919" s="66"/>
      <c r="S919" s="66"/>
      <c r="T919" s="66"/>
      <c r="U919" s="66"/>
      <c r="V919" s="66"/>
      <c r="W919" s="66"/>
      <c r="X919" s="66"/>
      <c r="Y919" s="66"/>
      <c r="Z919" s="66"/>
      <c r="AA919" s="66"/>
      <c r="AB919" s="66"/>
      <c r="AC919" s="66"/>
      <c r="AD919" s="66"/>
      <c r="AE919" s="66"/>
      <c r="AF919" s="66"/>
      <c r="AG919" s="66"/>
      <c r="AH919" s="66"/>
      <c r="AI919" s="66"/>
    </row>
    <row r="920" hidden="1">
      <c r="A920" s="329" t="s">
        <v>4546</v>
      </c>
      <c r="B920" s="169"/>
      <c r="C920" s="169"/>
      <c r="D920" s="253" t="s">
        <v>4341</v>
      </c>
      <c r="E920" s="269"/>
      <c r="F920" s="269"/>
      <c r="G920" s="318" t="s">
        <v>4553</v>
      </c>
      <c r="H920" s="318" t="s">
        <v>4550</v>
      </c>
      <c r="I920" s="318" t="s">
        <v>4554</v>
      </c>
      <c r="J920" s="200" t="s">
        <v>492</v>
      </c>
      <c r="K920" s="319" t="s">
        <v>518</v>
      </c>
      <c r="L920" s="253" t="s">
        <v>519</v>
      </c>
      <c r="M920" s="269"/>
      <c r="N920" s="269"/>
      <c r="O920" s="225"/>
      <c r="P920" s="66"/>
      <c r="Q920" s="66"/>
      <c r="R920" s="66"/>
      <c r="S920" s="66"/>
      <c r="T920" s="66"/>
      <c r="U920" s="66"/>
      <c r="V920" s="66"/>
      <c r="W920" s="66"/>
      <c r="X920" s="66"/>
      <c r="Y920" s="66"/>
      <c r="Z920" s="66"/>
      <c r="AA920" s="66"/>
      <c r="AB920" s="66"/>
      <c r="AC920" s="66"/>
      <c r="AD920" s="66"/>
      <c r="AE920" s="66"/>
      <c r="AF920" s="66"/>
      <c r="AG920" s="66"/>
      <c r="AH920" s="66"/>
      <c r="AI920" s="66"/>
    </row>
    <row r="921" hidden="1">
      <c r="A921" s="329" t="s">
        <v>4546</v>
      </c>
      <c r="B921" s="169"/>
      <c r="C921" s="169"/>
      <c r="D921" s="253" t="s">
        <v>4345</v>
      </c>
      <c r="E921" s="269"/>
      <c r="F921" s="269"/>
      <c r="G921" s="318" t="s">
        <v>4556</v>
      </c>
      <c r="H921" s="318" t="s">
        <v>4557</v>
      </c>
      <c r="I921" s="318" t="s">
        <v>4558</v>
      </c>
      <c r="J921" s="200" t="s">
        <v>492</v>
      </c>
      <c r="K921" s="319" t="s">
        <v>518</v>
      </c>
      <c r="L921" s="253" t="s">
        <v>519</v>
      </c>
      <c r="M921" s="269"/>
      <c r="N921" s="269"/>
      <c r="O921" s="225"/>
      <c r="P921" s="66"/>
      <c r="Q921" s="66"/>
      <c r="R921" s="66"/>
      <c r="S921" s="66"/>
      <c r="T921" s="66"/>
      <c r="U921" s="66"/>
      <c r="V921" s="66"/>
      <c r="W921" s="66"/>
      <c r="X921" s="66"/>
      <c r="Y921" s="66"/>
      <c r="Z921" s="66"/>
      <c r="AA921" s="66"/>
      <c r="AB921" s="66"/>
      <c r="AC921" s="66"/>
      <c r="AD921" s="66"/>
      <c r="AE921" s="66"/>
      <c r="AF921" s="66"/>
      <c r="AG921" s="66"/>
      <c r="AH921" s="66"/>
      <c r="AI921" s="66"/>
    </row>
    <row r="922" hidden="1">
      <c r="A922" s="329" t="s">
        <v>4546</v>
      </c>
      <c r="B922" s="169"/>
      <c r="C922" s="169"/>
      <c r="D922" s="253" t="s">
        <v>4348</v>
      </c>
      <c r="E922" s="269"/>
      <c r="F922" s="269"/>
      <c r="G922" s="318" t="s">
        <v>4560</v>
      </c>
      <c r="H922" s="318" t="s">
        <v>4550</v>
      </c>
      <c r="I922" s="318" t="s">
        <v>4561</v>
      </c>
      <c r="J922" s="200" t="s">
        <v>492</v>
      </c>
      <c r="K922" s="319" t="s">
        <v>518</v>
      </c>
      <c r="L922" s="253" t="s">
        <v>519</v>
      </c>
      <c r="M922" s="269"/>
      <c r="N922" s="269"/>
      <c r="O922" s="225"/>
      <c r="P922" s="66"/>
      <c r="Q922" s="66"/>
      <c r="R922" s="66"/>
      <c r="S922" s="66"/>
      <c r="T922" s="66"/>
      <c r="U922" s="66"/>
      <c r="V922" s="66"/>
      <c r="W922" s="66"/>
      <c r="X922" s="66"/>
      <c r="Y922" s="66"/>
      <c r="Z922" s="66"/>
      <c r="AA922" s="66"/>
      <c r="AB922" s="66"/>
      <c r="AC922" s="66"/>
      <c r="AD922" s="66"/>
      <c r="AE922" s="66"/>
      <c r="AF922" s="66"/>
      <c r="AG922" s="66"/>
      <c r="AH922" s="66"/>
      <c r="AI922" s="66"/>
    </row>
    <row r="923" hidden="1">
      <c r="A923" s="329" t="s">
        <v>4546</v>
      </c>
      <c r="B923" s="169"/>
      <c r="C923" s="169"/>
      <c r="D923" s="253" t="s">
        <v>4352</v>
      </c>
      <c r="E923" s="269"/>
      <c r="F923" s="269"/>
      <c r="G923" s="318" t="s">
        <v>4563</v>
      </c>
      <c r="H923" s="318" t="s">
        <v>4557</v>
      </c>
      <c r="I923" s="318" t="s">
        <v>4564</v>
      </c>
      <c r="J923" s="200" t="s">
        <v>492</v>
      </c>
      <c r="K923" s="319" t="s">
        <v>493</v>
      </c>
      <c r="L923" s="269"/>
      <c r="M923" s="269"/>
      <c r="N923" s="269"/>
      <c r="O923" s="225"/>
      <c r="P923" s="66"/>
      <c r="Q923" s="66"/>
      <c r="R923" s="66"/>
      <c r="S923" s="66"/>
      <c r="T923" s="66"/>
      <c r="U923" s="66"/>
      <c r="V923" s="66"/>
      <c r="W923" s="66"/>
      <c r="X923" s="66"/>
      <c r="Y923" s="66"/>
      <c r="Z923" s="66"/>
      <c r="AA923" s="66"/>
      <c r="AB923" s="66"/>
      <c r="AC923" s="66"/>
      <c r="AD923" s="66"/>
      <c r="AE923" s="66"/>
      <c r="AF923" s="66"/>
      <c r="AG923" s="66"/>
      <c r="AH923" s="66"/>
      <c r="AI923" s="66"/>
    </row>
    <row r="924" hidden="1">
      <c r="A924" s="329" t="s">
        <v>4546</v>
      </c>
      <c r="B924" s="169"/>
      <c r="C924" s="169"/>
      <c r="D924" s="253" t="s">
        <v>4356</v>
      </c>
      <c r="E924" s="269"/>
      <c r="F924" s="269"/>
      <c r="G924" s="318" t="s">
        <v>4566</v>
      </c>
      <c r="H924" s="318" t="s">
        <v>4567</v>
      </c>
      <c r="I924" s="318" t="s">
        <v>4568</v>
      </c>
      <c r="J924" s="200" t="s">
        <v>492</v>
      </c>
      <c r="K924" s="319" t="s">
        <v>493</v>
      </c>
      <c r="L924" s="269"/>
      <c r="M924" s="269"/>
      <c r="N924" s="269"/>
      <c r="O924" s="225"/>
      <c r="P924" s="66"/>
      <c r="Q924" s="66"/>
      <c r="R924" s="66"/>
      <c r="S924" s="66"/>
      <c r="T924" s="66"/>
      <c r="U924" s="66"/>
      <c r="V924" s="66"/>
      <c r="W924" s="66"/>
      <c r="X924" s="66"/>
      <c r="Y924" s="66"/>
      <c r="Z924" s="66"/>
      <c r="AA924" s="66"/>
      <c r="AB924" s="66"/>
      <c r="AC924" s="66"/>
      <c r="AD924" s="66"/>
      <c r="AE924" s="66"/>
      <c r="AF924" s="66"/>
      <c r="AG924" s="66"/>
      <c r="AH924" s="66"/>
      <c r="AI924" s="66"/>
    </row>
    <row r="925" hidden="1">
      <c r="A925" s="329" t="s">
        <v>4546</v>
      </c>
      <c r="B925" s="169"/>
      <c r="C925" s="169"/>
      <c r="D925" s="253" t="s">
        <v>4360</v>
      </c>
      <c r="E925" s="269"/>
      <c r="F925" s="269"/>
      <c r="G925" s="318" t="s">
        <v>4570</v>
      </c>
      <c r="H925" s="318" t="s">
        <v>4571</v>
      </c>
      <c r="I925" s="318" t="s">
        <v>4572</v>
      </c>
      <c r="J925" s="200" t="s">
        <v>492</v>
      </c>
      <c r="K925" s="319" t="s">
        <v>493</v>
      </c>
      <c r="L925" s="269"/>
      <c r="M925" s="269"/>
      <c r="N925" s="269"/>
      <c r="O925" s="225"/>
      <c r="P925" s="66"/>
      <c r="Q925" s="66"/>
      <c r="R925" s="66"/>
      <c r="S925" s="66"/>
      <c r="T925" s="66"/>
      <c r="U925" s="66"/>
      <c r="V925" s="66"/>
      <c r="W925" s="66"/>
      <c r="X925" s="66"/>
      <c r="Y925" s="66"/>
      <c r="Z925" s="66"/>
      <c r="AA925" s="66"/>
      <c r="AB925" s="66"/>
      <c r="AC925" s="66"/>
      <c r="AD925" s="66"/>
      <c r="AE925" s="66"/>
      <c r="AF925" s="66"/>
      <c r="AG925" s="66"/>
      <c r="AH925" s="66"/>
      <c r="AI925" s="66"/>
    </row>
    <row r="926" hidden="1">
      <c r="A926" s="329" t="s">
        <v>4546</v>
      </c>
      <c r="B926" s="169"/>
      <c r="C926" s="169"/>
      <c r="D926" s="253" t="s">
        <v>4364</v>
      </c>
      <c r="E926" s="269"/>
      <c r="F926" s="269"/>
      <c r="G926" s="318" t="s">
        <v>4574</v>
      </c>
      <c r="H926" s="318" t="s">
        <v>4575</v>
      </c>
      <c r="I926" s="318" t="s">
        <v>4576</v>
      </c>
      <c r="J926" s="200" t="s">
        <v>492</v>
      </c>
      <c r="K926" s="319" t="s">
        <v>493</v>
      </c>
      <c r="L926" s="269"/>
      <c r="M926" s="269"/>
      <c r="N926" s="269"/>
      <c r="O926" s="225"/>
      <c r="P926" s="66"/>
      <c r="Q926" s="66"/>
      <c r="R926" s="66"/>
      <c r="S926" s="66"/>
      <c r="T926" s="66"/>
      <c r="U926" s="66"/>
      <c r="V926" s="66"/>
      <c r="W926" s="66"/>
      <c r="X926" s="66"/>
      <c r="Y926" s="66"/>
      <c r="Z926" s="66"/>
      <c r="AA926" s="66"/>
      <c r="AB926" s="66"/>
      <c r="AC926" s="66"/>
      <c r="AD926" s="66"/>
      <c r="AE926" s="66"/>
      <c r="AF926" s="66"/>
      <c r="AG926" s="66"/>
      <c r="AH926" s="66"/>
      <c r="AI926" s="66"/>
    </row>
    <row r="927" hidden="1">
      <c r="A927" s="329" t="s">
        <v>4546</v>
      </c>
      <c r="B927" s="169"/>
      <c r="C927" s="169"/>
      <c r="D927" s="253" t="s">
        <v>4368</v>
      </c>
      <c r="E927" s="269"/>
      <c r="F927" s="269"/>
      <c r="G927" s="318" t="s">
        <v>4578</v>
      </c>
      <c r="H927" s="318" t="s">
        <v>4579</v>
      </c>
      <c r="I927" s="318" t="s">
        <v>4580</v>
      </c>
      <c r="J927" s="200" t="s">
        <v>492</v>
      </c>
      <c r="K927" s="319" t="s">
        <v>493</v>
      </c>
      <c r="L927" s="269"/>
      <c r="M927" s="269"/>
      <c r="N927" s="269"/>
      <c r="O927" s="225"/>
      <c r="P927" s="66"/>
      <c r="Q927" s="66"/>
      <c r="R927" s="66"/>
      <c r="S927" s="66"/>
      <c r="T927" s="66"/>
      <c r="U927" s="66"/>
      <c r="V927" s="66"/>
      <c r="W927" s="66"/>
      <c r="X927" s="66"/>
      <c r="Y927" s="66"/>
      <c r="Z927" s="66"/>
      <c r="AA927" s="66"/>
      <c r="AB927" s="66"/>
      <c r="AC927" s="66"/>
      <c r="AD927" s="66"/>
      <c r="AE927" s="66"/>
      <c r="AF927" s="66"/>
      <c r="AG927" s="66"/>
      <c r="AH927" s="66"/>
      <c r="AI927" s="66"/>
    </row>
    <row r="928" hidden="1">
      <c r="A928" s="329" t="s">
        <v>4546</v>
      </c>
      <c r="B928" s="169"/>
      <c r="C928" s="169"/>
      <c r="D928" s="253" t="s">
        <v>4372</v>
      </c>
      <c r="E928" s="269"/>
      <c r="F928" s="269"/>
      <c r="G928" s="318" t="s">
        <v>4582</v>
      </c>
      <c r="H928" s="318" t="s">
        <v>4579</v>
      </c>
      <c r="I928" s="318" t="s">
        <v>4583</v>
      </c>
      <c r="J928" s="200" t="s">
        <v>492</v>
      </c>
      <c r="K928" s="319" t="s">
        <v>493</v>
      </c>
      <c r="L928" s="269"/>
      <c r="M928" s="269"/>
      <c r="N928" s="269"/>
      <c r="O928" s="225"/>
      <c r="P928" s="66"/>
      <c r="Q928" s="66"/>
      <c r="R928" s="66"/>
      <c r="S928" s="66"/>
      <c r="T928" s="66"/>
      <c r="U928" s="66"/>
      <c r="V928" s="66"/>
      <c r="W928" s="66"/>
      <c r="X928" s="66"/>
      <c r="Y928" s="66"/>
      <c r="Z928" s="66"/>
      <c r="AA928" s="66"/>
      <c r="AB928" s="66"/>
      <c r="AC928" s="66"/>
      <c r="AD928" s="66"/>
      <c r="AE928" s="66"/>
      <c r="AF928" s="66"/>
      <c r="AG928" s="66"/>
      <c r="AH928" s="66"/>
      <c r="AI928" s="66"/>
    </row>
    <row r="929" hidden="1">
      <c r="A929" s="329" t="s">
        <v>4546</v>
      </c>
      <c r="B929" s="169"/>
      <c r="C929" s="169"/>
      <c r="D929" s="253" t="s">
        <v>4376</v>
      </c>
      <c r="E929" s="269"/>
      <c r="F929" s="269"/>
      <c r="G929" s="318" t="s">
        <v>4582</v>
      </c>
      <c r="H929" s="318" t="s">
        <v>4585</v>
      </c>
      <c r="I929" s="318" t="s">
        <v>4583</v>
      </c>
      <c r="J929" s="200" t="s">
        <v>492</v>
      </c>
      <c r="K929" s="319" t="s">
        <v>493</v>
      </c>
      <c r="L929" s="269"/>
      <c r="M929" s="269"/>
      <c r="N929" s="269"/>
      <c r="O929" s="225"/>
      <c r="P929" s="66"/>
      <c r="Q929" s="66"/>
      <c r="R929" s="66"/>
      <c r="S929" s="66"/>
      <c r="T929" s="66"/>
      <c r="U929" s="66"/>
      <c r="V929" s="66"/>
      <c r="W929" s="66"/>
      <c r="X929" s="66"/>
      <c r="Y929" s="66"/>
      <c r="Z929" s="66"/>
      <c r="AA929" s="66"/>
      <c r="AB929" s="66"/>
      <c r="AC929" s="66"/>
      <c r="AD929" s="66"/>
      <c r="AE929" s="66"/>
      <c r="AF929" s="66"/>
      <c r="AG929" s="66"/>
      <c r="AH929" s="66"/>
      <c r="AI929" s="66"/>
    </row>
    <row r="930" hidden="1">
      <c r="A930" s="329" t="s">
        <v>4546</v>
      </c>
      <c r="B930" s="169"/>
      <c r="C930" s="169"/>
      <c r="D930" s="253" t="s">
        <v>4380</v>
      </c>
      <c r="E930" s="269"/>
      <c r="F930" s="269"/>
      <c r="G930" s="318" t="s">
        <v>4587</v>
      </c>
      <c r="H930" s="318" t="s">
        <v>4588</v>
      </c>
      <c r="I930" s="318" t="s">
        <v>4589</v>
      </c>
      <c r="J930" s="200" t="s">
        <v>492</v>
      </c>
      <c r="K930" s="319" t="s">
        <v>493</v>
      </c>
      <c r="L930" s="269"/>
      <c r="M930" s="269"/>
      <c r="N930" s="269"/>
      <c r="O930" s="225"/>
      <c r="P930" s="66"/>
      <c r="Q930" s="66"/>
      <c r="R930" s="66"/>
      <c r="S930" s="66"/>
      <c r="T930" s="66"/>
      <c r="U930" s="66"/>
      <c r="V930" s="66"/>
      <c r="W930" s="66"/>
      <c r="X930" s="66"/>
      <c r="Y930" s="66"/>
      <c r="Z930" s="66"/>
      <c r="AA930" s="66"/>
      <c r="AB930" s="66"/>
      <c r="AC930" s="66"/>
      <c r="AD930" s="66"/>
      <c r="AE930" s="66"/>
      <c r="AF930" s="66"/>
      <c r="AG930" s="66"/>
      <c r="AH930" s="66"/>
      <c r="AI930" s="66"/>
    </row>
    <row r="931" hidden="1">
      <c r="A931" s="329" t="s">
        <v>4546</v>
      </c>
      <c r="B931" s="12"/>
      <c r="C931" s="12"/>
      <c r="D931" s="253" t="s">
        <v>4384</v>
      </c>
      <c r="E931" s="269"/>
      <c r="F931" s="269"/>
      <c r="G931" s="318" t="s">
        <v>4591</v>
      </c>
      <c r="H931" s="318" t="s">
        <v>4592</v>
      </c>
      <c r="I931" s="318" t="s">
        <v>4593</v>
      </c>
      <c r="J931" s="200" t="s">
        <v>492</v>
      </c>
      <c r="K931" s="319" t="s">
        <v>493</v>
      </c>
      <c r="L931" s="269"/>
      <c r="M931" s="269"/>
      <c r="N931" s="269"/>
      <c r="O931" s="225"/>
      <c r="P931" s="66"/>
      <c r="Q931" s="66"/>
      <c r="R931" s="66"/>
      <c r="S931" s="66"/>
      <c r="T931" s="66"/>
      <c r="U931" s="66"/>
      <c r="V931" s="66"/>
      <c r="W931" s="66"/>
      <c r="X931" s="66"/>
      <c r="Y931" s="66"/>
      <c r="Z931" s="66"/>
      <c r="AA931" s="66"/>
      <c r="AB931" s="66"/>
      <c r="AC931" s="66"/>
      <c r="AD931" s="66"/>
      <c r="AE931" s="66"/>
      <c r="AF931" s="66"/>
      <c r="AG931" s="66"/>
      <c r="AH931" s="66"/>
      <c r="AI931" s="66"/>
    </row>
    <row r="932" hidden="1">
      <c r="A932" s="327"/>
      <c r="B932" s="319" t="s">
        <v>225</v>
      </c>
      <c r="C932" s="319" t="s">
        <v>226</v>
      </c>
      <c r="D932" s="253" t="s">
        <v>4388</v>
      </c>
      <c r="E932" s="269"/>
      <c r="F932" s="269"/>
      <c r="G932" s="316" t="s">
        <v>4595</v>
      </c>
      <c r="H932" s="318" t="s">
        <v>4596</v>
      </c>
      <c r="I932" s="318" t="s">
        <v>4597</v>
      </c>
      <c r="J932" s="200" t="s">
        <v>492</v>
      </c>
      <c r="K932" s="319" t="s">
        <v>493</v>
      </c>
      <c r="L932" s="269"/>
      <c r="M932" s="269"/>
      <c r="N932" s="269"/>
      <c r="O932" s="225"/>
      <c r="P932" s="66"/>
      <c r="Q932" s="66"/>
      <c r="R932" s="66"/>
      <c r="S932" s="66"/>
      <c r="T932" s="66"/>
      <c r="U932" s="66"/>
      <c r="V932" s="66"/>
      <c r="W932" s="66"/>
      <c r="X932" s="66"/>
      <c r="Y932" s="66"/>
      <c r="Z932" s="66"/>
      <c r="AA932" s="66"/>
      <c r="AB932" s="66"/>
      <c r="AC932" s="66"/>
      <c r="AD932" s="66"/>
      <c r="AE932" s="66"/>
      <c r="AF932" s="66"/>
      <c r="AG932" s="66"/>
      <c r="AH932" s="66"/>
      <c r="AI932" s="66"/>
    </row>
    <row r="933" hidden="1">
      <c r="A933" s="327"/>
      <c r="B933" s="319" t="s">
        <v>4598</v>
      </c>
      <c r="C933" s="319" t="s">
        <v>4599</v>
      </c>
      <c r="D933" s="253" t="s">
        <v>4394</v>
      </c>
      <c r="E933" s="269"/>
      <c r="F933" s="269"/>
      <c r="G933" s="316" t="s">
        <v>4601</v>
      </c>
      <c r="H933" s="318" t="s">
        <v>4602</v>
      </c>
      <c r="I933" s="318" t="s">
        <v>4603</v>
      </c>
      <c r="J933" s="200" t="s">
        <v>492</v>
      </c>
      <c r="K933" s="319" t="s">
        <v>493</v>
      </c>
      <c r="L933" s="269"/>
      <c r="M933" s="269"/>
      <c r="N933" s="269"/>
      <c r="O933" s="225"/>
      <c r="P933" s="66"/>
      <c r="Q933" s="66"/>
      <c r="R933" s="66"/>
      <c r="S933" s="66"/>
      <c r="T933" s="66"/>
      <c r="U933" s="66"/>
      <c r="V933" s="66"/>
      <c r="W933" s="66"/>
      <c r="X933" s="66"/>
      <c r="Y933" s="66"/>
      <c r="Z933" s="66"/>
      <c r="AA933" s="66"/>
      <c r="AB933" s="66"/>
      <c r="AC933" s="66"/>
      <c r="AD933" s="66"/>
      <c r="AE933" s="66"/>
      <c r="AF933" s="66"/>
      <c r="AG933" s="66"/>
      <c r="AH933" s="66"/>
      <c r="AI933" s="66"/>
    </row>
    <row r="934" hidden="1">
      <c r="A934" s="327"/>
      <c r="B934" s="319" t="s">
        <v>4598</v>
      </c>
      <c r="C934" s="269"/>
      <c r="D934" s="253" t="s">
        <v>4399</v>
      </c>
      <c r="E934" s="269"/>
      <c r="F934" s="269"/>
      <c r="G934" s="316" t="s">
        <v>4605</v>
      </c>
      <c r="H934" s="318" t="s">
        <v>4606</v>
      </c>
      <c r="I934" s="318" t="s">
        <v>4607</v>
      </c>
      <c r="J934" s="200" t="s">
        <v>492</v>
      </c>
      <c r="K934" s="319" t="s">
        <v>493</v>
      </c>
      <c r="L934" s="269"/>
      <c r="M934" s="269"/>
      <c r="N934" s="269"/>
      <c r="O934" s="225"/>
      <c r="P934" s="66"/>
      <c r="Q934" s="66"/>
      <c r="R934" s="66"/>
      <c r="S934" s="66"/>
      <c r="T934" s="66"/>
      <c r="U934" s="66"/>
      <c r="V934" s="66"/>
      <c r="W934" s="66"/>
      <c r="X934" s="66"/>
      <c r="Y934" s="66"/>
      <c r="Z934" s="66"/>
      <c r="AA934" s="66"/>
      <c r="AB934" s="66"/>
      <c r="AC934" s="66"/>
      <c r="AD934" s="66"/>
      <c r="AE934" s="66"/>
      <c r="AF934" s="66"/>
      <c r="AG934" s="66"/>
      <c r="AH934" s="66"/>
      <c r="AI934" s="66"/>
    </row>
    <row r="935" hidden="1">
      <c r="A935" s="327"/>
      <c r="B935" s="319" t="s">
        <v>4608</v>
      </c>
      <c r="C935" s="319" t="s">
        <v>4609</v>
      </c>
      <c r="D935" s="253" t="s">
        <v>4402</v>
      </c>
      <c r="E935" s="269"/>
      <c r="F935" s="269"/>
      <c r="G935" s="316" t="s">
        <v>4611</v>
      </c>
      <c r="H935" s="318" t="s">
        <v>4612</v>
      </c>
      <c r="I935" s="318" t="s">
        <v>4607</v>
      </c>
      <c r="J935" s="200" t="s">
        <v>492</v>
      </c>
      <c r="K935" s="319" t="s">
        <v>493</v>
      </c>
      <c r="L935" s="269"/>
      <c r="M935" s="269"/>
      <c r="N935" s="269"/>
      <c r="O935" s="225"/>
      <c r="P935" s="66"/>
      <c r="Q935" s="66"/>
      <c r="R935" s="66"/>
      <c r="S935" s="66"/>
      <c r="T935" s="66"/>
      <c r="U935" s="66"/>
      <c r="V935" s="66"/>
      <c r="W935" s="66"/>
      <c r="X935" s="66"/>
      <c r="Y935" s="66"/>
      <c r="Z935" s="66"/>
      <c r="AA935" s="66"/>
      <c r="AB935" s="66"/>
      <c r="AC935" s="66"/>
      <c r="AD935" s="66"/>
      <c r="AE935" s="66"/>
      <c r="AF935" s="66"/>
      <c r="AG935" s="66"/>
      <c r="AH935" s="66"/>
      <c r="AI935" s="66"/>
    </row>
    <row r="936" hidden="1">
      <c r="A936" s="327"/>
      <c r="B936" s="319" t="s">
        <v>229</v>
      </c>
      <c r="C936" s="319" t="s">
        <v>230</v>
      </c>
      <c r="D936" s="253" t="s">
        <v>4406</v>
      </c>
      <c r="E936" s="269"/>
      <c r="F936" s="269"/>
      <c r="G936" s="316" t="s">
        <v>4614</v>
      </c>
      <c r="H936" s="318" t="s">
        <v>4615</v>
      </c>
      <c r="I936" s="318" t="s">
        <v>4616</v>
      </c>
      <c r="J936" s="200" t="s">
        <v>492</v>
      </c>
      <c r="K936" s="319" t="s">
        <v>493</v>
      </c>
      <c r="L936" s="269"/>
      <c r="M936" s="269"/>
      <c r="N936" s="269"/>
      <c r="O936" s="225"/>
      <c r="P936" s="66"/>
      <c r="Q936" s="66"/>
      <c r="R936" s="66"/>
      <c r="S936" s="66"/>
      <c r="T936" s="66"/>
      <c r="U936" s="66"/>
      <c r="V936" s="66"/>
      <c r="W936" s="66"/>
      <c r="X936" s="66"/>
      <c r="Y936" s="66"/>
      <c r="Z936" s="66"/>
      <c r="AA936" s="66"/>
      <c r="AB936" s="66"/>
      <c r="AC936" s="66"/>
      <c r="AD936" s="66"/>
      <c r="AE936" s="66"/>
      <c r="AF936" s="66"/>
      <c r="AG936" s="66"/>
      <c r="AH936" s="66"/>
      <c r="AI936" s="66"/>
    </row>
    <row r="937" hidden="1">
      <c r="A937" s="327"/>
      <c r="B937" s="253" t="s">
        <v>4617</v>
      </c>
      <c r="C937" s="319" t="s">
        <v>4618</v>
      </c>
      <c r="D937" s="253" t="s">
        <v>4410</v>
      </c>
      <c r="E937" s="269"/>
      <c r="F937" s="269"/>
      <c r="G937" s="316" t="s">
        <v>4620</v>
      </c>
      <c r="H937" s="318" t="s">
        <v>4621</v>
      </c>
      <c r="I937" s="318" t="s">
        <v>4622</v>
      </c>
      <c r="J937" s="200" t="s">
        <v>492</v>
      </c>
      <c r="K937" s="319" t="s">
        <v>493</v>
      </c>
      <c r="L937" s="269"/>
      <c r="M937" s="269"/>
      <c r="N937" s="269"/>
      <c r="O937" s="225"/>
      <c r="P937" s="66"/>
      <c r="Q937" s="66"/>
      <c r="R937" s="66"/>
      <c r="S937" s="66"/>
      <c r="T937" s="66"/>
      <c r="U937" s="66"/>
      <c r="V937" s="66"/>
      <c r="W937" s="66"/>
      <c r="X937" s="66"/>
      <c r="Y937" s="66"/>
      <c r="Z937" s="66"/>
      <c r="AA937" s="66"/>
      <c r="AB937" s="66"/>
      <c r="AC937" s="66"/>
      <c r="AD937" s="66"/>
      <c r="AE937" s="66"/>
      <c r="AF937" s="66"/>
      <c r="AG937" s="66"/>
      <c r="AH937" s="66"/>
      <c r="AI937" s="66"/>
    </row>
    <row r="938" hidden="1">
      <c r="A938" s="327"/>
      <c r="B938" s="319" t="s">
        <v>4623</v>
      </c>
      <c r="C938" s="319" t="s">
        <v>7426</v>
      </c>
      <c r="D938" s="253" t="s">
        <v>4414</v>
      </c>
      <c r="E938" s="269"/>
      <c r="F938" s="269"/>
      <c r="G938" s="316" t="s">
        <v>7427</v>
      </c>
      <c r="H938" s="318" t="s">
        <v>4626</v>
      </c>
      <c r="I938" s="318" t="s">
        <v>7428</v>
      </c>
      <c r="J938" s="200" t="s">
        <v>492</v>
      </c>
      <c r="K938" s="319" t="s">
        <v>493</v>
      </c>
      <c r="L938" s="269"/>
      <c r="M938" s="269"/>
      <c r="N938" s="269"/>
      <c r="O938" s="225"/>
      <c r="P938" s="66"/>
      <c r="Q938" s="66"/>
      <c r="R938" s="66"/>
      <c r="S938" s="66"/>
      <c r="T938" s="66"/>
      <c r="U938" s="66"/>
      <c r="V938" s="66"/>
      <c r="W938" s="66"/>
      <c r="X938" s="66"/>
      <c r="Y938" s="66"/>
      <c r="Z938" s="66"/>
      <c r="AA938" s="66"/>
      <c r="AB938" s="66"/>
      <c r="AC938" s="66"/>
      <c r="AD938" s="66"/>
      <c r="AE938" s="66"/>
      <c r="AF938" s="66"/>
      <c r="AG938" s="66"/>
      <c r="AH938" s="66"/>
      <c r="AI938" s="66"/>
    </row>
    <row r="939" hidden="1">
      <c r="A939" s="327"/>
      <c r="B939" s="319" t="s">
        <v>4623</v>
      </c>
      <c r="C939" s="269"/>
      <c r="D939" s="253" t="s">
        <v>4418</v>
      </c>
      <c r="E939" s="269"/>
      <c r="F939" s="269"/>
      <c r="G939" s="316" t="s">
        <v>4625</v>
      </c>
      <c r="H939" s="318" t="s">
        <v>4626</v>
      </c>
      <c r="I939" s="318" t="s">
        <v>4627</v>
      </c>
      <c r="J939" s="200" t="s">
        <v>492</v>
      </c>
      <c r="K939" s="319" t="s">
        <v>493</v>
      </c>
      <c r="L939" s="269"/>
      <c r="M939" s="269"/>
      <c r="N939" s="269"/>
      <c r="O939" s="225"/>
      <c r="P939" s="66"/>
      <c r="Q939" s="66"/>
      <c r="R939" s="66"/>
      <c r="S939" s="66"/>
      <c r="T939" s="66"/>
      <c r="U939" s="66"/>
      <c r="V939" s="66"/>
      <c r="W939" s="66"/>
      <c r="X939" s="66"/>
      <c r="Y939" s="66"/>
      <c r="Z939" s="66"/>
      <c r="AA939" s="66"/>
      <c r="AB939" s="66"/>
      <c r="AC939" s="66"/>
      <c r="AD939" s="66"/>
      <c r="AE939" s="66"/>
      <c r="AF939" s="66"/>
      <c r="AG939" s="66"/>
      <c r="AH939" s="66"/>
      <c r="AI939" s="66"/>
    </row>
    <row r="940" hidden="1">
      <c r="A940" s="327"/>
      <c r="B940" s="319" t="s">
        <v>7429</v>
      </c>
      <c r="C940" s="319" t="s">
        <v>7430</v>
      </c>
      <c r="D940" s="253" t="s">
        <v>4421</v>
      </c>
      <c r="E940" s="269"/>
      <c r="F940" s="269"/>
      <c r="G940" s="316" t="s">
        <v>7431</v>
      </c>
      <c r="H940" s="318" t="s">
        <v>7432</v>
      </c>
      <c r="I940" s="318" t="s">
        <v>7433</v>
      </c>
      <c r="J940" s="200" t="s">
        <v>492</v>
      </c>
      <c r="K940" s="319" t="s">
        <v>493</v>
      </c>
      <c r="L940" s="269"/>
      <c r="M940" s="269"/>
      <c r="N940" s="269"/>
      <c r="O940" s="225"/>
      <c r="P940" s="66"/>
      <c r="Q940" s="66"/>
      <c r="R940" s="66"/>
      <c r="S940" s="66"/>
      <c r="T940" s="66"/>
      <c r="U940" s="66"/>
      <c r="V940" s="66"/>
      <c r="W940" s="66"/>
      <c r="X940" s="66"/>
      <c r="Y940" s="66"/>
      <c r="Z940" s="66"/>
      <c r="AA940" s="66"/>
      <c r="AB940" s="66"/>
      <c r="AC940" s="66"/>
      <c r="AD940" s="66"/>
      <c r="AE940" s="66"/>
      <c r="AF940" s="66"/>
      <c r="AG940" s="66"/>
      <c r="AH940" s="66"/>
      <c r="AI940" s="66"/>
    </row>
    <row r="941" hidden="1">
      <c r="A941" s="327"/>
      <c r="B941" s="319" t="s">
        <v>4628</v>
      </c>
      <c r="C941" s="319" t="s">
        <v>4629</v>
      </c>
      <c r="D941" s="253" t="s">
        <v>4425</v>
      </c>
      <c r="E941" s="269"/>
      <c r="F941" s="269"/>
      <c r="G941" s="316" t="s">
        <v>4631</v>
      </c>
      <c r="H941" s="318" t="s">
        <v>4632</v>
      </c>
      <c r="I941" s="318" t="s">
        <v>4633</v>
      </c>
      <c r="J941" s="200" t="s">
        <v>492</v>
      </c>
      <c r="K941" s="319" t="s">
        <v>493</v>
      </c>
      <c r="L941" s="269"/>
      <c r="M941" s="319" t="s">
        <v>7434</v>
      </c>
      <c r="N941" s="269"/>
      <c r="O941" s="225"/>
      <c r="P941" s="66"/>
      <c r="Q941" s="66"/>
      <c r="R941" s="66"/>
      <c r="S941" s="66"/>
      <c r="T941" s="66"/>
      <c r="U941" s="66"/>
      <c r="V941" s="66"/>
      <c r="W941" s="66"/>
      <c r="X941" s="66"/>
      <c r="Y941" s="66"/>
      <c r="Z941" s="66"/>
      <c r="AA941" s="66"/>
      <c r="AB941" s="66"/>
      <c r="AC941" s="66"/>
      <c r="AD941" s="66"/>
      <c r="AE941" s="66"/>
      <c r="AF941" s="66"/>
      <c r="AG941" s="66"/>
      <c r="AH941" s="66"/>
      <c r="AI941" s="66"/>
    </row>
    <row r="942" hidden="1">
      <c r="A942" s="327"/>
      <c r="B942" s="319" t="s">
        <v>4634</v>
      </c>
      <c r="C942" s="319" t="s">
        <v>4635</v>
      </c>
      <c r="D942" s="253" t="s">
        <v>4431</v>
      </c>
      <c r="E942" s="269"/>
      <c r="F942" s="269"/>
      <c r="G942" s="316" t="s">
        <v>4637</v>
      </c>
      <c r="H942" s="318" t="s">
        <v>4638</v>
      </c>
      <c r="I942" s="318" t="s">
        <v>4639</v>
      </c>
      <c r="J942" s="200" t="s">
        <v>492</v>
      </c>
      <c r="K942" s="319" t="s">
        <v>518</v>
      </c>
      <c r="L942" s="253" t="s">
        <v>519</v>
      </c>
      <c r="M942" s="269"/>
      <c r="N942" s="269"/>
      <c r="O942" s="225"/>
      <c r="P942" s="66"/>
      <c r="Q942" s="66"/>
      <c r="R942" s="66"/>
      <c r="S942" s="66"/>
      <c r="T942" s="66"/>
      <c r="U942" s="66"/>
      <c r="V942" s="66"/>
      <c r="W942" s="66"/>
      <c r="X942" s="66"/>
      <c r="Y942" s="66"/>
      <c r="Z942" s="66"/>
      <c r="AA942" s="66"/>
      <c r="AB942" s="66"/>
      <c r="AC942" s="66"/>
      <c r="AD942" s="66"/>
      <c r="AE942" s="66"/>
      <c r="AF942" s="66"/>
      <c r="AG942" s="66"/>
      <c r="AH942" s="66"/>
      <c r="AI942" s="66"/>
    </row>
    <row r="943" hidden="1">
      <c r="A943" s="326"/>
      <c r="B943" s="253" t="s">
        <v>4640</v>
      </c>
      <c r="C943" s="253" t="s">
        <v>4641</v>
      </c>
      <c r="D943" s="253" t="s">
        <v>4433</v>
      </c>
      <c r="E943" s="317"/>
      <c r="F943" s="317"/>
      <c r="G943" s="316" t="s">
        <v>4643</v>
      </c>
      <c r="H943" s="316" t="s">
        <v>4644</v>
      </c>
      <c r="I943" s="316" t="s">
        <v>4645</v>
      </c>
      <c r="J943" s="200" t="s">
        <v>492</v>
      </c>
      <c r="K943" s="319" t="s">
        <v>518</v>
      </c>
      <c r="L943" s="253" t="s">
        <v>519</v>
      </c>
      <c r="M943" s="317"/>
      <c r="N943" s="269"/>
      <c r="O943" s="225"/>
      <c r="P943" s="66"/>
      <c r="Q943" s="66"/>
      <c r="R943" s="66"/>
      <c r="S943" s="66"/>
      <c r="T943" s="66"/>
      <c r="U943" s="66"/>
      <c r="V943" s="66"/>
      <c r="W943" s="66"/>
      <c r="X943" s="66"/>
      <c r="Y943" s="66"/>
      <c r="Z943" s="66"/>
      <c r="AA943" s="66"/>
      <c r="AB943" s="66"/>
      <c r="AC943" s="66"/>
      <c r="AD943" s="66"/>
      <c r="AE943" s="66"/>
      <c r="AF943" s="66"/>
      <c r="AG943" s="66"/>
      <c r="AH943" s="66"/>
      <c r="AI943" s="66"/>
    </row>
    <row r="944" hidden="1">
      <c r="A944" s="326"/>
      <c r="B944" s="253" t="s">
        <v>4646</v>
      </c>
      <c r="C944" s="253" t="s">
        <v>4647</v>
      </c>
      <c r="D944" s="253" t="s">
        <v>4435</v>
      </c>
      <c r="E944" s="317"/>
      <c r="F944" s="317"/>
      <c r="G944" s="316" t="s">
        <v>4649</v>
      </c>
      <c r="H944" s="316" t="s">
        <v>4650</v>
      </c>
      <c r="I944" s="316" t="s">
        <v>4651</v>
      </c>
      <c r="J944" s="200" t="s">
        <v>492</v>
      </c>
      <c r="K944" s="319" t="s">
        <v>493</v>
      </c>
      <c r="L944" s="317"/>
      <c r="M944" s="317"/>
      <c r="N944" s="269"/>
      <c r="O944" s="225"/>
      <c r="P944" s="66"/>
      <c r="Q944" s="66"/>
      <c r="R944" s="66"/>
      <c r="S944" s="66"/>
      <c r="T944" s="66"/>
      <c r="U944" s="66"/>
      <c r="V944" s="66"/>
      <c r="W944" s="66"/>
      <c r="X944" s="66"/>
      <c r="Y944" s="66"/>
      <c r="Z944" s="66"/>
      <c r="AA944" s="66"/>
      <c r="AB944" s="66"/>
      <c r="AC944" s="66"/>
      <c r="AD944" s="66"/>
      <c r="AE944" s="66"/>
      <c r="AF944" s="66"/>
      <c r="AG944" s="66"/>
      <c r="AH944" s="66"/>
      <c r="AI944" s="66"/>
    </row>
    <row r="945" hidden="1">
      <c r="A945" s="326"/>
      <c r="B945" s="253" t="s">
        <v>4652</v>
      </c>
      <c r="C945" s="253" t="s">
        <v>4653</v>
      </c>
      <c r="D945" s="253" t="s">
        <v>4436</v>
      </c>
      <c r="E945" s="317"/>
      <c r="F945" s="317"/>
      <c r="G945" s="316" t="s">
        <v>4655</v>
      </c>
      <c r="H945" s="316" t="s">
        <v>4656</v>
      </c>
      <c r="I945" s="316" t="s">
        <v>4657</v>
      </c>
      <c r="J945" s="200" t="s">
        <v>492</v>
      </c>
      <c r="K945" s="319" t="s">
        <v>493</v>
      </c>
      <c r="L945" s="317"/>
      <c r="M945" s="317"/>
      <c r="N945" s="269"/>
      <c r="O945" s="225"/>
      <c r="P945" s="66"/>
      <c r="Q945" s="66"/>
      <c r="R945" s="66"/>
      <c r="S945" s="66"/>
      <c r="T945" s="66"/>
      <c r="U945" s="66"/>
      <c r="V945" s="66"/>
      <c r="W945" s="66"/>
      <c r="X945" s="66"/>
      <c r="Y945" s="66"/>
      <c r="Z945" s="66"/>
      <c r="AA945" s="66"/>
      <c r="AB945" s="66"/>
      <c r="AC945" s="66"/>
      <c r="AD945" s="66"/>
      <c r="AE945" s="66"/>
      <c r="AF945" s="66"/>
      <c r="AG945" s="66"/>
      <c r="AH945" s="66"/>
      <c r="AI945" s="66"/>
    </row>
    <row r="946" hidden="1">
      <c r="A946" s="326"/>
      <c r="B946" s="253" t="s">
        <v>4658</v>
      </c>
      <c r="C946" s="253" t="s">
        <v>4659</v>
      </c>
      <c r="D946" s="253" t="s">
        <v>4437</v>
      </c>
      <c r="E946" s="317"/>
      <c r="F946" s="317"/>
      <c r="G946" s="316" t="s">
        <v>4661</v>
      </c>
      <c r="H946" s="316" t="s">
        <v>4662</v>
      </c>
      <c r="I946" s="316" t="s">
        <v>4663</v>
      </c>
      <c r="J946" s="200" t="s">
        <v>492</v>
      </c>
      <c r="K946" s="319" t="s">
        <v>493</v>
      </c>
      <c r="L946" s="317"/>
      <c r="M946" s="317"/>
      <c r="N946" s="269"/>
      <c r="O946" s="225"/>
      <c r="P946" s="66"/>
      <c r="Q946" s="66"/>
      <c r="R946" s="66"/>
      <c r="S946" s="66"/>
      <c r="T946" s="66"/>
      <c r="U946" s="66"/>
      <c r="V946" s="66"/>
      <c r="W946" s="66"/>
      <c r="X946" s="66"/>
      <c r="Y946" s="66"/>
      <c r="Z946" s="66"/>
      <c r="AA946" s="66"/>
      <c r="AB946" s="66"/>
      <c r="AC946" s="66"/>
      <c r="AD946" s="66"/>
      <c r="AE946" s="66"/>
      <c r="AF946" s="66"/>
      <c r="AG946" s="66"/>
      <c r="AH946" s="66"/>
      <c r="AI946" s="66"/>
    </row>
    <row r="947" hidden="1">
      <c r="A947" s="326"/>
      <c r="B947" s="253" t="s">
        <v>4664</v>
      </c>
      <c r="C947" s="253" t="s">
        <v>4665</v>
      </c>
      <c r="D947" s="253" t="s">
        <v>4438</v>
      </c>
      <c r="E947" s="317"/>
      <c r="F947" s="317"/>
      <c r="G947" s="316" t="s">
        <v>4667</v>
      </c>
      <c r="H947" s="316" t="s">
        <v>4668</v>
      </c>
      <c r="I947" s="316" t="s">
        <v>4669</v>
      </c>
      <c r="J947" s="200" t="s">
        <v>492</v>
      </c>
      <c r="K947" s="319" t="s">
        <v>518</v>
      </c>
      <c r="L947" s="253" t="s">
        <v>519</v>
      </c>
      <c r="M947" s="317"/>
      <c r="N947" s="269"/>
      <c r="O947" s="225"/>
      <c r="P947" s="66"/>
      <c r="Q947" s="66"/>
      <c r="R947" s="66"/>
      <c r="S947" s="66"/>
      <c r="T947" s="66"/>
      <c r="U947" s="66"/>
      <c r="V947" s="66"/>
      <c r="W947" s="66"/>
      <c r="X947" s="66"/>
      <c r="Y947" s="66"/>
      <c r="Z947" s="66"/>
      <c r="AA947" s="66"/>
      <c r="AB947" s="66"/>
      <c r="AC947" s="66"/>
      <c r="AD947" s="66"/>
      <c r="AE947" s="66"/>
      <c r="AF947" s="66"/>
      <c r="AG947" s="66"/>
      <c r="AH947" s="66"/>
      <c r="AI947" s="66"/>
    </row>
    <row r="948" hidden="1">
      <c r="A948" s="326"/>
      <c r="B948" s="253" t="s">
        <v>4670</v>
      </c>
      <c r="C948" s="253" t="s">
        <v>4671</v>
      </c>
      <c r="D948" s="253" t="s">
        <v>4439</v>
      </c>
      <c r="E948" s="317"/>
      <c r="F948" s="317"/>
      <c r="G948" s="316" t="s">
        <v>4673</v>
      </c>
      <c r="H948" s="316" t="s">
        <v>4674</v>
      </c>
      <c r="I948" s="316" t="s">
        <v>4675</v>
      </c>
      <c r="J948" s="200" t="s">
        <v>492</v>
      </c>
      <c r="K948" s="319" t="s">
        <v>518</v>
      </c>
      <c r="L948" s="253" t="s">
        <v>519</v>
      </c>
      <c r="M948" s="317"/>
      <c r="N948" s="269"/>
      <c r="O948" s="225"/>
      <c r="P948" s="66"/>
      <c r="Q948" s="66"/>
      <c r="R948" s="66"/>
      <c r="S948" s="66"/>
      <c r="T948" s="66"/>
      <c r="U948" s="66"/>
      <c r="V948" s="66"/>
      <c r="W948" s="66"/>
      <c r="X948" s="66"/>
      <c r="Y948" s="66"/>
      <c r="Z948" s="66"/>
      <c r="AA948" s="66"/>
      <c r="AB948" s="66"/>
      <c r="AC948" s="66"/>
      <c r="AD948" s="66"/>
      <c r="AE948" s="66"/>
      <c r="AF948" s="66"/>
      <c r="AG948" s="66"/>
      <c r="AH948" s="66"/>
      <c r="AI948" s="66"/>
    </row>
    <row r="949" hidden="1">
      <c r="A949" s="326"/>
      <c r="B949" s="253" t="s">
        <v>7435</v>
      </c>
      <c r="C949" s="253" t="s">
        <v>7436</v>
      </c>
      <c r="D949" s="253" t="s">
        <v>4440</v>
      </c>
      <c r="E949" s="317"/>
      <c r="F949" s="317"/>
      <c r="G949" s="316" t="s">
        <v>7437</v>
      </c>
      <c r="H949" s="316" t="s">
        <v>7438</v>
      </c>
      <c r="I949" s="316" t="s">
        <v>7439</v>
      </c>
      <c r="J949" s="200" t="s">
        <v>492</v>
      </c>
      <c r="K949" s="319" t="s">
        <v>518</v>
      </c>
      <c r="L949" s="253" t="s">
        <v>519</v>
      </c>
      <c r="M949" s="317"/>
      <c r="N949" s="269"/>
      <c r="O949" s="225"/>
      <c r="P949" s="66"/>
      <c r="Q949" s="66"/>
      <c r="R949" s="66"/>
      <c r="S949" s="66"/>
      <c r="T949" s="66"/>
      <c r="U949" s="66"/>
      <c r="V949" s="66"/>
      <c r="W949" s="66"/>
      <c r="X949" s="66"/>
      <c r="Y949" s="66"/>
      <c r="Z949" s="66"/>
      <c r="AA949" s="66"/>
      <c r="AB949" s="66"/>
      <c r="AC949" s="66"/>
      <c r="AD949" s="66"/>
      <c r="AE949" s="66"/>
      <c r="AF949" s="66"/>
      <c r="AG949" s="66"/>
      <c r="AH949" s="66"/>
      <c r="AI949" s="66"/>
    </row>
    <row r="950" hidden="1">
      <c r="A950" s="326"/>
      <c r="B950" s="253" t="s">
        <v>4676</v>
      </c>
      <c r="C950" s="253" t="s">
        <v>4677</v>
      </c>
      <c r="D950" s="253" t="s">
        <v>4442</v>
      </c>
      <c r="E950" s="317"/>
      <c r="F950" s="317"/>
      <c r="G950" s="316" t="s">
        <v>4679</v>
      </c>
      <c r="H950" s="316" t="s">
        <v>4680</v>
      </c>
      <c r="I950" s="316" t="s">
        <v>4681</v>
      </c>
      <c r="J950" s="200" t="s">
        <v>492</v>
      </c>
      <c r="K950" s="319" t="s">
        <v>493</v>
      </c>
      <c r="L950" s="317"/>
      <c r="M950" s="317"/>
      <c r="N950" s="269"/>
      <c r="O950" s="225"/>
      <c r="P950" s="66"/>
      <c r="Q950" s="66"/>
      <c r="R950" s="66"/>
      <c r="S950" s="66"/>
      <c r="T950" s="66"/>
      <c r="U950" s="66"/>
      <c r="V950" s="66"/>
      <c r="W950" s="66"/>
      <c r="X950" s="66"/>
      <c r="Y950" s="66"/>
      <c r="Z950" s="66"/>
      <c r="AA950" s="66"/>
      <c r="AB950" s="66"/>
      <c r="AC950" s="66"/>
      <c r="AD950" s="66"/>
      <c r="AE950" s="66"/>
      <c r="AF950" s="66"/>
      <c r="AG950" s="66"/>
      <c r="AH950" s="66"/>
      <c r="AI950" s="66"/>
    </row>
    <row r="951" hidden="1">
      <c r="A951" s="326"/>
      <c r="B951" s="253" t="s">
        <v>4682</v>
      </c>
      <c r="C951" s="253" t="s">
        <v>4683</v>
      </c>
      <c r="D951" s="253" t="s">
        <v>4446</v>
      </c>
      <c r="E951" s="317"/>
      <c r="F951" s="317"/>
      <c r="G951" s="316" t="s">
        <v>4685</v>
      </c>
      <c r="H951" s="316" t="s">
        <v>4686</v>
      </c>
      <c r="I951" s="316" t="s">
        <v>4687</v>
      </c>
      <c r="J951" s="200" t="s">
        <v>492</v>
      </c>
      <c r="K951" s="319" t="s">
        <v>493</v>
      </c>
      <c r="L951" s="317"/>
      <c r="M951" s="317"/>
      <c r="N951" s="269"/>
      <c r="O951" s="225"/>
      <c r="P951" s="66"/>
      <c r="Q951" s="66"/>
      <c r="R951" s="66"/>
      <c r="S951" s="66"/>
      <c r="T951" s="66"/>
      <c r="U951" s="66"/>
      <c r="V951" s="66"/>
      <c r="W951" s="66"/>
      <c r="X951" s="66"/>
      <c r="Y951" s="66"/>
      <c r="Z951" s="66"/>
      <c r="AA951" s="66"/>
      <c r="AB951" s="66"/>
      <c r="AC951" s="66"/>
      <c r="AD951" s="66"/>
      <c r="AE951" s="66"/>
      <c r="AF951" s="66"/>
      <c r="AG951" s="66"/>
      <c r="AH951" s="66"/>
      <c r="AI951" s="66"/>
    </row>
    <row r="952" hidden="1">
      <c r="A952" s="326"/>
      <c r="B952" s="253" t="s">
        <v>4688</v>
      </c>
      <c r="C952" s="253" t="s">
        <v>4689</v>
      </c>
      <c r="D952" s="253" t="s">
        <v>4450</v>
      </c>
      <c r="E952" s="317"/>
      <c r="F952" s="317"/>
      <c r="G952" s="316" t="s">
        <v>4691</v>
      </c>
      <c r="H952" s="316" t="s">
        <v>4692</v>
      </c>
      <c r="I952" s="316" t="s">
        <v>4693</v>
      </c>
      <c r="J952" s="200" t="s">
        <v>492</v>
      </c>
      <c r="K952" s="319" t="s">
        <v>518</v>
      </c>
      <c r="L952" s="253" t="s">
        <v>519</v>
      </c>
      <c r="M952" s="317"/>
      <c r="N952" s="269"/>
      <c r="O952" s="225"/>
      <c r="P952" s="66"/>
      <c r="Q952" s="66"/>
      <c r="R952" s="66"/>
      <c r="S952" s="66"/>
      <c r="T952" s="66"/>
      <c r="U952" s="66"/>
      <c r="V952" s="66"/>
      <c r="W952" s="66"/>
      <c r="X952" s="66"/>
      <c r="Y952" s="66"/>
      <c r="Z952" s="66"/>
      <c r="AA952" s="66"/>
      <c r="AB952" s="66"/>
      <c r="AC952" s="66"/>
      <c r="AD952" s="66"/>
      <c r="AE952" s="66"/>
      <c r="AF952" s="66"/>
      <c r="AG952" s="66"/>
      <c r="AH952" s="66"/>
      <c r="AI952" s="66"/>
    </row>
    <row r="953" hidden="1">
      <c r="A953" s="326"/>
      <c r="B953" s="253" t="s">
        <v>4694</v>
      </c>
      <c r="C953" s="253" t="s">
        <v>4695</v>
      </c>
      <c r="D953" s="253" t="s">
        <v>4456</v>
      </c>
      <c r="E953" s="317"/>
      <c r="F953" s="317"/>
      <c r="G953" s="316" t="s">
        <v>4697</v>
      </c>
      <c r="H953" s="316" t="s">
        <v>4698</v>
      </c>
      <c r="I953" s="316" t="s">
        <v>4699</v>
      </c>
      <c r="J953" s="200" t="s">
        <v>492</v>
      </c>
      <c r="K953" s="319" t="s">
        <v>518</v>
      </c>
      <c r="L953" s="253" t="s">
        <v>519</v>
      </c>
      <c r="M953" s="317"/>
      <c r="N953" s="269"/>
      <c r="O953" s="225"/>
      <c r="P953" s="66"/>
      <c r="Q953" s="66"/>
      <c r="R953" s="66"/>
      <c r="S953" s="66"/>
      <c r="T953" s="66"/>
      <c r="U953" s="66"/>
      <c r="V953" s="66"/>
      <c r="W953" s="66"/>
      <c r="X953" s="66"/>
      <c r="Y953" s="66"/>
      <c r="Z953" s="66"/>
      <c r="AA953" s="66"/>
      <c r="AB953" s="66"/>
      <c r="AC953" s="66"/>
      <c r="AD953" s="66"/>
      <c r="AE953" s="66"/>
      <c r="AF953" s="66"/>
      <c r="AG953" s="66"/>
      <c r="AH953" s="66"/>
      <c r="AI953" s="66"/>
    </row>
    <row r="954" hidden="1">
      <c r="A954" s="326"/>
      <c r="B954" s="253" t="s">
        <v>221</v>
      </c>
      <c r="C954" s="253" t="s">
        <v>222</v>
      </c>
      <c r="D954" s="253" t="s">
        <v>4460</v>
      </c>
      <c r="E954" s="317"/>
      <c r="F954" s="317"/>
      <c r="G954" s="316" t="s">
        <v>4701</v>
      </c>
      <c r="H954" s="316" t="s">
        <v>4702</v>
      </c>
      <c r="I954" s="316" t="s">
        <v>4703</v>
      </c>
      <c r="J954" s="200" t="s">
        <v>492</v>
      </c>
      <c r="K954" s="319" t="s">
        <v>493</v>
      </c>
      <c r="L954" s="317"/>
      <c r="M954" s="317"/>
      <c r="N954" s="269"/>
      <c r="O954" s="225"/>
      <c r="P954" s="66"/>
      <c r="Q954" s="66"/>
      <c r="R954" s="66"/>
      <c r="S954" s="66"/>
      <c r="T954" s="66"/>
      <c r="U954" s="66"/>
      <c r="V954" s="66"/>
      <c r="W954" s="66"/>
      <c r="X954" s="66"/>
      <c r="Y954" s="66"/>
      <c r="Z954" s="66"/>
      <c r="AA954" s="66"/>
      <c r="AB954" s="66"/>
      <c r="AC954" s="66"/>
      <c r="AD954" s="66"/>
      <c r="AE954" s="66"/>
      <c r="AF954" s="66"/>
      <c r="AG954" s="66"/>
      <c r="AH954" s="66"/>
      <c r="AI954" s="66"/>
    </row>
    <row r="955" hidden="1">
      <c r="A955" s="326"/>
      <c r="B955" s="253" t="s">
        <v>7440</v>
      </c>
      <c r="C955" s="253" t="s">
        <v>7441</v>
      </c>
      <c r="D955" s="253" t="s">
        <v>4464</v>
      </c>
      <c r="E955" s="317"/>
      <c r="F955" s="317"/>
      <c r="G955" s="316" t="s">
        <v>7442</v>
      </c>
      <c r="H955" s="316" t="s">
        <v>7443</v>
      </c>
      <c r="I955" s="316" t="s">
        <v>7444</v>
      </c>
      <c r="J955" s="200" t="s">
        <v>492</v>
      </c>
      <c r="K955" s="319" t="s">
        <v>518</v>
      </c>
      <c r="L955" s="253" t="s">
        <v>519</v>
      </c>
      <c r="M955" s="317"/>
      <c r="N955" s="269"/>
      <c r="O955" s="225"/>
      <c r="P955" s="66"/>
      <c r="Q955" s="66"/>
      <c r="R955" s="66"/>
      <c r="S955" s="66"/>
      <c r="T955" s="66"/>
      <c r="U955" s="66"/>
      <c r="V955" s="66"/>
      <c r="W955" s="66"/>
      <c r="X955" s="66"/>
      <c r="Y955" s="66"/>
      <c r="Z955" s="66"/>
      <c r="AA955" s="66"/>
      <c r="AB955" s="66"/>
      <c r="AC955" s="66"/>
      <c r="AD955" s="66"/>
      <c r="AE955" s="66"/>
      <c r="AF955" s="66"/>
      <c r="AG955" s="66"/>
      <c r="AH955" s="66"/>
      <c r="AI955" s="66"/>
    </row>
    <row r="956" hidden="1">
      <c r="A956" s="326"/>
      <c r="B956" s="253" t="s">
        <v>4704</v>
      </c>
      <c r="C956" s="253" t="s">
        <v>4705</v>
      </c>
      <c r="D956" s="253" t="s">
        <v>4468</v>
      </c>
      <c r="E956" s="317"/>
      <c r="F956" s="317"/>
      <c r="G956" s="316" t="s">
        <v>4707</v>
      </c>
      <c r="H956" s="316" t="s">
        <v>4708</v>
      </c>
      <c r="I956" s="316" t="s">
        <v>4709</v>
      </c>
      <c r="J956" s="200" t="s">
        <v>492</v>
      </c>
      <c r="K956" s="319" t="s">
        <v>493</v>
      </c>
      <c r="L956" s="317"/>
      <c r="M956" s="317"/>
      <c r="N956" s="269"/>
      <c r="O956" s="225"/>
      <c r="P956" s="66"/>
      <c r="Q956" s="66"/>
      <c r="R956" s="66"/>
      <c r="S956" s="66"/>
      <c r="T956" s="66"/>
      <c r="U956" s="66"/>
      <c r="V956" s="66"/>
      <c r="W956" s="66"/>
      <c r="X956" s="66"/>
      <c r="Y956" s="66"/>
      <c r="Z956" s="66"/>
      <c r="AA956" s="66"/>
      <c r="AB956" s="66"/>
      <c r="AC956" s="66"/>
      <c r="AD956" s="66"/>
      <c r="AE956" s="66"/>
      <c r="AF956" s="66"/>
      <c r="AG956" s="66"/>
      <c r="AH956" s="66"/>
      <c r="AI956" s="66"/>
    </row>
    <row r="957" hidden="1">
      <c r="A957" s="326"/>
      <c r="B957" s="253" t="s">
        <v>223</v>
      </c>
      <c r="C957" s="253" t="s">
        <v>224</v>
      </c>
      <c r="D957" s="253" t="s">
        <v>4471</v>
      </c>
      <c r="E957" s="317"/>
      <c r="F957" s="317"/>
      <c r="G957" s="316" t="s">
        <v>4711</v>
      </c>
      <c r="H957" s="316" t="s">
        <v>4712</v>
      </c>
      <c r="I957" s="316" t="s">
        <v>4713</v>
      </c>
      <c r="J957" s="200" t="s">
        <v>492</v>
      </c>
      <c r="K957" s="319" t="s">
        <v>493</v>
      </c>
      <c r="L957" s="317"/>
      <c r="M957" s="317"/>
      <c r="N957" s="269"/>
      <c r="O957" s="225"/>
      <c r="P957" s="66"/>
      <c r="Q957" s="66"/>
      <c r="R957" s="66"/>
      <c r="S957" s="66"/>
      <c r="T957" s="66"/>
      <c r="U957" s="66"/>
      <c r="V957" s="66"/>
      <c r="W957" s="66"/>
      <c r="X957" s="66"/>
      <c r="Y957" s="66"/>
      <c r="Z957" s="66"/>
      <c r="AA957" s="66"/>
      <c r="AB957" s="66"/>
      <c r="AC957" s="66"/>
      <c r="AD957" s="66"/>
      <c r="AE957" s="66"/>
      <c r="AF957" s="66"/>
      <c r="AG957" s="66"/>
      <c r="AH957" s="66"/>
      <c r="AI957" s="66"/>
    </row>
    <row r="958" hidden="1">
      <c r="A958" s="326"/>
      <c r="B958" s="253" t="s">
        <v>4714</v>
      </c>
      <c r="C958" s="253" t="s">
        <v>4715</v>
      </c>
      <c r="D958" s="253" t="s">
        <v>4474</v>
      </c>
      <c r="E958" s="317"/>
      <c r="F958" s="317"/>
      <c r="G958" s="316" t="s">
        <v>4717</v>
      </c>
      <c r="H958" s="316" t="s">
        <v>4718</v>
      </c>
      <c r="I958" s="316" t="s">
        <v>4719</v>
      </c>
      <c r="J958" s="200" t="s">
        <v>492</v>
      </c>
      <c r="K958" s="319" t="s">
        <v>518</v>
      </c>
      <c r="L958" s="253" t="s">
        <v>519</v>
      </c>
      <c r="M958" s="317"/>
      <c r="N958" s="269"/>
      <c r="O958" s="225"/>
      <c r="P958" s="66"/>
      <c r="Q958" s="66"/>
      <c r="R958" s="66"/>
      <c r="S958" s="66"/>
      <c r="T958" s="66"/>
      <c r="U958" s="66"/>
      <c r="V958" s="66"/>
      <c r="W958" s="66"/>
      <c r="X958" s="66"/>
      <c r="Y958" s="66"/>
      <c r="Z958" s="66"/>
      <c r="AA958" s="66"/>
      <c r="AB958" s="66"/>
      <c r="AC958" s="66"/>
      <c r="AD958" s="66"/>
      <c r="AE958" s="66"/>
      <c r="AF958" s="66"/>
      <c r="AG958" s="66"/>
      <c r="AH958" s="66"/>
      <c r="AI958" s="66"/>
    </row>
    <row r="959" hidden="1">
      <c r="A959" s="329" t="s">
        <v>4813</v>
      </c>
      <c r="B959" s="330"/>
      <c r="C959" s="331" t="s">
        <v>4814</v>
      </c>
      <c r="D959" s="253" t="s">
        <v>4479</v>
      </c>
      <c r="E959" s="269"/>
      <c r="F959" s="269"/>
      <c r="G959" s="318" t="s">
        <v>4816</v>
      </c>
      <c r="H959" s="318" t="s">
        <v>4817</v>
      </c>
      <c r="I959" s="318" t="s">
        <v>4818</v>
      </c>
      <c r="J959" s="200" t="s">
        <v>492</v>
      </c>
      <c r="K959" s="340" t="s">
        <v>493</v>
      </c>
      <c r="L959" s="269"/>
      <c r="M959" s="269"/>
      <c r="N959" s="269"/>
      <c r="O959" s="225"/>
      <c r="P959" s="66"/>
      <c r="Q959" s="66"/>
      <c r="R959" s="66"/>
      <c r="S959" s="66"/>
      <c r="T959" s="66"/>
      <c r="U959" s="66"/>
      <c r="V959" s="66"/>
      <c r="W959" s="66"/>
      <c r="X959" s="66"/>
      <c r="Y959" s="66"/>
      <c r="Z959" s="66"/>
      <c r="AA959" s="66"/>
      <c r="AB959" s="66"/>
      <c r="AC959" s="66"/>
      <c r="AD959" s="66"/>
      <c r="AE959" s="66"/>
      <c r="AF959" s="66"/>
      <c r="AG959" s="66"/>
      <c r="AH959" s="66"/>
      <c r="AI959" s="66"/>
    </row>
    <row r="960" hidden="1">
      <c r="A960" s="329" t="s">
        <v>4813</v>
      </c>
      <c r="B960" s="169"/>
      <c r="C960" s="169"/>
      <c r="D960" s="253" t="s">
        <v>4483</v>
      </c>
      <c r="E960" s="269"/>
      <c r="F960" s="269"/>
      <c r="G960" s="318" t="s">
        <v>4820</v>
      </c>
      <c r="H960" s="318" t="s">
        <v>4821</v>
      </c>
      <c r="I960" s="318" t="s">
        <v>4822</v>
      </c>
      <c r="J960" s="200" t="s">
        <v>492</v>
      </c>
      <c r="K960" s="340" t="s">
        <v>493</v>
      </c>
      <c r="L960" s="269"/>
      <c r="M960" s="269"/>
      <c r="N960" s="269"/>
      <c r="O960" s="225"/>
      <c r="P960" s="66"/>
      <c r="Q960" s="66"/>
      <c r="R960" s="66"/>
      <c r="S960" s="66"/>
      <c r="T960" s="66"/>
      <c r="U960" s="66"/>
      <c r="V960" s="66"/>
      <c r="W960" s="66"/>
      <c r="X960" s="66"/>
      <c r="Y960" s="66"/>
      <c r="Z960" s="66"/>
      <c r="AA960" s="66"/>
      <c r="AB960" s="66"/>
      <c r="AC960" s="66"/>
      <c r="AD960" s="66"/>
      <c r="AE960" s="66"/>
      <c r="AF960" s="66"/>
      <c r="AG960" s="66"/>
      <c r="AH960" s="66"/>
      <c r="AI960" s="66"/>
    </row>
    <row r="961" hidden="1">
      <c r="A961" s="329" t="s">
        <v>4813</v>
      </c>
      <c r="B961" s="169"/>
      <c r="C961" s="169"/>
      <c r="D961" s="253" t="s">
        <v>4487</v>
      </c>
      <c r="E961" s="269"/>
      <c r="F961" s="269"/>
      <c r="G961" s="318" t="s">
        <v>4824</v>
      </c>
      <c r="H961" s="318" t="s">
        <v>4825</v>
      </c>
      <c r="I961" s="318" t="s">
        <v>4822</v>
      </c>
      <c r="J961" s="200" t="s">
        <v>492</v>
      </c>
      <c r="K961" s="340" t="s">
        <v>493</v>
      </c>
      <c r="L961" s="269"/>
      <c r="M961" s="269"/>
      <c r="N961" s="269"/>
      <c r="O961" s="225"/>
      <c r="P961" s="66"/>
      <c r="Q961" s="66"/>
      <c r="R961" s="66"/>
      <c r="S961" s="66"/>
      <c r="T961" s="66"/>
      <c r="U961" s="66"/>
      <c r="V961" s="66"/>
      <c r="W961" s="66"/>
      <c r="X961" s="66"/>
      <c r="Y961" s="66"/>
      <c r="Z961" s="66"/>
      <c r="AA961" s="66"/>
      <c r="AB961" s="66"/>
      <c r="AC961" s="66"/>
      <c r="AD961" s="66"/>
      <c r="AE961" s="66"/>
      <c r="AF961" s="66"/>
      <c r="AG961" s="66"/>
      <c r="AH961" s="66"/>
      <c r="AI961" s="66"/>
    </row>
    <row r="962" hidden="1">
      <c r="A962" s="329" t="s">
        <v>4813</v>
      </c>
      <c r="B962" s="169"/>
      <c r="C962" s="169"/>
      <c r="D962" s="253" t="s">
        <v>4491</v>
      </c>
      <c r="E962" s="269"/>
      <c r="F962" s="269"/>
      <c r="G962" s="318" t="s">
        <v>4827</v>
      </c>
      <c r="H962" s="318" t="s">
        <v>4828</v>
      </c>
      <c r="I962" s="318" t="s">
        <v>4829</v>
      </c>
      <c r="J962" s="200" t="s">
        <v>492</v>
      </c>
      <c r="K962" s="324" t="s">
        <v>493</v>
      </c>
      <c r="L962" s="269"/>
      <c r="M962" s="269"/>
      <c r="N962" s="269"/>
      <c r="O962" s="225"/>
      <c r="P962" s="66"/>
      <c r="Q962" s="66"/>
      <c r="R962" s="66"/>
      <c r="S962" s="66"/>
      <c r="T962" s="66"/>
      <c r="U962" s="66"/>
      <c r="V962" s="66"/>
      <c r="W962" s="66"/>
      <c r="X962" s="66"/>
      <c r="Y962" s="66"/>
      <c r="Z962" s="66"/>
      <c r="AA962" s="66"/>
      <c r="AB962" s="66"/>
      <c r="AC962" s="66"/>
      <c r="AD962" s="66"/>
      <c r="AE962" s="66"/>
      <c r="AF962" s="66"/>
      <c r="AG962" s="66"/>
      <c r="AH962" s="66"/>
      <c r="AI962" s="66"/>
    </row>
    <row r="963" hidden="1">
      <c r="A963" s="329" t="s">
        <v>4813</v>
      </c>
      <c r="B963" s="169"/>
      <c r="C963" s="169"/>
      <c r="D963" s="253" t="s">
        <v>4495</v>
      </c>
      <c r="E963" s="269"/>
      <c r="F963" s="269"/>
      <c r="G963" s="318" t="s">
        <v>4831</v>
      </c>
      <c r="H963" s="318" t="s">
        <v>4832</v>
      </c>
      <c r="I963" s="318" t="s">
        <v>4833</v>
      </c>
      <c r="J963" s="200" t="s">
        <v>492</v>
      </c>
      <c r="K963" s="324" t="s">
        <v>493</v>
      </c>
      <c r="L963" s="269"/>
      <c r="M963" s="269"/>
      <c r="N963" s="269"/>
      <c r="O963" s="225"/>
      <c r="P963" s="66"/>
      <c r="Q963" s="66"/>
      <c r="R963" s="66"/>
      <c r="S963" s="66"/>
      <c r="T963" s="66"/>
      <c r="U963" s="66"/>
      <c r="V963" s="66"/>
      <c r="W963" s="66"/>
      <c r="X963" s="66"/>
      <c r="Y963" s="66"/>
      <c r="Z963" s="66"/>
      <c r="AA963" s="66"/>
      <c r="AB963" s="66"/>
      <c r="AC963" s="66"/>
      <c r="AD963" s="66"/>
      <c r="AE963" s="66"/>
      <c r="AF963" s="66"/>
      <c r="AG963" s="66"/>
      <c r="AH963" s="66"/>
      <c r="AI963" s="66"/>
    </row>
    <row r="964" hidden="1">
      <c r="A964" s="329" t="s">
        <v>4813</v>
      </c>
      <c r="B964" s="169"/>
      <c r="C964" s="169"/>
      <c r="D964" s="253" t="s">
        <v>4498</v>
      </c>
      <c r="E964" s="269"/>
      <c r="F964" s="269"/>
      <c r="G964" s="318" t="s">
        <v>4835</v>
      </c>
      <c r="H964" s="318" t="s">
        <v>4836</v>
      </c>
      <c r="I964" s="318" t="s">
        <v>4837</v>
      </c>
      <c r="J964" s="200" t="s">
        <v>492</v>
      </c>
      <c r="K964" s="324" t="s">
        <v>493</v>
      </c>
      <c r="L964" s="269"/>
      <c r="M964" s="269"/>
      <c r="N964" s="269"/>
      <c r="O964" s="225"/>
      <c r="P964" s="66"/>
      <c r="Q964" s="66"/>
      <c r="R964" s="66"/>
      <c r="S964" s="66"/>
      <c r="T964" s="66"/>
      <c r="U964" s="66"/>
      <c r="V964" s="66"/>
      <c r="W964" s="66"/>
      <c r="X964" s="66"/>
      <c r="Y964" s="66"/>
      <c r="Z964" s="66"/>
      <c r="AA964" s="66"/>
      <c r="AB964" s="66"/>
      <c r="AC964" s="66"/>
      <c r="AD964" s="66"/>
      <c r="AE964" s="66"/>
      <c r="AF964" s="66"/>
      <c r="AG964" s="66"/>
      <c r="AH964" s="66"/>
      <c r="AI964" s="66"/>
    </row>
    <row r="965" hidden="1">
      <c r="A965" s="329" t="s">
        <v>4813</v>
      </c>
      <c r="B965" s="169"/>
      <c r="C965" s="169"/>
      <c r="D965" s="253" t="s">
        <v>4502</v>
      </c>
      <c r="E965" s="269"/>
      <c r="F965" s="269"/>
      <c r="G965" s="318" t="s">
        <v>4839</v>
      </c>
      <c r="H965" s="318" t="s">
        <v>4840</v>
      </c>
      <c r="I965" s="318" t="s">
        <v>4841</v>
      </c>
      <c r="J965" s="200" t="s">
        <v>492</v>
      </c>
      <c r="K965" s="324" t="s">
        <v>493</v>
      </c>
      <c r="L965" s="269"/>
      <c r="M965" s="269"/>
      <c r="N965" s="269"/>
      <c r="O965" s="225"/>
      <c r="P965" s="66"/>
      <c r="Q965" s="66"/>
      <c r="R965" s="66"/>
      <c r="S965" s="66"/>
      <c r="T965" s="66"/>
      <c r="U965" s="66"/>
      <c r="V965" s="66"/>
      <c r="W965" s="66"/>
      <c r="X965" s="66"/>
      <c r="Y965" s="66"/>
      <c r="Z965" s="66"/>
      <c r="AA965" s="66"/>
      <c r="AB965" s="66"/>
      <c r="AC965" s="66"/>
      <c r="AD965" s="66"/>
      <c r="AE965" s="66"/>
      <c r="AF965" s="66"/>
      <c r="AG965" s="66"/>
      <c r="AH965" s="66"/>
      <c r="AI965" s="66"/>
    </row>
    <row r="966" hidden="1">
      <c r="A966" s="329" t="s">
        <v>4813</v>
      </c>
      <c r="B966" s="12"/>
      <c r="C966" s="12"/>
      <c r="D966" s="253" t="s">
        <v>4508</v>
      </c>
      <c r="E966" s="269"/>
      <c r="F966" s="269"/>
      <c r="G966" s="318" t="s">
        <v>4843</v>
      </c>
      <c r="H966" s="318" t="s">
        <v>4844</v>
      </c>
      <c r="I966" s="318" t="s">
        <v>4833</v>
      </c>
      <c r="J966" s="200" t="s">
        <v>492</v>
      </c>
      <c r="K966" s="324" t="s">
        <v>493</v>
      </c>
      <c r="L966" s="269"/>
      <c r="M966" s="269"/>
      <c r="N966" s="269"/>
      <c r="O966" s="225"/>
      <c r="P966" s="66"/>
      <c r="Q966" s="66"/>
      <c r="R966" s="66"/>
      <c r="S966" s="66"/>
      <c r="T966" s="66"/>
      <c r="U966" s="66"/>
      <c r="V966" s="66"/>
      <c r="W966" s="66"/>
      <c r="X966" s="66"/>
      <c r="Y966" s="66"/>
      <c r="Z966" s="66"/>
      <c r="AA966" s="66"/>
      <c r="AB966" s="66"/>
      <c r="AC966" s="66"/>
      <c r="AD966" s="66"/>
      <c r="AE966" s="66"/>
      <c r="AF966" s="66"/>
      <c r="AG966" s="66"/>
      <c r="AH966" s="66"/>
      <c r="AI966" s="66"/>
    </row>
    <row r="967" hidden="1">
      <c r="A967" s="329" t="s">
        <v>4845</v>
      </c>
      <c r="B967" s="330"/>
      <c r="C967" s="331" t="s">
        <v>4846</v>
      </c>
      <c r="D967" s="253" t="s">
        <v>4512</v>
      </c>
      <c r="E967" s="269"/>
      <c r="F967" s="269"/>
      <c r="G967" s="318" t="s">
        <v>4848</v>
      </c>
      <c r="H967" s="318" t="s">
        <v>4849</v>
      </c>
      <c r="I967" s="318" t="s">
        <v>4850</v>
      </c>
      <c r="J967" s="200" t="s">
        <v>492</v>
      </c>
      <c r="K967" s="324" t="s">
        <v>493</v>
      </c>
      <c r="L967" s="269"/>
      <c r="M967" s="269"/>
      <c r="N967" s="269"/>
      <c r="O967" s="225"/>
      <c r="P967" s="66"/>
      <c r="Q967" s="66"/>
      <c r="R967" s="66"/>
      <c r="S967" s="66"/>
      <c r="T967" s="66"/>
      <c r="U967" s="66"/>
      <c r="V967" s="66"/>
      <c r="W967" s="66"/>
      <c r="X967" s="66"/>
      <c r="Y967" s="66"/>
      <c r="Z967" s="66"/>
      <c r="AA967" s="66"/>
      <c r="AB967" s="66"/>
      <c r="AC967" s="66"/>
      <c r="AD967" s="66"/>
      <c r="AE967" s="66"/>
      <c r="AF967" s="66"/>
      <c r="AG967" s="66"/>
      <c r="AH967" s="66"/>
      <c r="AI967" s="66"/>
    </row>
    <row r="968" hidden="1">
      <c r="A968" s="329" t="s">
        <v>4845</v>
      </c>
      <c r="B968" s="169"/>
      <c r="C968" s="169"/>
      <c r="D968" s="253" t="s">
        <v>4515</v>
      </c>
      <c r="E968" s="269"/>
      <c r="F968" s="269"/>
      <c r="G968" s="318" t="s">
        <v>4852</v>
      </c>
      <c r="H968" s="318" t="s">
        <v>4853</v>
      </c>
      <c r="I968" s="318" t="s">
        <v>4854</v>
      </c>
      <c r="J968" s="200" t="s">
        <v>492</v>
      </c>
      <c r="K968" s="324" t="s">
        <v>493</v>
      </c>
      <c r="L968" s="269"/>
      <c r="M968" s="269"/>
      <c r="N968" s="269"/>
      <c r="O968" s="225"/>
      <c r="P968" s="66"/>
      <c r="Q968" s="66"/>
      <c r="R968" s="66"/>
      <c r="S968" s="66"/>
      <c r="T968" s="66"/>
      <c r="U968" s="66"/>
      <c r="V968" s="66"/>
      <c r="W968" s="66"/>
      <c r="X968" s="66"/>
      <c r="Y968" s="66"/>
      <c r="Z968" s="66"/>
      <c r="AA968" s="66"/>
      <c r="AB968" s="66"/>
      <c r="AC968" s="66"/>
      <c r="AD968" s="66"/>
      <c r="AE968" s="66"/>
      <c r="AF968" s="66"/>
      <c r="AG968" s="66"/>
      <c r="AH968" s="66"/>
      <c r="AI968" s="66"/>
    </row>
    <row r="969" hidden="1">
      <c r="A969" s="329" t="s">
        <v>4845</v>
      </c>
      <c r="B969" s="169"/>
      <c r="C969" s="169"/>
      <c r="D969" s="253" t="s">
        <v>4519</v>
      </c>
      <c r="E969" s="269"/>
      <c r="F969" s="269"/>
      <c r="G969" s="318" t="s">
        <v>4856</v>
      </c>
      <c r="H969" s="318" t="s">
        <v>4857</v>
      </c>
      <c r="I969" s="318" t="s">
        <v>4858</v>
      </c>
      <c r="J969" s="200" t="s">
        <v>492</v>
      </c>
      <c r="K969" s="324" t="s">
        <v>493</v>
      </c>
      <c r="L969" s="269"/>
      <c r="M969" s="269"/>
      <c r="N969" s="269"/>
      <c r="O969" s="225"/>
      <c r="P969" s="66"/>
      <c r="Q969" s="66"/>
      <c r="R969" s="66"/>
      <c r="S969" s="66"/>
      <c r="T969" s="66"/>
      <c r="U969" s="66"/>
      <c r="V969" s="66"/>
      <c r="W969" s="66"/>
      <c r="X969" s="66"/>
      <c r="Y969" s="66"/>
      <c r="Z969" s="66"/>
      <c r="AA969" s="66"/>
      <c r="AB969" s="66"/>
      <c r="AC969" s="66"/>
      <c r="AD969" s="66"/>
      <c r="AE969" s="66"/>
      <c r="AF969" s="66"/>
      <c r="AG969" s="66"/>
      <c r="AH969" s="66"/>
      <c r="AI969" s="66"/>
    </row>
    <row r="970" hidden="1">
      <c r="A970" s="329" t="s">
        <v>4845</v>
      </c>
      <c r="B970" s="169"/>
      <c r="C970" s="169"/>
      <c r="D970" s="253" t="s">
        <v>4523</v>
      </c>
      <c r="E970" s="269"/>
      <c r="F970" s="269"/>
      <c r="G970" s="318" t="s">
        <v>4860</v>
      </c>
      <c r="H970" s="318" t="s">
        <v>4861</v>
      </c>
      <c r="I970" s="318" t="s">
        <v>4854</v>
      </c>
      <c r="J970" s="200" t="s">
        <v>492</v>
      </c>
      <c r="K970" s="324" t="s">
        <v>493</v>
      </c>
      <c r="L970" s="269"/>
      <c r="M970" s="269"/>
      <c r="N970" s="269"/>
      <c r="O970" s="225"/>
      <c r="P970" s="66"/>
      <c r="Q970" s="66"/>
      <c r="R970" s="66"/>
      <c r="S970" s="66"/>
      <c r="T970" s="66"/>
      <c r="U970" s="66"/>
      <c r="V970" s="66"/>
      <c r="W970" s="66"/>
      <c r="X970" s="66"/>
      <c r="Y970" s="66"/>
      <c r="Z970" s="66"/>
      <c r="AA970" s="66"/>
      <c r="AB970" s="66"/>
      <c r="AC970" s="66"/>
      <c r="AD970" s="66"/>
      <c r="AE970" s="66"/>
      <c r="AF970" s="66"/>
      <c r="AG970" s="66"/>
      <c r="AH970" s="66"/>
      <c r="AI970" s="66"/>
    </row>
    <row r="971" hidden="1">
      <c r="A971" s="329" t="s">
        <v>4845</v>
      </c>
      <c r="B971" s="169"/>
      <c r="C971" s="169"/>
      <c r="D971" s="253" t="s">
        <v>4527</v>
      </c>
      <c r="E971" s="269"/>
      <c r="F971" s="269"/>
      <c r="G971" s="318" t="s">
        <v>4863</v>
      </c>
      <c r="H971" s="318" t="s">
        <v>4864</v>
      </c>
      <c r="I971" s="318" t="s">
        <v>4865</v>
      </c>
      <c r="J971" s="200" t="s">
        <v>492</v>
      </c>
      <c r="K971" s="324" t="s">
        <v>493</v>
      </c>
      <c r="L971" s="269"/>
      <c r="M971" s="269"/>
      <c r="N971" s="269"/>
      <c r="O971" s="225"/>
      <c r="P971" s="66"/>
      <c r="Q971" s="66"/>
      <c r="R971" s="66"/>
      <c r="S971" s="66"/>
      <c r="T971" s="66"/>
      <c r="U971" s="66"/>
      <c r="V971" s="66"/>
      <c r="W971" s="66"/>
      <c r="X971" s="66"/>
      <c r="Y971" s="66"/>
      <c r="Z971" s="66"/>
      <c r="AA971" s="66"/>
      <c r="AB971" s="66"/>
      <c r="AC971" s="66"/>
      <c r="AD971" s="66"/>
      <c r="AE971" s="66"/>
      <c r="AF971" s="66"/>
      <c r="AG971" s="66"/>
      <c r="AH971" s="66"/>
      <c r="AI971" s="66"/>
    </row>
    <row r="972" hidden="1">
      <c r="A972" s="329" t="s">
        <v>4845</v>
      </c>
      <c r="B972" s="169"/>
      <c r="C972" s="169"/>
      <c r="D972" s="253" t="s">
        <v>4531</v>
      </c>
      <c r="E972" s="269"/>
      <c r="F972" s="269"/>
      <c r="G972" s="318" t="s">
        <v>4867</v>
      </c>
      <c r="H972" s="318" t="s">
        <v>4868</v>
      </c>
      <c r="I972" s="318" t="s">
        <v>4869</v>
      </c>
      <c r="J972" s="200" t="s">
        <v>492</v>
      </c>
      <c r="K972" s="324" t="s">
        <v>493</v>
      </c>
      <c r="L972" s="269"/>
      <c r="M972" s="269"/>
      <c r="N972" s="269"/>
      <c r="O972" s="225"/>
      <c r="P972" s="66"/>
      <c r="Q972" s="66"/>
      <c r="R972" s="66"/>
      <c r="S972" s="66"/>
      <c r="T972" s="66"/>
      <c r="U972" s="66"/>
      <c r="V972" s="66"/>
      <c r="W972" s="66"/>
      <c r="X972" s="66"/>
      <c r="Y972" s="66"/>
      <c r="Z972" s="66"/>
      <c r="AA972" s="66"/>
      <c r="AB972" s="66"/>
      <c r="AC972" s="66"/>
      <c r="AD972" s="66"/>
      <c r="AE972" s="66"/>
      <c r="AF972" s="66"/>
      <c r="AG972" s="66"/>
      <c r="AH972" s="66"/>
      <c r="AI972" s="66"/>
    </row>
    <row r="973" hidden="1">
      <c r="A973" s="329" t="s">
        <v>4845</v>
      </c>
      <c r="B973" s="12"/>
      <c r="C973" s="12"/>
      <c r="D973" s="253" t="s">
        <v>4535</v>
      </c>
      <c r="E973" s="269"/>
      <c r="F973" s="269"/>
      <c r="G973" s="318" t="s">
        <v>4871</v>
      </c>
      <c r="H973" s="318" t="s">
        <v>4872</v>
      </c>
      <c r="I973" s="318" t="s">
        <v>4873</v>
      </c>
      <c r="J973" s="200" t="s">
        <v>492</v>
      </c>
      <c r="K973" s="324" t="s">
        <v>493</v>
      </c>
      <c r="L973" s="269"/>
      <c r="M973" s="269"/>
      <c r="N973" s="269"/>
      <c r="O973" s="225"/>
      <c r="P973" s="66"/>
      <c r="Q973" s="66"/>
      <c r="R973" s="66"/>
      <c r="S973" s="66"/>
      <c r="T973" s="66"/>
      <c r="U973" s="66"/>
      <c r="V973" s="66"/>
      <c r="W973" s="66"/>
      <c r="X973" s="66"/>
      <c r="Y973" s="66"/>
      <c r="Z973" s="66"/>
      <c r="AA973" s="66"/>
      <c r="AB973" s="66"/>
      <c r="AC973" s="66"/>
      <c r="AD973" s="66"/>
      <c r="AE973" s="66"/>
      <c r="AF973" s="66"/>
      <c r="AG973" s="66"/>
      <c r="AH973" s="66"/>
      <c r="AI973" s="66"/>
    </row>
    <row r="974" hidden="1">
      <c r="A974" s="327"/>
      <c r="B974" s="319" t="s">
        <v>176</v>
      </c>
      <c r="C974" s="319" t="s">
        <v>6709</v>
      </c>
      <c r="D974" s="253" t="s">
        <v>4539</v>
      </c>
      <c r="E974" s="269"/>
      <c r="F974" s="269"/>
      <c r="G974" s="318" t="s">
        <v>7445</v>
      </c>
      <c r="H974" s="318" t="s">
        <v>7446</v>
      </c>
      <c r="I974" s="316" t="s">
        <v>7447</v>
      </c>
      <c r="J974" s="320" t="s">
        <v>706</v>
      </c>
      <c r="K974" s="324" t="s">
        <v>493</v>
      </c>
      <c r="L974" s="269"/>
      <c r="M974" s="321" t="s">
        <v>7448</v>
      </c>
      <c r="N974" s="269"/>
      <c r="O974" s="225"/>
      <c r="P974" s="66"/>
      <c r="Q974" s="66"/>
      <c r="R974" s="66"/>
      <c r="S974" s="66"/>
      <c r="T974" s="66"/>
      <c r="U974" s="66"/>
      <c r="V974" s="66"/>
      <c r="W974" s="66"/>
      <c r="X974" s="66"/>
      <c r="Y974" s="66"/>
      <c r="Z974" s="66"/>
      <c r="AA974" s="66"/>
      <c r="AB974" s="66"/>
      <c r="AC974" s="66"/>
      <c r="AD974" s="66"/>
      <c r="AE974" s="66"/>
      <c r="AF974" s="66"/>
      <c r="AG974" s="66"/>
      <c r="AH974" s="66"/>
      <c r="AI974" s="66"/>
    </row>
    <row r="975" hidden="1">
      <c r="A975" s="327"/>
      <c r="B975" s="319" t="s">
        <v>5395</v>
      </c>
      <c r="C975" s="319" t="s">
        <v>5396</v>
      </c>
      <c r="D975" s="253" t="s">
        <v>4543</v>
      </c>
      <c r="E975" s="269"/>
      <c r="F975" s="269"/>
      <c r="G975" s="318" t="s">
        <v>5398</v>
      </c>
      <c r="H975" s="318" t="s">
        <v>5399</v>
      </c>
      <c r="I975" s="316" t="s">
        <v>5400</v>
      </c>
      <c r="J975" s="200" t="s">
        <v>492</v>
      </c>
      <c r="K975" s="324" t="s">
        <v>493</v>
      </c>
      <c r="L975" s="269"/>
      <c r="M975" s="321"/>
      <c r="N975" s="269"/>
      <c r="O975" s="225"/>
      <c r="P975" s="66"/>
      <c r="Q975" s="66"/>
      <c r="R975" s="66"/>
      <c r="S975" s="66"/>
      <c r="T975" s="66"/>
      <c r="U975" s="66"/>
      <c r="V975" s="66"/>
      <c r="W975" s="66"/>
      <c r="X975" s="66"/>
      <c r="Y975" s="66"/>
      <c r="Z975" s="66"/>
      <c r="AA975" s="66"/>
      <c r="AB975" s="66"/>
      <c r="AC975" s="66"/>
      <c r="AD975" s="66"/>
      <c r="AE975" s="66"/>
      <c r="AF975" s="66"/>
      <c r="AG975" s="66"/>
      <c r="AH975" s="66"/>
      <c r="AI975" s="66"/>
    </row>
    <row r="976" hidden="1">
      <c r="A976" s="327"/>
      <c r="B976" s="319" t="s">
        <v>5401</v>
      </c>
      <c r="C976" s="319" t="s">
        <v>5402</v>
      </c>
      <c r="D976" s="253" t="s">
        <v>4548</v>
      </c>
      <c r="E976" s="269"/>
      <c r="F976" s="269"/>
      <c r="G976" s="318" t="s">
        <v>5404</v>
      </c>
      <c r="H976" s="318" t="s">
        <v>5405</v>
      </c>
      <c r="I976" s="316" t="s">
        <v>5406</v>
      </c>
      <c r="J976" s="200" t="s">
        <v>492</v>
      </c>
      <c r="K976" s="324" t="s">
        <v>493</v>
      </c>
      <c r="L976" s="269"/>
      <c r="M976" s="269"/>
      <c r="N976" s="269"/>
      <c r="O976" s="225"/>
      <c r="P976" s="66"/>
      <c r="Q976" s="66"/>
      <c r="R976" s="66"/>
      <c r="S976" s="66"/>
      <c r="T976" s="66"/>
      <c r="U976" s="66"/>
      <c r="V976" s="66"/>
      <c r="W976" s="66"/>
      <c r="X976" s="66"/>
      <c r="Y976" s="66"/>
      <c r="Z976" s="66"/>
      <c r="AA976" s="66"/>
      <c r="AB976" s="66"/>
      <c r="AC976" s="66"/>
      <c r="AD976" s="66"/>
      <c r="AE976" s="66"/>
      <c r="AF976" s="66"/>
      <c r="AG976" s="66"/>
      <c r="AH976" s="66"/>
      <c r="AI976" s="66"/>
    </row>
    <row r="977" hidden="1">
      <c r="A977" s="327"/>
      <c r="B977" s="319" t="s">
        <v>5407</v>
      </c>
      <c r="C977" s="319" t="s">
        <v>5408</v>
      </c>
      <c r="D977" s="253" t="s">
        <v>4552</v>
      </c>
      <c r="E977" s="269"/>
      <c r="F977" s="269"/>
      <c r="G977" s="318" t="s">
        <v>5410</v>
      </c>
      <c r="H977" s="318" t="s">
        <v>5411</v>
      </c>
      <c r="I977" s="316" t="s">
        <v>5412</v>
      </c>
      <c r="J977" s="200" t="s">
        <v>492</v>
      </c>
      <c r="K977" s="324" t="s">
        <v>938</v>
      </c>
      <c r="L977" s="269"/>
      <c r="M977" s="321"/>
      <c r="N977" s="269"/>
      <c r="O977" s="225"/>
      <c r="P977" s="66"/>
      <c r="Q977" s="66"/>
      <c r="R977" s="66"/>
      <c r="S977" s="66"/>
      <c r="T977" s="66"/>
      <c r="U977" s="66"/>
      <c r="V977" s="66"/>
      <c r="W977" s="66"/>
      <c r="X977" s="66"/>
      <c r="Y977" s="66"/>
      <c r="Z977" s="66"/>
      <c r="AA977" s="66"/>
      <c r="AB977" s="66"/>
      <c r="AC977" s="66"/>
      <c r="AD977" s="66"/>
      <c r="AE977" s="66"/>
      <c r="AF977" s="66"/>
      <c r="AG977" s="66"/>
      <c r="AH977" s="66"/>
      <c r="AI977" s="66"/>
    </row>
    <row r="978" hidden="1">
      <c r="A978" s="327"/>
      <c r="B978" s="319" t="s">
        <v>178</v>
      </c>
      <c r="C978" s="319" t="s">
        <v>7449</v>
      </c>
      <c r="D978" s="253" t="s">
        <v>4555</v>
      </c>
      <c r="E978" s="269"/>
      <c r="F978" s="269"/>
      <c r="G978" s="318" t="s">
        <v>7450</v>
      </c>
      <c r="H978" s="318" t="s">
        <v>7451</v>
      </c>
      <c r="I978" s="316" t="s">
        <v>7452</v>
      </c>
      <c r="J978" s="320" t="s">
        <v>706</v>
      </c>
      <c r="K978" s="324" t="s">
        <v>493</v>
      </c>
      <c r="L978" s="269"/>
      <c r="M978" s="321" t="s">
        <v>7453</v>
      </c>
      <c r="N978" s="269"/>
      <c r="O978" s="225"/>
      <c r="P978" s="66"/>
      <c r="Q978" s="66"/>
      <c r="R978" s="66"/>
      <c r="S978" s="66"/>
      <c r="T978" s="66"/>
      <c r="U978" s="66"/>
      <c r="V978" s="66"/>
      <c r="W978" s="66"/>
      <c r="X978" s="66"/>
      <c r="Y978" s="66"/>
      <c r="Z978" s="66"/>
      <c r="AA978" s="66"/>
      <c r="AB978" s="66"/>
      <c r="AC978" s="66"/>
      <c r="AD978" s="66"/>
      <c r="AE978" s="66"/>
      <c r="AF978" s="66"/>
      <c r="AG978" s="66"/>
      <c r="AH978" s="66"/>
      <c r="AI978" s="66"/>
    </row>
    <row r="979" hidden="1">
      <c r="A979" s="327"/>
      <c r="B979" s="319" t="s">
        <v>180</v>
      </c>
      <c r="C979" s="319" t="s">
        <v>181</v>
      </c>
      <c r="D979" s="253" t="s">
        <v>4559</v>
      </c>
      <c r="E979" s="269"/>
      <c r="F979" s="269"/>
      <c r="G979" s="318" t="s">
        <v>7454</v>
      </c>
      <c r="H979" s="318" t="s">
        <v>7455</v>
      </c>
      <c r="I979" s="316" t="s">
        <v>7456</v>
      </c>
      <c r="J979" s="320" t="s">
        <v>706</v>
      </c>
      <c r="K979" s="324" t="s">
        <v>493</v>
      </c>
      <c r="L979" s="269"/>
      <c r="M979" s="321" t="s">
        <v>7457</v>
      </c>
      <c r="N979" s="269"/>
      <c r="O979" s="225"/>
      <c r="P979" s="66"/>
      <c r="Q979" s="66"/>
      <c r="R979" s="66"/>
      <c r="S979" s="66"/>
      <c r="T979" s="66"/>
      <c r="U979" s="66"/>
      <c r="V979" s="66"/>
      <c r="W979" s="66"/>
      <c r="X979" s="66"/>
      <c r="Y979" s="66"/>
      <c r="Z979" s="66"/>
      <c r="AA979" s="66"/>
      <c r="AB979" s="66"/>
      <c r="AC979" s="66"/>
      <c r="AD979" s="66"/>
      <c r="AE979" s="66"/>
      <c r="AF979" s="66"/>
      <c r="AG979" s="66"/>
      <c r="AH979" s="66"/>
      <c r="AI979" s="66"/>
    </row>
    <row r="980" hidden="1">
      <c r="A980" s="327"/>
      <c r="B980" s="341">
        <v>699.0</v>
      </c>
      <c r="C980" s="319" t="s">
        <v>7458</v>
      </c>
      <c r="D980" s="253" t="s">
        <v>4562</v>
      </c>
      <c r="E980" s="269"/>
      <c r="F980" s="269"/>
      <c r="G980" s="318" t="s">
        <v>7459</v>
      </c>
      <c r="H980" s="318" t="s">
        <v>7460</v>
      </c>
      <c r="I980" s="316" t="s">
        <v>7461</v>
      </c>
      <c r="J980" s="200" t="s">
        <v>492</v>
      </c>
      <c r="K980" s="257" t="s">
        <v>938</v>
      </c>
      <c r="L980" s="269"/>
      <c r="M980" s="342"/>
      <c r="N980" s="269"/>
      <c r="O980" s="225"/>
      <c r="P980" s="66"/>
      <c r="Q980" s="66"/>
      <c r="R980" s="66"/>
      <c r="S980" s="66"/>
      <c r="T980" s="66"/>
      <c r="U980" s="66"/>
      <c r="V980" s="66"/>
      <c r="W980" s="66"/>
      <c r="X980" s="66"/>
      <c r="Y980" s="66"/>
      <c r="Z980" s="66"/>
      <c r="AA980" s="66"/>
      <c r="AB980" s="66"/>
      <c r="AC980" s="66"/>
      <c r="AD980" s="66"/>
      <c r="AE980" s="66"/>
      <c r="AF980" s="66"/>
      <c r="AG980" s="66"/>
      <c r="AH980" s="66"/>
      <c r="AI980" s="66"/>
    </row>
    <row r="981" hidden="1">
      <c r="A981" s="327"/>
      <c r="B981" s="341">
        <v>687.0</v>
      </c>
      <c r="C981" s="319" t="s">
        <v>168</v>
      </c>
      <c r="D981" s="253" t="s">
        <v>4565</v>
      </c>
      <c r="E981" s="269"/>
      <c r="F981" s="269"/>
      <c r="G981" s="318" t="s">
        <v>7462</v>
      </c>
      <c r="H981" s="318" t="s">
        <v>7463</v>
      </c>
      <c r="I981" s="316" t="s">
        <v>7464</v>
      </c>
      <c r="J981" s="200" t="s">
        <v>492</v>
      </c>
      <c r="K981" s="324" t="s">
        <v>493</v>
      </c>
      <c r="L981" s="269"/>
      <c r="M981" s="342"/>
      <c r="N981" s="269"/>
      <c r="O981" s="225"/>
      <c r="P981" s="66"/>
      <c r="Q981" s="66"/>
      <c r="R981" s="66"/>
      <c r="S981" s="66"/>
      <c r="T981" s="66"/>
      <c r="U981" s="66"/>
      <c r="V981" s="66"/>
      <c r="W981" s="66"/>
      <c r="X981" s="66"/>
      <c r="Y981" s="66"/>
      <c r="Z981" s="66"/>
      <c r="AA981" s="66"/>
      <c r="AB981" s="66"/>
      <c r="AC981" s="66"/>
      <c r="AD981" s="66"/>
      <c r="AE981" s="66"/>
      <c r="AF981" s="66"/>
      <c r="AG981" s="66"/>
      <c r="AH981" s="66"/>
      <c r="AI981" s="66"/>
    </row>
    <row r="982" hidden="1">
      <c r="A982" s="327"/>
      <c r="B982" s="341">
        <v>90.0</v>
      </c>
      <c r="C982" s="319" t="s">
        <v>5362</v>
      </c>
      <c r="D982" s="253" t="s">
        <v>4569</v>
      </c>
      <c r="E982" s="269"/>
      <c r="F982" s="269"/>
      <c r="G982" s="318" t="s">
        <v>5364</v>
      </c>
      <c r="H982" s="318" t="s">
        <v>5365</v>
      </c>
      <c r="I982" s="316" t="s">
        <v>5366</v>
      </c>
      <c r="J982" s="200" t="s">
        <v>492</v>
      </c>
      <c r="K982" s="324" t="s">
        <v>493</v>
      </c>
      <c r="L982" s="269"/>
      <c r="M982" s="342"/>
      <c r="N982" s="269"/>
      <c r="O982" s="225"/>
      <c r="P982" s="66"/>
      <c r="Q982" s="66"/>
      <c r="R982" s="66"/>
      <c r="S982" s="66"/>
      <c r="T982" s="66"/>
      <c r="U982" s="66"/>
      <c r="V982" s="66"/>
      <c r="W982" s="66"/>
      <c r="X982" s="66"/>
      <c r="Y982" s="66"/>
      <c r="Z982" s="66"/>
      <c r="AA982" s="66"/>
      <c r="AB982" s="66"/>
      <c r="AC982" s="66"/>
      <c r="AD982" s="66"/>
      <c r="AE982" s="66"/>
      <c r="AF982" s="66"/>
      <c r="AG982" s="66"/>
      <c r="AH982" s="66"/>
      <c r="AI982" s="66"/>
    </row>
    <row r="983" hidden="1">
      <c r="A983" s="327"/>
      <c r="B983" s="341">
        <v>141.0</v>
      </c>
      <c r="C983" s="319" t="s">
        <v>5367</v>
      </c>
      <c r="D983" s="253" t="s">
        <v>4573</v>
      </c>
      <c r="E983" s="269"/>
      <c r="F983" s="269"/>
      <c r="G983" s="318" t="s">
        <v>5369</v>
      </c>
      <c r="H983" s="318" t="s">
        <v>5370</v>
      </c>
      <c r="I983" s="316" t="s">
        <v>5371</v>
      </c>
      <c r="J983" s="200" t="s">
        <v>492</v>
      </c>
      <c r="K983" s="324" t="s">
        <v>493</v>
      </c>
      <c r="L983" s="269"/>
      <c r="M983" s="342"/>
      <c r="N983" s="269"/>
      <c r="O983" s="225"/>
      <c r="P983" s="66"/>
      <c r="Q983" s="66"/>
      <c r="R983" s="66"/>
      <c r="S983" s="66"/>
      <c r="T983" s="66"/>
      <c r="U983" s="66"/>
      <c r="V983" s="66"/>
      <c r="W983" s="66"/>
      <c r="X983" s="66"/>
      <c r="Y983" s="66"/>
      <c r="Z983" s="66"/>
      <c r="AA983" s="66"/>
      <c r="AB983" s="66"/>
      <c r="AC983" s="66"/>
      <c r="AD983" s="66"/>
      <c r="AE983" s="66"/>
      <c r="AF983" s="66"/>
      <c r="AG983" s="66"/>
      <c r="AH983" s="66"/>
      <c r="AI983" s="66"/>
    </row>
    <row r="984" hidden="1">
      <c r="A984" s="327"/>
      <c r="B984" s="341">
        <v>620.0</v>
      </c>
      <c r="C984" s="319" t="s">
        <v>5372</v>
      </c>
      <c r="D984" s="253" t="s">
        <v>4577</v>
      </c>
      <c r="E984" s="269"/>
      <c r="F984" s="269"/>
      <c r="G984" s="318" t="s">
        <v>5374</v>
      </c>
      <c r="H984" s="318" t="s">
        <v>5375</v>
      </c>
      <c r="I984" s="316" t="s">
        <v>5376</v>
      </c>
      <c r="J984" s="200" t="s">
        <v>492</v>
      </c>
      <c r="K984" s="324" t="s">
        <v>493</v>
      </c>
      <c r="L984" s="269"/>
      <c r="M984" s="342"/>
      <c r="N984" s="269"/>
      <c r="O984" s="225"/>
      <c r="P984" s="66"/>
      <c r="Q984" s="66"/>
      <c r="R984" s="66"/>
      <c r="S984" s="66"/>
      <c r="T984" s="66"/>
      <c r="U984" s="66"/>
      <c r="V984" s="66"/>
      <c r="W984" s="66"/>
      <c r="X984" s="66"/>
      <c r="Y984" s="66"/>
      <c r="Z984" s="66"/>
      <c r="AA984" s="66"/>
      <c r="AB984" s="66"/>
      <c r="AC984" s="66"/>
      <c r="AD984" s="66"/>
      <c r="AE984" s="66"/>
      <c r="AF984" s="66"/>
      <c r="AG984" s="66"/>
      <c r="AH984" s="66"/>
      <c r="AI984" s="66"/>
    </row>
    <row r="985" hidden="1">
      <c r="A985" s="327"/>
      <c r="B985" s="319" t="s">
        <v>7465</v>
      </c>
      <c r="C985" s="319" t="s">
        <v>5377</v>
      </c>
      <c r="D985" s="253" t="s">
        <v>4581</v>
      </c>
      <c r="E985" s="269"/>
      <c r="F985" s="269"/>
      <c r="G985" s="318" t="s">
        <v>5379</v>
      </c>
      <c r="H985" s="318" t="s">
        <v>5380</v>
      </c>
      <c r="I985" s="316" t="s">
        <v>5381</v>
      </c>
      <c r="J985" s="320" t="s">
        <v>706</v>
      </c>
      <c r="K985" s="324" t="s">
        <v>493</v>
      </c>
      <c r="L985" s="269"/>
      <c r="M985" s="321" t="s">
        <v>5361</v>
      </c>
      <c r="N985" s="269"/>
      <c r="O985" s="225"/>
      <c r="P985" s="66"/>
      <c r="Q985" s="66"/>
      <c r="R985" s="66"/>
      <c r="S985" s="66"/>
      <c r="T985" s="66"/>
      <c r="U985" s="66"/>
      <c r="V985" s="66"/>
      <c r="W985" s="66"/>
      <c r="X985" s="66"/>
      <c r="Y985" s="66"/>
      <c r="Z985" s="66"/>
      <c r="AA985" s="66"/>
      <c r="AB985" s="66"/>
      <c r="AC985" s="66"/>
      <c r="AD985" s="66"/>
      <c r="AE985" s="66"/>
      <c r="AF985" s="66"/>
      <c r="AG985" s="66"/>
      <c r="AH985" s="66"/>
      <c r="AI985" s="66"/>
    </row>
    <row r="986" hidden="1">
      <c r="A986" s="327"/>
      <c r="B986" s="319" t="s">
        <v>7466</v>
      </c>
      <c r="C986" s="319" t="s">
        <v>5211</v>
      </c>
      <c r="D986" s="253" t="s">
        <v>4584</v>
      </c>
      <c r="E986" s="269"/>
      <c r="F986" s="269"/>
      <c r="G986" s="318" t="s">
        <v>5213</v>
      </c>
      <c r="H986" s="318" t="s">
        <v>5214</v>
      </c>
      <c r="I986" s="318" t="s">
        <v>5215</v>
      </c>
      <c r="J986" s="320" t="s">
        <v>706</v>
      </c>
      <c r="K986" s="324" t="s">
        <v>493</v>
      </c>
      <c r="L986" s="269"/>
      <c r="M986" s="321" t="s">
        <v>5216</v>
      </c>
      <c r="N986" s="269"/>
      <c r="O986" s="225"/>
      <c r="P986" s="66"/>
      <c r="Q986" s="66"/>
      <c r="R986" s="66"/>
      <c r="S986" s="66"/>
      <c r="T986" s="66"/>
      <c r="U986" s="66"/>
      <c r="V986" s="66"/>
      <c r="W986" s="66"/>
      <c r="X986" s="66"/>
      <c r="Y986" s="66"/>
      <c r="Z986" s="66"/>
      <c r="AA986" s="66"/>
      <c r="AB986" s="66"/>
      <c r="AC986" s="66"/>
      <c r="AD986" s="66"/>
      <c r="AE986" s="66"/>
      <c r="AF986" s="66"/>
      <c r="AG986" s="66"/>
      <c r="AH986" s="66"/>
      <c r="AI986" s="66"/>
    </row>
    <row r="987" hidden="1">
      <c r="A987" s="327"/>
      <c r="B987" s="341" t="s">
        <v>170</v>
      </c>
      <c r="C987" s="319" t="s">
        <v>5356</v>
      </c>
      <c r="D987" s="253" t="s">
        <v>4586</v>
      </c>
      <c r="E987" s="269"/>
      <c r="F987" s="269"/>
      <c r="G987" s="318" t="s">
        <v>5358</v>
      </c>
      <c r="H987" s="318" t="s">
        <v>5359</v>
      </c>
      <c r="I987" s="316" t="s">
        <v>5360</v>
      </c>
      <c r="J987" s="320" t="s">
        <v>706</v>
      </c>
      <c r="K987" s="324" t="s">
        <v>493</v>
      </c>
      <c r="L987" s="269"/>
      <c r="M987" s="254" t="s">
        <v>5361</v>
      </c>
      <c r="N987" s="269"/>
      <c r="O987" s="225"/>
      <c r="P987" s="66"/>
      <c r="Q987" s="66"/>
      <c r="R987" s="66"/>
      <c r="S987" s="66"/>
      <c r="T987" s="66"/>
      <c r="U987" s="66"/>
      <c r="V987" s="66"/>
      <c r="W987" s="66"/>
      <c r="X987" s="66"/>
      <c r="Y987" s="66"/>
      <c r="Z987" s="66"/>
      <c r="AA987" s="66"/>
      <c r="AB987" s="66"/>
      <c r="AC987" s="66"/>
      <c r="AD987" s="66"/>
      <c r="AE987" s="66"/>
      <c r="AF987" s="66"/>
      <c r="AG987" s="66"/>
      <c r="AH987" s="66"/>
      <c r="AI987" s="66"/>
    </row>
    <row r="988" hidden="1">
      <c r="A988" s="327"/>
      <c r="B988" s="319" t="s">
        <v>167</v>
      </c>
      <c r="C988" s="319" t="s">
        <v>5217</v>
      </c>
      <c r="D988" s="253" t="s">
        <v>4590</v>
      </c>
      <c r="E988" s="269"/>
      <c r="F988" s="269"/>
      <c r="G988" s="318" t="s">
        <v>5219</v>
      </c>
      <c r="H988" s="318" t="s">
        <v>5220</v>
      </c>
      <c r="I988" s="318" t="s">
        <v>5221</v>
      </c>
      <c r="J988" s="320" t="s">
        <v>706</v>
      </c>
      <c r="K988" s="324" t="s">
        <v>493</v>
      </c>
      <c r="L988" s="269"/>
      <c r="M988" s="321" t="s">
        <v>5222</v>
      </c>
      <c r="N988" s="269"/>
      <c r="O988" s="225"/>
      <c r="P988" s="66"/>
      <c r="Q988" s="66"/>
      <c r="R988" s="66"/>
      <c r="S988" s="66"/>
      <c r="T988" s="66"/>
      <c r="U988" s="66"/>
      <c r="V988" s="66"/>
      <c r="W988" s="66"/>
      <c r="X988" s="66"/>
      <c r="Y988" s="66"/>
      <c r="Z988" s="66"/>
      <c r="AA988" s="66"/>
      <c r="AB988" s="66"/>
      <c r="AC988" s="66"/>
      <c r="AD988" s="66"/>
      <c r="AE988" s="66"/>
      <c r="AF988" s="66"/>
      <c r="AG988" s="66"/>
      <c r="AH988" s="66"/>
      <c r="AI988" s="66"/>
    </row>
    <row r="989" hidden="1">
      <c r="A989" s="327"/>
      <c r="B989" s="341">
        <v>508.0</v>
      </c>
      <c r="C989" s="319" t="s">
        <v>5346</v>
      </c>
      <c r="D989" s="253" t="s">
        <v>4594</v>
      </c>
      <c r="E989" s="269"/>
      <c r="F989" s="269"/>
      <c r="G989" s="318" t="s">
        <v>5348</v>
      </c>
      <c r="H989" s="318" t="s">
        <v>5349</v>
      </c>
      <c r="I989" s="316" t="s">
        <v>5350</v>
      </c>
      <c r="J989" s="200" t="s">
        <v>492</v>
      </c>
      <c r="K989" s="324" t="s">
        <v>493</v>
      </c>
      <c r="L989" s="269"/>
      <c r="M989" s="342"/>
      <c r="N989" s="269"/>
      <c r="O989" s="225"/>
      <c r="P989" s="66"/>
      <c r="Q989" s="66"/>
      <c r="R989" s="66"/>
      <c r="S989" s="66"/>
      <c r="T989" s="66"/>
      <c r="U989" s="66"/>
      <c r="V989" s="66"/>
      <c r="W989" s="66"/>
      <c r="X989" s="66"/>
      <c r="Y989" s="66"/>
      <c r="Z989" s="66"/>
      <c r="AA989" s="66"/>
      <c r="AB989" s="66"/>
      <c r="AC989" s="66"/>
      <c r="AD989" s="66"/>
      <c r="AE989" s="66"/>
      <c r="AF989" s="66"/>
      <c r="AG989" s="66"/>
      <c r="AH989" s="66"/>
      <c r="AI989" s="66"/>
    </row>
    <row r="990" hidden="1">
      <c r="A990" s="327"/>
      <c r="B990" s="341">
        <v>473.0</v>
      </c>
      <c r="C990" s="319" t="s">
        <v>5351</v>
      </c>
      <c r="D990" s="253" t="s">
        <v>4600</v>
      </c>
      <c r="E990" s="269"/>
      <c r="F990" s="269"/>
      <c r="G990" s="318" t="s">
        <v>5353</v>
      </c>
      <c r="H990" s="318" t="s">
        <v>5354</v>
      </c>
      <c r="I990" s="316" t="s">
        <v>5355</v>
      </c>
      <c r="J990" s="200" t="s">
        <v>492</v>
      </c>
      <c r="K990" s="324" t="s">
        <v>493</v>
      </c>
      <c r="L990" s="269"/>
      <c r="M990" s="342"/>
      <c r="N990" s="269"/>
      <c r="O990" s="225"/>
      <c r="P990" s="66"/>
      <c r="Q990" s="66"/>
      <c r="R990" s="66"/>
      <c r="S990" s="66"/>
      <c r="T990" s="66"/>
      <c r="U990" s="66"/>
      <c r="V990" s="66"/>
      <c r="W990" s="66"/>
      <c r="X990" s="66"/>
      <c r="Y990" s="66"/>
      <c r="Z990" s="66"/>
      <c r="AA990" s="66"/>
      <c r="AB990" s="66"/>
      <c r="AC990" s="66"/>
      <c r="AD990" s="66"/>
      <c r="AE990" s="66"/>
      <c r="AF990" s="66"/>
      <c r="AG990" s="66"/>
      <c r="AH990" s="66"/>
      <c r="AI990" s="66"/>
    </row>
    <row r="991" hidden="1">
      <c r="A991" s="327"/>
      <c r="B991" s="319" t="s">
        <v>267</v>
      </c>
      <c r="C991" s="319" t="s">
        <v>268</v>
      </c>
      <c r="D991" s="253" t="s">
        <v>4604</v>
      </c>
      <c r="E991" s="269"/>
      <c r="F991" s="269"/>
      <c r="G991" s="318" t="s">
        <v>5228</v>
      </c>
      <c r="H991" s="318" t="s">
        <v>5229</v>
      </c>
      <c r="I991" s="318" t="s">
        <v>5230</v>
      </c>
      <c r="J991" s="320" t="s">
        <v>706</v>
      </c>
      <c r="K991" s="324" t="s">
        <v>493</v>
      </c>
      <c r="L991" s="269"/>
      <c r="M991" s="321" t="s">
        <v>5231</v>
      </c>
      <c r="N991" s="269"/>
      <c r="O991" s="225"/>
      <c r="P991" s="66"/>
      <c r="Q991" s="66"/>
      <c r="R991" s="66"/>
      <c r="S991" s="66"/>
      <c r="T991" s="66"/>
      <c r="U991" s="66"/>
      <c r="V991" s="66"/>
      <c r="W991" s="66"/>
      <c r="X991" s="66"/>
      <c r="Y991" s="66"/>
      <c r="Z991" s="66"/>
      <c r="AA991" s="66"/>
      <c r="AB991" s="66"/>
      <c r="AC991" s="66"/>
      <c r="AD991" s="66"/>
      <c r="AE991" s="66"/>
      <c r="AF991" s="66"/>
      <c r="AG991" s="66"/>
      <c r="AH991" s="66"/>
      <c r="AI991" s="66"/>
    </row>
    <row r="992" hidden="1">
      <c r="A992" s="327"/>
      <c r="B992" s="319" t="s">
        <v>269</v>
      </c>
      <c r="C992" s="319" t="s">
        <v>270</v>
      </c>
      <c r="D992" s="253" t="s">
        <v>4610</v>
      </c>
      <c r="E992" s="269"/>
      <c r="F992" s="269"/>
      <c r="G992" s="318" t="s">
        <v>5233</v>
      </c>
      <c r="H992" s="318" t="s">
        <v>5234</v>
      </c>
      <c r="I992" s="318" t="s">
        <v>5235</v>
      </c>
      <c r="J992" s="320" t="s">
        <v>706</v>
      </c>
      <c r="K992" s="324" t="s">
        <v>493</v>
      </c>
      <c r="L992" s="269"/>
      <c r="M992" s="321" t="s">
        <v>5236</v>
      </c>
      <c r="N992" s="269"/>
      <c r="O992" s="225"/>
      <c r="P992" s="66"/>
      <c r="Q992" s="66"/>
      <c r="R992" s="66"/>
      <c r="S992" s="66"/>
      <c r="T992" s="66"/>
      <c r="U992" s="66"/>
      <c r="V992" s="66"/>
      <c r="W992" s="66"/>
      <c r="X992" s="66"/>
      <c r="Y992" s="66"/>
      <c r="Z992" s="66"/>
      <c r="AA992" s="66"/>
      <c r="AB992" s="66"/>
      <c r="AC992" s="66"/>
      <c r="AD992" s="66"/>
      <c r="AE992" s="66"/>
      <c r="AF992" s="66"/>
      <c r="AG992" s="66"/>
      <c r="AH992" s="66"/>
      <c r="AI992" s="66"/>
    </row>
    <row r="993" hidden="1">
      <c r="A993" s="327"/>
      <c r="B993" s="319" t="s">
        <v>271</v>
      </c>
      <c r="C993" s="319" t="s">
        <v>272</v>
      </c>
      <c r="D993" s="253" t="s">
        <v>4613</v>
      </c>
      <c r="E993" s="269"/>
      <c r="F993" s="269"/>
      <c r="G993" s="318" t="s">
        <v>5238</v>
      </c>
      <c r="H993" s="318" t="s">
        <v>5239</v>
      </c>
      <c r="I993" s="318" t="s">
        <v>5240</v>
      </c>
      <c r="J993" s="320" t="s">
        <v>706</v>
      </c>
      <c r="K993" s="324" t="s">
        <v>493</v>
      </c>
      <c r="L993" s="269"/>
      <c r="M993" s="321" t="s">
        <v>5241</v>
      </c>
      <c r="N993" s="269"/>
      <c r="O993" s="225"/>
      <c r="P993" s="66"/>
      <c r="Q993" s="66"/>
      <c r="R993" s="66"/>
      <c r="S993" s="66"/>
      <c r="T993" s="66"/>
      <c r="U993" s="66"/>
      <c r="V993" s="66"/>
      <c r="W993" s="66"/>
      <c r="X993" s="66"/>
      <c r="Y993" s="66"/>
      <c r="Z993" s="66"/>
      <c r="AA993" s="66"/>
      <c r="AB993" s="66"/>
      <c r="AC993" s="66"/>
      <c r="AD993" s="66"/>
      <c r="AE993" s="66"/>
      <c r="AF993" s="66"/>
      <c r="AG993" s="66"/>
      <c r="AH993" s="66"/>
      <c r="AI993" s="66"/>
    </row>
    <row r="994" hidden="1">
      <c r="A994" s="327"/>
      <c r="B994" s="319" t="s">
        <v>273</v>
      </c>
      <c r="C994" s="319" t="s">
        <v>274</v>
      </c>
      <c r="D994" s="253" t="s">
        <v>4619</v>
      </c>
      <c r="E994" s="269"/>
      <c r="F994" s="269"/>
      <c r="G994" s="318" t="s">
        <v>274</v>
      </c>
      <c r="H994" s="318" t="s">
        <v>5243</v>
      </c>
      <c r="I994" s="318" t="s">
        <v>5244</v>
      </c>
      <c r="J994" s="320" t="s">
        <v>706</v>
      </c>
      <c r="K994" s="324" t="s">
        <v>493</v>
      </c>
      <c r="L994" s="269"/>
      <c r="M994" s="321" t="s">
        <v>5245</v>
      </c>
      <c r="N994" s="269"/>
      <c r="O994" s="225"/>
      <c r="P994" s="66"/>
      <c r="Q994" s="66"/>
      <c r="R994" s="66"/>
      <c r="S994" s="66"/>
      <c r="T994" s="66"/>
      <c r="U994" s="66"/>
      <c r="V994" s="66"/>
      <c r="W994" s="66"/>
      <c r="X994" s="66"/>
      <c r="Y994" s="66"/>
      <c r="Z994" s="66"/>
      <c r="AA994" s="66"/>
      <c r="AB994" s="66"/>
      <c r="AC994" s="66"/>
      <c r="AD994" s="66"/>
      <c r="AE994" s="66"/>
      <c r="AF994" s="66"/>
      <c r="AG994" s="66"/>
      <c r="AH994" s="66"/>
      <c r="AI994" s="66"/>
    </row>
    <row r="995" hidden="1">
      <c r="A995" s="327"/>
      <c r="B995" s="319" t="s">
        <v>281</v>
      </c>
      <c r="C995" s="319" t="s">
        <v>282</v>
      </c>
      <c r="D995" s="253" t="s">
        <v>4624</v>
      </c>
      <c r="E995" s="269"/>
      <c r="F995" s="269"/>
      <c r="G995" s="318" t="s">
        <v>282</v>
      </c>
      <c r="H995" s="318" t="s">
        <v>5252</v>
      </c>
      <c r="I995" s="318" t="s">
        <v>5253</v>
      </c>
      <c r="J995" s="320" t="s">
        <v>706</v>
      </c>
      <c r="K995" s="324" t="s">
        <v>493</v>
      </c>
      <c r="L995" s="269"/>
      <c r="M995" s="321" t="s">
        <v>5254</v>
      </c>
      <c r="N995" s="269"/>
      <c r="O995" s="225"/>
      <c r="P995" s="66"/>
      <c r="Q995" s="66"/>
      <c r="R995" s="66"/>
      <c r="S995" s="66"/>
      <c r="T995" s="66"/>
      <c r="U995" s="66"/>
      <c r="V995" s="66"/>
      <c r="W995" s="66"/>
      <c r="X995" s="66"/>
      <c r="Y995" s="66"/>
      <c r="Z995" s="66"/>
      <c r="AA995" s="66"/>
      <c r="AB995" s="66"/>
      <c r="AC995" s="66"/>
      <c r="AD995" s="66"/>
      <c r="AE995" s="66"/>
      <c r="AF995" s="66"/>
      <c r="AG995" s="66"/>
      <c r="AH995" s="66"/>
      <c r="AI995" s="66"/>
    </row>
    <row r="996" hidden="1">
      <c r="A996" s="327"/>
      <c r="B996" s="253" t="s">
        <v>283</v>
      </c>
      <c r="C996" s="319" t="s">
        <v>284</v>
      </c>
      <c r="D996" s="253" t="s">
        <v>4630</v>
      </c>
      <c r="E996" s="269"/>
      <c r="F996" s="269"/>
      <c r="G996" s="318" t="s">
        <v>5262</v>
      </c>
      <c r="H996" s="318" t="s">
        <v>5263</v>
      </c>
      <c r="I996" s="318" t="s">
        <v>5235</v>
      </c>
      <c r="J996" s="320" t="s">
        <v>706</v>
      </c>
      <c r="K996" s="324" t="s">
        <v>493</v>
      </c>
      <c r="L996" s="269"/>
      <c r="M996" s="321" t="s">
        <v>5264</v>
      </c>
      <c r="N996" s="269"/>
      <c r="O996" s="225"/>
      <c r="P996" s="66"/>
      <c r="Q996" s="66"/>
      <c r="R996" s="66"/>
      <c r="S996" s="66"/>
      <c r="T996" s="66"/>
      <c r="U996" s="66"/>
      <c r="V996" s="66"/>
      <c r="W996" s="66"/>
      <c r="X996" s="66"/>
      <c r="Y996" s="66"/>
      <c r="Z996" s="66"/>
      <c r="AA996" s="66"/>
      <c r="AB996" s="66"/>
      <c r="AC996" s="66"/>
      <c r="AD996" s="66"/>
      <c r="AE996" s="66"/>
      <c r="AF996" s="66"/>
      <c r="AG996" s="66"/>
      <c r="AH996" s="66"/>
      <c r="AI996" s="66"/>
    </row>
    <row r="997" hidden="1">
      <c r="A997" s="327"/>
      <c r="B997" s="253" t="s">
        <v>5265</v>
      </c>
      <c r="C997" s="319" t="s">
        <v>5266</v>
      </c>
      <c r="D997" s="253" t="s">
        <v>4636</v>
      </c>
      <c r="E997" s="269"/>
      <c r="F997" s="269"/>
      <c r="G997" s="318" t="s">
        <v>5268</v>
      </c>
      <c r="H997" s="318" t="s">
        <v>5269</v>
      </c>
      <c r="I997" s="318" t="s">
        <v>5270</v>
      </c>
      <c r="J997" s="167" t="s">
        <v>492</v>
      </c>
      <c r="K997" s="257" t="s">
        <v>13</v>
      </c>
      <c r="L997" s="269"/>
      <c r="M997" s="321"/>
      <c r="N997" s="269"/>
      <c r="O997" s="225"/>
      <c r="P997" s="66"/>
      <c r="Q997" s="66"/>
      <c r="R997" s="66"/>
      <c r="S997" s="66"/>
      <c r="T997" s="66"/>
      <c r="U997" s="66"/>
      <c r="V997" s="66"/>
      <c r="W997" s="66"/>
      <c r="X997" s="66"/>
      <c r="Y997" s="66"/>
      <c r="Z997" s="66"/>
      <c r="AA997" s="66"/>
      <c r="AB997" s="66"/>
      <c r="AC997" s="66"/>
      <c r="AD997" s="66"/>
      <c r="AE997" s="66"/>
      <c r="AF997" s="66"/>
      <c r="AG997" s="66"/>
      <c r="AH997" s="66"/>
      <c r="AI997" s="66"/>
    </row>
    <row r="998" hidden="1">
      <c r="A998" s="327"/>
      <c r="B998" s="253" t="s">
        <v>291</v>
      </c>
      <c r="C998" s="319" t="s">
        <v>292</v>
      </c>
      <c r="D998" s="253" t="s">
        <v>4642</v>
      </c>
      <c r="E998" s="269"/>
      <c r="F998" s="269"/>
      <c r="G998" s="318" t="s">
        <v>5272</v>
      </c>
      <c r="H998" s="318" t="s">
        <v>5273</v>
      </c>
      <c r="I998" s="318" t="s">
        <v>5274</v>
      </c>
      <c r="J998" s="320" t="s">
        <v>706</v>
      </c>
      <c r="K998" s="324" t="s">
        <v>493</v>
      </c>
      <c r="L998" s="269"/>
      <c r="M998" s="321" t="s">
        <v>5275</v>
      </c>
      <c r="N998" s="269"/>
      <c r="O998" s="225"/>
      <c r="P998" s="66"/>
      <c r="Q998" s="66"/>
      <c r="R998" s="66"/>
      <c r="S998" s="66"/>
      <c r="T998" s="66"/>
      <c r="U998" s="66"/>
      <c r="V998" s="66"/>
      <c r="W998" s="66"/>
      <c r="X998" s="66"/>
      <c r="Y998" s="66"/>
      <c r="Z998" s="66"/>
      <c r="AA998" s="66"/>
      <c r="AB998" s="66"/>
      <c r="AC998" s="66"/>
      <c r="AD998" s="66"/>
      <c r="AE998" s="66"/>
      <c r="AF998" s="66"/>
      <c r="AG998" s="66"/>
      <c r="AH998" s="66"/>
      <c r="AI998" s="66"/>
    </row>
    <row r="999" hidden="1">
      <c r="A999" s="327"/>
      <c r="B999" s="253" t="s">
        <v>5276</v>
      </c>
      <c r="C999" s="319" t="s">
        <v>5277</v>
      </c>
      <c r="D999" s="253" t="s">
        <v>4648</v>
      </c>
      <c r="E999" s="269"/>
      <c r="F999" s="269"/>
      <c r="G999" s="318" t="s">
        <v>5279</v>
      </c>
      <c r="H999" s="318" t="s">
        <v>5280</v>
      </c>
      <c r="I999" s="318" t="s">
        <v>5281</v>
      </c>
      <c r="J999" s="167" t="s">
        <v>492</v>
      </c>
      <c r="K999" s="324" t="s">
        <v>493</v>
      </c>
      <c r="L999" s="269"/>
      <c r="M999" s="342"/>
      <c r="N999" s="269"/>
      <c r="O999" s="225"/>
      <c r="P999" s="66"/>
      <c r="Q999" s="66"/>
      <c r="R999" s="66"/>
      <c r="S999" s="66"/>
      <c r="T999" s="66"/>
      <c r="U999" s="66"/>
      <c r="V999" s="66"/>
      <c r="W999" s="66"/>
      <c r="X999" s="66"/>
      <c r="Y999" s="66"/>
      <c r="Z999" s="66"/>
      <c r="AA999" s="66"/>
      <c r="AB999" s="66"/>
      <c r="AC999" s="66"/>
      <c r="AD999" s="66"/>
      <c r="AE999" s="66"/>
      <c r="AF999" s="66"/>
      <c r="AG999" s="66"/>
      <c r="AH999" s="66"/>
      <c r="AI999" s="66"/>
    </row>
    <row r="1000" hidden="1">
      <c r="A1000" s="327"/>
      <c r="B1000" s="253" t="s">
        <v>317</v>
      </c>
      <c r="C1000" s="319" t="s">
        <v>318</v>
      </c>
      <c r="D1000" s="253" t="s">
        <v>4654</v>
      </c>
      <c r="E1000" s="269"/>
      <c r="F1000" s="269"/>
      <c r="G1000" s="318" t="s">
        <v>318</v>
      </c>
      <c r="H1000" s="318" t="s">
        <v>5283</v>
      </c>
      <c r="I1000" s="318" t="s">
        <v>5284</v>
      </c>
      <c r="J1000" s="320" t="s">
        <v>706</v>
      </c>
      <c r="K1000" s="324" t="s">
        <v>493</v>
      </c>
      <c r="L1000" s="269"/>
      <c r="M1000" s="321" t="s">
        <v>5285</v>
      </c>
      <c r="N1000" s="269"/>
      <c r="O1000" s="225"/>
      <c r="P1000" s="66"/>
      <c r="Q1000" s="66"/>
      <c r="R1000" s="66"/>
      <c r="S1000" s="66"/>
      <c r="T1000" s="66"/>
      <c r="U1000" s="66"/>
      <c r="V1000" s="66"/>
      <c r="W1000" s="66"/>
      <c r="X1000" s="66"/>
      <c r="Y1000" s="66"/>
      <c r="Z1000" s="66"/>
      <c r="AA1000" s="66"/>
      <c r="AB1000" s="66"/>
      <c r="AC1000" s="66"/>
      <c r="AD1000" s="66"/>
      <c r="AE1000" s="66"/>
      <c r="AF1000" s="66"/>
      <c r="AG1000" s="66"/>
      <c r="AH1000" s="66"/>
      <c r="AI1000" s="66"/>
    </row>
    <row r="1001" hidden="1">
      <c r="A1001" s="327"/>
      <c r="B1001" s="343" t="s">
        <v>331</v>
      </c>
      <c r="C1001" s="324" t="s">
        <v>332</v>
      </c>
      <c r="D1001" s="253" t="s">
        <v>4660</v>
      </c>
      <c r="E1001" s="269"/>
      <c r="F1001" s="269"/>
      <c r="G1001" s="334" t="s">
        <v>332</v>
      </c>
      <c r="H1001" s="334" t="s">
        <v>5287</v>
      </c>
      <c r="I1001" s="334" t="s">
        <v>5288</v>
      </c>
      <c r="J1001" s="320" t="s">
        <v>706</v>
      </c>
      <c r="K1001" s="324" t="s">
        <v>493</v>
      </c>
      <c r="L1001" s="269"/>
      <c r="M1001" s="321" t="s">
        <v>5289</v>
      </c>
      <c r="N1001" s="269"/>
      <c r="O1001" s="225"/>
      <c r="P1001" s="66"/>
      <c r="Q1001" s="66"/>
      <c r="R1001" s="66"/>
      <c r="S1001" s="66"/>
      <c r="T1001" s="66"/>
      <c r="U1001" s="66"/>
      <c r="V1001" s="66"/>
      <c r="W1001" s="66"/>
      <c r="X1001" s="66"/>
      <c r="Y1001" s="66"/>
      <c r="Z1001" s="66"/>
      <c r="AA1001" s="66"/>
      <c r="AB1001" s="66"/>
      <c r="AC1001" s="66"/>
      <c r="AD1001" s="66"/>
      <c r="AE1001" s="66"/>
      <c r="AF1001" s="66"/>
      <c r="AG1001" s="66"/>
      <c r="AH1001" s="66"/>
      <c r="AI1001" s="66"/>
    </row>
    <row r="1002" hidden="1">
      <c r="A1002" s="327"/>
      <c r="B1002" s="343" t="s">
        <v>333</v>
      </c>
      <c r="C1002" s="324" t="s">
        <v>334</v>
      </c>
      <c r="D1002" s="253" t="s">
        <v>4666</v>
      </c>
      <c r="E1002" s="269"/>
      <c r="F1002" s="269"/>
      <c r="G1002" s="334" t="s">
        <v>334</v>
      </c>
      <c r="H1002" s="334" t="s">
        <v>5291</v>
      </c>
      <c r="I1002" s="334" t="s">
        <v>5292</v>
      </c>
      <c r="J1002" s="320" t="s">
        <v>706</v>
      </c>
      <c r="K1002" s="324" t="s">
        <v>493</v>
      </c>
      <c r="L1002" s="269"/>
      <c r="M1002" s="321" t="s">
        <v>5293</v>
      </c>
      <c r="N1002" s="269"/>
      <c r="O1002" s="225"/>
      <c r="P1002" s="66"/>
      <c r="Q1002" s="66"/>
      <c r="R1002" s="66"/>
      <c r="S1002" s="66"/>
      <c r="T1002" s="66"/>
      <c r="U1002" s="66"/>
      <c r="V1002" s="66"/>
      <c r="W1002" s="66"/>
      <c r="X1002" s="66"/>
      <c r="Y1002" s="66"/>
      <c r="Z1002" s="66"/>
      <c r="AA1002" s="66"/>
      <c r="AB1002" s="66"/>
      <c r="AC1002" s="66"/>
      <c r="AD1002" s="66"/>
      <c r="AE1002" s="66"/>
      <c r="AF1002" s="66"/>
      <c r="AG1002" s="66"/>
      <c r="AH1002" s="66"/>
      <c r="AI1002" s="66"/>
    </row>
    <row r="1003" hidden="1">
      <c r="A1003" s="327"/>
      <c r="B1003" s="343" t="s">
        <v>335</v>
      </c>
      <c r="C1003" s="324" t="s">
        <v>336</v>
      </c>
      <c r="D1003" s="253" t="s">
        <v>4672</v>
      </c>
      <c r="E1003" s="269"/>
      <c r="F1003" s="269"/>
      <c r="G1003" s="334" t="s">
        <v>336</v>
      </c>
      <c r="H1003" s="334" t="s">
        <v>5295</v>
      </c>
      <c r="I1003" s="334" t="s">
        <v>5296</v>
      </c>
      <c r="J1003" s="320" t="s">
        <v>706</v>
      </c>
      <c r="K1003" s="324" t="s">
        <v>493</v>
      </c>
      <c r="L1003" s="269"/>
      <c r="M1003" s="321" t="s">
        <v>5297</v>
      </c>
      <c r="N1003" s="269"/>
      <c r="O1003" s="225"/>
      <c r="P1003" s="66"/>
      <c r="Q1003" s="66"/>
      <c r="R1003" s="66"/>
      <c r="S1003" s="66"/>
      <c r="T1003" s="66"/>
      <c r="U1003" s="66"/>
      <c r="V1003" s="66"/>
      <c r="W1003" s="66"/>
      <c r="X1003" s="66"/>
      <c r="Y1003" s="66"/>
      <c r="Z1003" s="66"/>
      <c r="AA1003" s="66"/>
      <c r="AB1003" s="66"/>
      <c r="AC1003" s="66"/>
      <c r="AD1003" s="66"/>
      <c r="AE1003" s="66"/>
      <c r="AF1003" s="66"/>
      <c r="AG1003" s="66"/>
      <c r="AH1003" s="66"/>
      <c r="AI1003" s="66"/>
    </row>
    <row r="1004" hidden="1">
      <c r="A1004" s="327"/>
      <c r="B1004" s="343" t="s">
        <v>337</v>
      </c>
      <c r="C1004" s="324" t="s">
        <v>338</v>
      </c>
      <c r="D1004" s="253" t="s">
        <v>4678</v>
      </c>
      <c r="E1004" s="269"/>
      <c r="F1004" s="269"/>
      <c r="G1004" s="334" t="s">
        <v>5224</v>
      </c>
      <c r="H1004" s="334" t="s">
        <v>5299</v>
      </c>
      <c r="I1004" s="334" t="s">
        <v>5300</v>
      </c>
      <c r="J1004" s="320" t="s">
        <v>706</v>
      </c>
      <c r="K1004" s="257" t="s">
        <v>518</v>
      </c>
      <c r="L1004" s="253" t="s">
        <v>519</v>
      </c>
      <c r="M1004" s="321" t="s">
        <v>939</v>
      </c>
      <c r="N1004" s="269"/>
      <c r="O1004" s="225"/>
      <c r="P1004" s="66"/>
      <c r="Q1004" s="66"/>
      <c r="R1004" s="66"/>
      <c r="S1004" s="66"/>
      <c r="T1004" s="66"/>
      <c r="U1004" s="66"/>
      <c r="V1004" s="66"/>
      <c r="W1004" s="66"/>
      <c r="X1004" s="66"/>
      <c r="Y1004" s="66"/>
      <c r="Z1004" s="66"/>
      <c r="AA1004" s="66"/>
      <c r="AB1004" s="66"/>
      <c r="AC1004" s="66"/>
      <c r="AD1004" s="66"/>
      <c r="AE1004" s="66"/>
      <c r="AF1004" s="66"/>
      <c r="AG1004" s="66"/>
      <c r="AH1004" s="66"/>
      <c r="AI1004" s="66"/>
    </row>
    <row r="1005" hidden="1">
      <c r="A1005" s="327"/>
      <c r="B1005" s="343" t="s">
        <v>339</v>
      </c>
      <c r="C1005" s="324" t="s">
        <v>340</v>
      </c>
      <c r="D1005" s="253" t="s">
        <v>4684</v>
      </c>
      <c r="E1005" s="269"/>
      <c r="F1005" s="269"/>
      <c r="G1005" s="334" t="s">
        <v>340</v>
      </c>
      <c r="H1005" s="334" t="s">
        <v>5302</v>
      </c>
      <c r="I1005" s="334" t="s">
        <v>5303</v>
      </c>
      <c r="J1005" s="320" t="s">
        <v>706</v>
      </c>
      <c r="K1005" s="324" t="s">
        <v>493</v>
      </c>
      <c r="L1005" s="269"/>
      <c r="M1005" s="321" t="s">
        <v>5304</v>
      </c>
      <c r="N1005" s="269"/>
      <c r="O1005" s="225"/>
      <c r="P1005" s="66"/>
      <c r="Q1005" s="66"/>
      <c r="R1005" s="66"/>
      <c r="S1005" s="66"/>
      <c r="T1005" s="66"/>
      <c r="U1005" s="66"/>
      <c r="V1005" s="66"/>
      <c r="W1005" s="66"/>
      <c r="X1005" s="66"/>
      <c r="Y1005" s="66"/>
      <c r="Z1005" s="66"/>
      <c r="AA1005" s="66"/>
      <c r="AB1005" s="66"/>
      <c r="AC1005" s="66"/>
      <c r="AD1005" s="66"/>
      <c r="AE1005" s="66"/>
      <c r="AF1005" s="66"/>
      <c r="AG1005" s="66"/>
      <c r="AH1005" s="66"/>
      <c r="AI1005" s="66"/>
    </row>
    <row r="1006" hidden="1">
      <c r="A1006" s="327"/>
      <c r="B1006" s="343" t="s">
        <v>5305</v>
      </c>
      <c r="C1006" s="324" t="s">
        <v>5306</v>
      </c>
      <c r="D1006" s="253" t="s">
        <v>4690</v>
      </c>
      <c r="E1006" s="269"/>
      <c r="F1006" s="269"/>
      <c r="G1006" s="334" t="s">
        <v>5306</v>
      </c>
      <c r="H1006" s="334" t="s">
        <v>5308</v>
      </c>
      <c r="I1006" s="334" t="s">
        <v>5309</v>
      </c>
      <c r="J1006" s="200" t="s">
        <v>492</v>
      </c>
      <c r="K1006" s="324" t="s">
        <v>493</v>
      </c>
      <c r="L1006" s="269"/>
      <c r="M1006" s="269"/>
      <c r="N1006" s="269"/>
      <c r="O1006" s="225"/>
      <c r="P1006" s="66"/>
      <c r="Q1006" s="66"/>
      <c r="R1006" s="66"/>
      <c r="S1006" s="66"/>
      <c r="T1006" s="66"/>
      <c r="U1006" s="66"/>
      <c r="V1006" s="66"/>
      <c r="W1006" s="66"/>
      <c r="X1006" s="66"/>
      <c r="Y1006" s="66"/>
      <c r="Z1006" s="66"/>
      <c r="AA1006" s="66"/>
      <c r="AB1006" s="66"/>
      <c r="AC1006" s="66"/>
      <c r="AD1006" s="66"/>
      <c r="AE1006" s="66"/>
      <c r="AF1006" s="66"/>
      <c r="AG1006" s="66"/>
      <c r="AH1006" s="66"/>
      <c r="AI1006" s="66"/>
    </row>
    <row r="1007" hidden="1">
      <c r="A1007" s="327"/>
      <c r="B1007" s="343" t="s">
        <v>341</v>
      </c>
      <c r="C1007" s="324" t="s">
        <v>342</v>
      </c>
      <c r="D1007" s="253" t="s">
        <v>4696</v>
      </c>
      <c r="E1007" s="269"/>
      <c r="F1007" s="269"/>
      <c r="G1007" s="334" t="s">
        <v>342</v>
      </c>
      <c r="H1007" s="334" t="s">
        <v>5308</v>
      </c>
      <c r="I1007" s="334" t="s">
        <v>5311</v>
      </c>
      <c r="J1007" s="320" t="s">
        <v>706</v>
      </c>
      <c r="K1007" s="324" t="s">
        <v>493</v>
      </c>
      <c r="L1007" s="269"/>
      <c r="M1007" s="321" t="s">
        <v>5312</v>
      </c>
      <c r="N1007" s="269"/>
      <c r="O1007" s="225"/>
      <c r="P1007" s="66"/>
      <c r="Q1007" s="66"/>
      <c r="R1007" s="66"/>
      <c r="S1007" s="66"/>
      <c r="T1007" s="66"/>
      <c r="U1007" s="66"/>
      <c r="V1007" s="66"/>
      <c r="W1007" s="66"/>
      <c r="X1007" s="66"/>
      <c r="Y1007" s="66"/>
      <c r="Z1007" s="66"/>
      <c r="AA1007" s="66"/>
      <c r="AB1007" s="66"/>
      <c r="AC1007" s="66"/>
      <c r="AD1007" s="66"/>
      <c r="AE1007" s="66"/>
      <c r="AF1007" s="66"/>
      <c r="AG1007" s="66"/>
      <c r="AH1007" s="66"/>
      <c r="AI1007" s="66"/>
    </row>
    <row r="1008" hidden="1">
      <c r="A1008" s="327"/>
      <c r="B1008" s="253" t="s">
        <v>5313</v>
      </c>
      <c r="C1008" s="319" t="s">
        <v>5314</v>
      </c>
      <c r="D1008" s="253" t="s">
        <v>4700</v>
      </c>
      <c r="E1008" s="269"/>
      <c r="F1008" s="269"/>
      <c r="G1008" s="318" t="s">
        <v>5316</v>
      </c>
      <c r="H1008" s="334" t="s">
        <v>5317</v>
      </c>
      <c r="I1008" s="318" t="s">
        <v>5318</v>
      </c>
      <c r="J1008" s="200" t="s">
        <v>492</v>
      </c>
      <c r="K1008" s="324" t="s">
        <v>493</v>
      </c>
      <c r="L1008" s="269"/>
      <c r="M1008" s="321"/>
      <c r="N1008" s="269"/>
      <c r="O1008" s="225"/>
      <c r="P1008" s="66"/>
      <c r="Q1008" s="66"/>
      <c r="R1008" s="66"/>
      <c r="S1008" s="66"/>
      <c r="T1008" s="66"/>
      <c r="U1008" s="66"/>
      <c r="V1008" s="66"/>
      <c r="W1008" s="66"/>
      <c r="X1008" s="66"/>
      <c r="Y1008" s="66"/>
      <c r="Z1008" s="66"/>
      <c r="AA1008" s="66"/>
      <c r="AB1008" s="66"/>
      <c r="AC1008" s="66"/>
      <c r="AD1008" s="66"/>
      <c r="AE1008" s="66"/>
      <c r="AF1008" s="66"/>
      <c r="AG1008" s="66"/>
      <c r="AH1008" s="66"/>
      <c r="AI1008" s="66"/>
    </row>
    <row r="1009" hidden="1">
      <c r="A1009" s="327"/>
      <c r="B1009" s="253" t="s">
        <v>5319</v>
      </c>
      <c r="C1009" s="319" t="s">
        <v>5320</v>
      </c>
      <c r="D1009" s="253" t="s">
        <v>4706</v>
      </c>
      <c r="E1009" s="269"/>
      <c r="F1009" s="269"/>
      <c r="G1009" s="318" t="s">
        <v>5322</v>
      </c>
      <c r="H1009" s="334" t="s">
        <v>5317</v>
      </c>
      <c r="I1009" s="318" t="s">
        <v>5318</v>
      </c>
      <c r="J1009" s="200" t="s">
        <v>492</v>
      </c>
      <c r="K1009" s="324" t="s">
        <v>493</v>
      </c>
      <c r="L1009" s="269"/>
      <c r="M1009" s="321"/>
      <c r="N1009" s="269"/>
      <c r="O1009" s="225"/>
      <c r="P1009" s="66"/>
      <c r="Q1009" s="66"/>
      <c r="R1009" s="66"/>
      <c r="S1009" s="66"/>
      <c r="T1009" s="66"/>
      <c r="U1009" s="66"/>
      <c r="V1009" s="66"/>
      <c r="W1009" s="66"/>
      <c r="X1009" s="66"/>
      <c r="Y1009" s="66"/>
      <c r="Z1009" s="66"/>
      <c r="AA1009" s="66"/>
      <c r="AB1009" s="66"/>
      <c r="AC1009" s="66"/>
      <c r="AD1009" s="66"/>
      <c r="AE1009" s="66"/>
      <c r="AF1009" s="66"/>
      <c r="AG1009" s="66"/>
      <c r="AH1009" s="66"/>
      <c r="AI1009" s="66"/>
    </row>
    <row r="1010" hidden="1">
      <c r="A1010" s="327"/>
      <c r="B1010" s="253" t="s">
        <v>5323</v>
      </c>
      <c r="C1010" s="319" t="s">
        <v>5324</v>
      </c>
      <c r="D1010" s="253" t="s">
        <v>4710</v>
      </c>
      <c r="E1010" s="269"/>
      <c r="F1010" s="269"/>
      <c r="G1010" s="318" t="s">
        <v>5326</v>
      </c>
      <c r="H1010" s="334" t="s">
        <v>5317</v>
      </c>
      <c r="I1010" s="318" t="s">
        <v>5318</v>
      </c>
      <c r="J1010" s="200" t="s">
        <v>492</v>
      </c>
      <c r="K1010" s="324" t="s">
        <v>493</v>
      </c>
      <c r="L1010" s="269"/>
      <c r="M1010" s="321"/>
      <c r="N1010" s="269"/>
      <c r="O1010" s="225"/>
      <c r="P1010" s="66"/>
      <c r="Q1010" s="66"/>
      <c r="R1010" s="66"/>
      <c r="S1010" s="66"/>
      <c r="T1010" s="66"/>
      <c r="U1010" s="66"/>
      <c r="V1010" s="66"/>
      <c r="W1010" s="66"/>
      <c r="X1010" s="66"/>
      <c r="Y1010" s="66"/>
      <c r="Z1010" s="66"/>
      <c r="AA1010" s="66"/>
      <c r="AB1010" s="66"/>
      <c r="AC1010" s="66"/>
      <c r="AD1010" s="66"/>
      <c r="AE1010" s="66"/>
      <c r="AF1010" s="66"/>
      <c r="AG1010" s="66"/>
      <c r="AH1010" s="66"/>
      <c r="AI1010" s="66"/>
    </row>
    <row r="1011" hidden="1">
      <c r="A1011" s="327"/>
      <c r="B1011" s="253" t="s">
        <v>5327</v>
      </c>
      <c r="C1011" s="319" t="s">
        <v>5328</v>
      </c>
      <c r="D1011" s="253" t="s">
        <v>4716</v>
      </c>
      <c r="E1011" s="269"/>
      <c r="F1011" s="269"/>
      <c r="G1011" s="318" t="s">
        <v>5330</v>
      </c>
      <c r="H1011" s="334" t="s">
        <v>5317</v>
      </c>
      <c r="I1011" s="318" t="s">
        <v>5318</v>
      </c>
      <c r="J1011" s="200" t="s">
        <v>492</v>
      </c>
      <c r="K1011" s="324" t="s">
        <v>493</v>
      </c>
      <c r="L1011" s="269"/>
      <c r="M1011" s="269"/>
      <c r="N1011" s="269"/>
      <c r="O1011" s="225"/>
      <c r="P1011" s="66"/>
      <c r="Q1011" s="66"/>
      <c r="R1011" s="66"/>
      <c r="S1011" s="66"/>
      <c r="T1011" s="66"/>
      <c r="U1011" s="66"/>
      <c r="V1011" s="66"/>
      <c r="W1011" s="66"/>
      <c r="X1011" s="66"/>
      <c r="Y1011" s="66"/>
      <c r="Z1011" s="66"/>
      <c r="AA1011" s="66"/>
      <c r="AB1011" s="66"/>
      <c r="AC1011" s="66"/>
      <c r="AD1011" s="66"/>
      <c r="AE1011" s="66"/>
      <c r="AF1011" s="66"/>
      <c r="AG1011" s="66"/>
      <c r="AH1011" s="66"/>
      <c r="AI1011" s="66"/>
    </row>
    <row r="1012" hidden="1">
      <c r="A1012" s="327"/>
      <c r="B1012" s="253" t="s">
        <v>5331</v>
      </c>
      <c r="C1012" s="319" t="s">
        <v>5332</v>
      </c>
      <c r="D1012" s="253" t="s">
        <v>4722</v>
      </c>
      <c r="E1012" s="269"/>
      <c r="F1012" s="269"/>
      <c r="G1012" s="318" t="s">
        <v>5334</v>
      </c>
      <c r="H1012" s="334" t="s">
        <v>5317</v>
      </c>
      <c r="I1012" s="318" t="s">
        <v>5318</v>
      </c>
      <c r="J1012" s="200" t="s">
        <v>492</v>
      </c>
      <c r="K1012" s="324" t="s">
        <v>493</v>
      </c>
      <c r="L1012" s="269"/>
      <c r="M1012" s="321"/>
      <c r="N1012" s="269"/>
      <c r="O1012" s="225"/>
      <c r="P1012" s="66"/>
      <c r="Q1012" s="66"/>
      <c r="R1012" s="66"/>
      <c r="S1012" s="66"/>
      <c r="T1012" s="66"/>
      <c r="U1012" s="66"/>
      <c r="V1012" s="66"/>
      <c r="W1012" s="66"/>
      <c r="X1012" s="66"/>
      <c r="Y1012" s="66"/>
      <c r="Z1012" s="66"/>
      <c r="AA1012" s="66"/>
      <c r="AB1012" s="66"/>
      <c r="AC1012" s="66"/>
      <c r="AD1012" s="66"/>
      <c r="AE1012" s="66"/>
      <c r="AF1012" s="66"/>
      <c r="AG1012" s="66"/>
      <c r="AH1012" s="66"/>
      <c r="AI1012" s="66"/>
    </row>
    <row r="1013" hidden="1">
      <c r="A1013" s="327"/>
      <c r="B1013" s="253" t="s">
        <v>174</v>
      </c>
      <c r="C1013" s="319" t="s">
        <v>5335</v>
      </c>
      <c r="D1013" s="253" t="s">
        <v>4726</v>
      </c>
      <c r="E1013" s="269"/>
      <c r="F1013" s="269"/>
      <c r="G1013" s="318" t="s">
        <v>5337</v>
      </c>
      <c r="H1013" s="318" t="s">
        <v>5338</v>
      </c>
      <c r="I1013" s="316" t="s">
        <v>5339</v>
      </c>
      <c r="J1013" s="200" t="s">
        <v>492</v>
      </c>
      <c r="K1013" s="324" t="s">
        <v>493</v>
      </c>
      <c r="L1013" s="269"/>
      <c r="M1013" s="321"/>
      <c r="N1013" s="269"/>
      <c r="O1013" s="225"/>
      <c r="P1013" s="66"/>
      <c r="Q1013" s="66"/>
      <c r="R1013" s="66"/>
      <c r="S1013" s="66"/>
      <c r="T1013" s="66"/>
      <c r="U1013" s="66"/>
      <c r="V1013" s="66"/>
      <c r="W1013" s="66"/>
      <c r="X1013" s="66"/>
      <c r="Y1013" s="66"/>
      <c r="Z1013" s="66"/>
      <c r="AA1013" s="66"/>
      <c r="AB1013" s="66"/>
      <c r="AC1013" s="66"/>
      <c r="AD1013" s="66"/>
      <c r="AE1013" s="66"/>
      <c r="AF1013" s="66"/>
      <c r="AG1013" s="66"/>
      <c r="AH1013" s="66"/>
      <c r="AI1013" s="66"/>
    </row>
    <row r="1014" hidden="1">
      <c r="A1014" s="327"/>
      <c r="B1014" s="341">
        <v>303.0</v>
      </c>
      <c r="C1014" s="319" t="s">
        <v>5341</v>
      </c>
      <c r="D1014" s="253" t="s">
        <v>4730</v>
      </c>
      <c r="E1014" s="269"/>
      <c r="F1014" s="269"/>
      <c r="G1014" s="318" t="s">
        <v>5343</v>
      </c>
      <c r="H1014" s="318" t="s">
        <v>5344</v>
      </c>
      <c r="I1014" s="316" t="s">
        <v>5345</v>
      </c>
      <c r="J1014" s="200" t="s">
        <v>492</v>
      </c>
      <c r="K1014" s="324" t="s">
        <v>493</v>
      </c>
      <c r="L1014" s="269"/>
      <c r="M1014" s="342"/>
      <c r="N1014" s="269"/>
      <c r="O1014" s="225"/>
      <c r="P1014" s="66"/>
      <c r="Q1014" s="66"/>
      <c r="R1014" s="66"/>
      <c r="S1014" s="66"/>
      <c r="T1014" s="66"/>
      <c r="U1014" s="66"/>
      <c r="V1014" s="66"/>
      <c r="W1014" s="66"/>
      <c r="X1014" s="66"/>
      <c r="Y1014" s="66"/>
      <c r="Z1014" s="66"/>
      <c r="AA1014" s="66"/>
      <c r="AB1014" s="66"/>
      <c r="AC1014" s="66"/>
      <c r="AD1014" s="66"/>
      <c r="AE1014" s="66"/>
      <c r="AF1014" s="66"/>
      <c r="AG1014" s="66"/>
      <c r="AH1014" s="66"/>
      <c r="AI1014" s="66"/>
    </row>
    <row r="1015" hidden="1">
      <c r="A1015" s="327"/>
      <c r="B1015" s="253" t="s">
        <v>235</v>
      </c>
      <c r="C1015" s="319" t="s">
        <v>5382</v>
      </c>
      <c r="D1015" s="253" t="s">
        <v>4734</v>
      </c>
      <c r="E1015" s="269"/>
      <c r="F1015" s="269"/>
      <c r="G1015" s="318" t="s">
        <v>7467</v>
      </c>
      <c r="H1015" s="318" t="s">
        <v>7468</v>
      </c>
      <c r="I1015" s="316" t="s">
        <v>5386</v>
      </c>
      <c r="J1015" s="320" t="s">
        <v>706</v>
      </c>
      <c r="K1015" s="324" t="s">
        <v>493</v>
      </c>
      <c r="L1015" s="269"/>
      <c r="M1015" s="321" t="s">
        <v>5387</v>
      </c>
      <c r="N1015" s="269"/>
      <c r="O1015" s="225"/>
      <c r="P1015" s="66"/>
      <c r="Q1015" s="66"/>
      <c r="R1015" s="66"/>
      <c r="S1015" s="66"/>
      <c r="T1015" s="66"/>
      <c r="U1015" s="66"/>
      <c r="V1015" s="66"/>
      <c r="W1015" s="66"/>
      <c r="X1015" s="66"/>
      <c r="Y1015" s="66"/>
      <c r="Z1015" s="66"/>
      <c r="AA1015" s="66"/>
      <c r="AB1015" s="66"/>
      <c r="AC1015" s="66"/>
      <c r="AD1015" s="66"/>
      <c r="AE1015" s="66"/>
      <c r="AF1015" s="66"/>
      <c r="AG1015" s="66"/>
      <c r="AH1015" s="66"/>
      <c r="AI1015" s="66"/>
    </row>
    <row r="1016" hidden="1">
      <c r="A1016" s="327"/>
      <c r="B1016" s="319" t="s">
        <v>235</v>
      </c>
      <c r="C1016" s="319" t="s">
        <v>5382</v>
      </c>
      <c r="D1016" s="253" t="s">
        <v>4738</v>
      </c>
      <c r="E1016" s="269"/>
      <c r="F1016" s="269"/>
      <c r="G1016" s="318" t="s">
        <v>5384</v>
      </c>
      <c r="H1016" s="318" t="s">
        <v>5385</v>
      </c>
      <c r="I1016" s="318" t="s">
        <v>5386</v>
      </c>
      <c r="J1016" s="320" t="s">
        <v>706</v>
      </c>
      <c r="K1016" s="324" t="s">
        <v>493</v>
      </c>
      <c r="L1016" s="269"/>
      <c r="M1016" s="321" t="s">
        <v>5387</v>
      </c>
      <c r="N1016" s="269"/>
      <c r="O1016" s="225"/>
      <c r="P1016" s="66"/>
      <c r="Q1016" s="66"/>
      <c r="R1016" s="66"/>
      <c r="S1016" s="66"/>
      <c r="T1016" s="66"/>
      <c r="U1016" s="66"/>
      <c r="V1016" s="66"/>
      <c r="W1016" s="66"/>
      <c r="X1016" s="66"/>
      <c r="Y1016" s="66"/>
      <c r="Z1016" s="66"/>
      <c r="AA1016" s="66"/>
      <c r="AB1016" s="66"/>
      <c r="AC1016" s="66"/>
      <c r="AD1016" s="66"/>
      <c r="AE1016" s="66"/>
      <c r="AF1016" s="66"/>
      <c r="AG1016" s="66"/>
      <c r="AH1016" s="66"/>
      <c r="AI1016" s="66"/>
    </row>
    <row r="1017" hidden="1">
      <c r="A1017" s="327"/>
      <c r="B1017" s="319" t="s">
        <v>253</v>
      </c>
      <c r="C1017" s="319" t="s">
        <v>5413</v>
      </c>
      <c r="D1017" s="253" t="s">
        <v>4742</v>
      </c>
      <c r="E1017" s="269"/>
      <c r="F1017" s="269"/>
      <c r="G1017" s="318" t="s">
        <v>5415</v>
      </c>
      <c r="H1017" s="318" t="s">
        <v>5416</v>
      </c>
      <c r="I1017" s="316" t="s">
        <v>5417</v>
      </c>
      <c r="J1017" s="320" t="s">
        <v>706</v>
      </c>
      <c r="K1017" s="324" t="s">
        <v>493</v>
      </c>
      <c r="L1017" s="269"/>
      <c r="M1017" s="321" t="s">
        <v>5418</v>
      </c>
      <c r="N1017" s="269"/>
      <c r="O1017" s="225"/>
      <c r="P1017" s="66"/>
      <c r="Q1017" s="66"/>
      <c r="R1017" s="66"/>
      <c r="S1017" s="66"/>
      <c r="T1017" s="66"/>
      <c r="U1017" s="66"/>
      <c r="V1017" s="66"/>
      <c r="W1017" s="66"/>
      <c r="X1017" s="66"/>
      <c r="Y1017" s="66"/>
      <c r="Z1017" s="66"/>
      <c r="AA1017" s="66"/>
      <c r="AB1017" s="66"/>
      <c r="AC1017" s="66"/>
      <c r="AD1017" s="66"/>
      <c r="AE1017" s="66"/>
      <c r="AF1017" s="66"/>
      <c r="AG1017" s="66"/>
      <c r="AH1017" s="66"/>
      <c r="AI1017" s="66"/>
    </row>
    <row r="1018" hidden="1">
      <c r="A1018" s="327"/>
      <c r="B1018" s="253" t="s">
        <v>7469</v>
      </c>
      <c r="C1018" s="319" t="s">
        <v>7470</v>
      </c>
      <c r="D1018" s="253" t="s">
        <v>4748</v>
      </c>
      <c r="E1018" s="269"/>
      <c r="F1018" s="269"/>
      <c r="G1018" s="318" t="s">
        <v>7471</v>
      </c>
      <c r="H1018" s="318" t="s">
        <v>7472</v>
      </c>
      <c r="I1018" s="316" t="s">
        <v>7473</v>
      </c>
      <c r="J1018" s="320" t="s">
        <v>706</v>
      </c>
      <c r="K1018" s="324" t="s">
        <v>493</v>
      </c>
      <c r="L1018" s="269"/>
      <c r="M1018" s="321" t="s">
        <v>7474</v>
      </c>
      <c r="N1018" s="269"/>
      <c r="O1018" s="225"/>
      <c r="P1018" s="66"/>
      <c r="Q1018" s="66"/>
      <c r="R1018" s="66"/>
      <c r="S1018" s="66"/>
      <c r="T1018" s="66"/>
      <c r="U1018" s="66"/>
      <c r="V1018" s="66"/>
      <c r="W1018" s="66"/>
      <c r="X1018" s="66"/>
      <c r="Y1018" s="66"/>
      <c r="Z1018" s="66"/>
      <c r="AA1018" s="66"/>
      <c r="AB1018" s="66"/>
      <c r="AC1018" s="66"/>
      <c r="AD1018" s="66"/>
      <c r="AE1018" s="66"/>
      <c r="AF1018" s="66"/>
      <c r="AG1018" s="66"/>
      <c r="AH1018" s="66"/>
      <c r="AI1018" s="66"/>
    </row>
    <row r="1019" hidden="1">
      <c r="A1019" s="327"/>
      <c r="B1019" s="319" t="s">
        <v>202</v>
      </c>
      <c r="C1019" s="319" t="s">
        <v>203</v>
      </c>
      <c r="D1019" s="253" t="s">
        <v>4752</v>
      </c>
      <c r="E1019" s="269"/>
      <c r="F1019" s="269"/>
      <c r="G1019" s="318" t="s">
        <v>7475</v>
      </c>
      <c r="H1019" s="318" t="s">
        <v>7476</v>
      </c>
      <c r="I1019" s="316" t="s">
        <v>7477</v>
      </c>
      <c r="J1019" s="320" t="s">
        <v>706</v>
      </c>
      <c r="K1019" s="324" t="s">
        <v>493</v>
      </c>
      <c r="L1019" s="269"/>
      <c r="M1019" s="321" t="s">
        <v>7478</v>
      </c>
      <c r="N1019" s="269"/>
      <c r="O1019" s="225"/>
      <c r="P1019" s="66"/>
      <c r="Q1019" s="66"/>
      <c r="R1019" s="66"/>
      <c r="S1019" s="66"/>
      <c r="T1019" s="66"/>
      <c r="U1019" s="66"/>
      <c r="V1019" s="66"/>
      <c r="W1019" s="66"/>
      <c r="X1019" s="66"/>
      <c r="Y1019" s="66"/>
      <c r="Z1019" s="66"/>
      <c r="AA1019" s="66"/>
      <c r="AB1019" s="66"/>
      <c r="AC1019" s="66"/>
      <c r="AD1019" s="66"/>
      <c r="AE1019" s="66"/>
      <c r="AF1019" s="66"/>
      <c r="AG1019" s="66"/>
      <c r="AH1019" s="66"/>
      <c r="AI1019" s="66"/>
    </row>
    <row r="1020" hidden="1">
      <c r="A1020" s="327"/>
      <c r="B1020" s="324" t="s">
        <v>5395</v>
      </c>
      <c r="C1020" s="324" t="s">
        <v>5396</v>
      </c>
      <c r="D1020" s="253" t="s">
        <v>4756</v>
      </c>
      <c r="E1020" s="269"/>
      <c r="F1020" s="269"/>
      <c r="G1020" s="334" t="s">
        <v>5398</v>
      </c>
      <c r="H1020" s="334" t="s">
        <v>5399</v>
      </c>
      <c r="I1020" s="344" t="s">
        <v>5400</v>
      </c>
      <c r="J1020" s="200" t="s">
        <v>492</v>
      </c>
      <c r="K1020" s="324" t="s">
        <v>493</v>
      </c>
      <c r="L1020" s="269"/>
      <c r="M1020" s="321"/>
      <c r="N1020" s="269"/>
      <c r="O1020" s="225"/>
      <c r="P1020" s="66"/>
      <c r="Q1020" s="66"/>
      <c r="R1020" s="66"/>
      <c r="S1020" s="66"/>
      <c r="T1020" s="66"/>
      <c r="U1020" s="66"/>
      <c r="V1020" s="66"/>
      <c r="W1020" s="66"/>
      <c r="X1020" s="66"/>
      <c r="Y1020" s="66"/>
      <c r="Z1020" s="66"/>
      <c r="AA1020" s="66"/>
      <c r="AB1020" s="66"/>
      <c r="AC1020" s="66"/>
      <c r="AD1020" s="66"/>
      <c r="AE1020" s="66"/>
      <c r="AF1020" s="66"/>
      <c r="AG1020" s="66"/>
      <c r="AH1020" s="66"/>
      <c r="AI1020" s="66"/>
    </row>
    <row r="1021" hidden="1">
      <c r="A1021" s="327"/>
      <c r="B1021" s="324" t="s">
        <v>5401</v>
      </c>
      <c r="C1021" s="324" t="s">
        <v>5402</v>
      </c>
      <c r="D1021" s="253" t="s">
        <v>4760</v>
      </c>
      <c r="E1021" s="269"/>
      <c r="F1021" s="269"/>
      <c r="G1021" s="334" t="s">
        <v>5404</v>
      </c>
      <c r="H1021" s="334" t="s">
        <v>5405</v>
      </c>
      <c r="I1021" s="344" t="s">
        <v>5406</v>
      </c>
      <c r="J1021" s="200" t="s">
        <v>492</v>
      </c>
      <c r="K1021" s="324" t="s">
        <v>493</v>
      </c>
      <c r="L1021" s="269"/>
      <c r="M1021" s="269"/>
      <c r="N1021" s="269"/>
      <c r="O1021" s="225"/>
      <c r="P1021" s="66"/>
      <c r="Q1021" s="66"/>
      <c r="R1021" s="66"/>
      <c r="S1021" s="66"/>
      <c r="T1021" s="66"/>
      <c r="U1021" s="66"/>
      <c r="V1021" s="66"/>
      <c r="W1021" s="66"/>
      <c r="X1021" s="66"/>
      <c r="Y1021" s="66"/>
      <c r="Z1021" s="66"/>
      <c r="AA1021" s="66"/>
      <c r="AB1021" s="66"/>
      <c r="AC1021" s="66"/>
      <c r="AD1021" s="66"/>
      <c r="AE1021" s="66"/>
      <c r="AF1021" s="66"/>
      <c r="AG1021" s="66"/>
      <c r="AH1021" s="66"/>
      <c r="AI1021" s="66"/>
    </row>
    <row r="1022" hidden="1">
      <c r="A1022" s="327"/>
      <c r="B1022" s="324" t="s">
        <v>5407</v>
      </c>
      <c r="C1022" s="324" t="s">
        <v>5408</v>
      </c>
      <c r="D1022" s="253" t="s">
        <v>4764</v>
      </c>
      <c r="E1022" s="269"/>
      <c r="F1022" s="269"/>
      <c r="G1022" s="334" t="s">
        <v>5410</v>
      </c>
      <c r="H1022" s="334" t="s">
        <v>5411</v>
      </c>
      <c r="I1022" s="344" t="s">
        <v>5412</v>
      </c>
      <c r="J1022" s="167" t="s">
        <v>492</v>
      </c>
      <c r="K1022" s="324" t="s">
        <v>938</v>
      </c>
      <c r="L1022" s="269"/>
      <c r="M1022" s="342"/>
      <c r="N1022" s="269"/>
      <c r="O1022" s="225"/>
      <c r="P1022" s="66"/>
      <c r="Q1022" s="66"/>
      <c r="R1022" s="66"/>
      <c r="S1022" s="66"/>
      <c r="T1022" s="66"/>
      <c r="U1022" s="66"/>
      <c r="V1022" s="66"/>
      <c r="W1022" s="66"/>
      <c r="X1022" s="66"/>
      <c r="Y1022" s="66"/>
      <c r="Z1022" s="66"/>
      <c r="AA1022" s="66"/>
      <c r="AB1022" s="66"/>
      <c r="AC1022" s="66"/>
      <c r="AD1022" s="66"/>
      <c r="AE1022" s="66"/>
      <c r="AF1022" s="66"/>
      <c r="AG1022" s="66"/>
      <c r="AH1022" s="66"/>
      <c r="AI1022" s="66"/>
    </row>
    <row r="1023" hidden="1">
      <c r="A1023" s="327"/>
      <c r="B1023" s="324" t="s">
        <v>178</v>
      </c>
      <c r="C1023" s="324" t="s">
        <v>7449</v>
      </c>
      <c r="D1023" s="253" t="s">
        <v>4768</v>
      </c>
      <c r="E1023" s="269"/>
      <c r="F1023" s="269"/>
      <c r="G1023" s="334" t="s">
        <v>7450</v>
      </c>
      <c r="H1023" s="334" t="s">
        <v>7451</v>
      </c>
      <c r="I1023" s="344" t="s">
        <v>7452</v>
      </c>
      <c r="J1023" s="320" t="s">
        <v>706</v>
      </c>
      <c r="K1023" s="324" t="s">
        <v>493</v>
      </c>
      <c r="L1023" s="269"/>
      <c r="M1023" s="321" t="s">
        <v>7453</v>
      </c>
      <c r="N1023" s="269"/>
      <c r="O1023" s="225"/>
      <c r="P1023" s="66"/>
      <c r="Q1023" s="66"/>
      <c r="R1023" s="66"/>
      <c r="S1023" s="66"/>
      <c r="T1023" s="66"/>
      <c r="U1023" s="66"/>
      <c r="V1023" s="66"/>
      <c r="W1023" s="66"/>
      <c r="X1023" s="66"/>
      <c r="Y1023" s="66"/>
      <c r="Z1023" s="66"/>
      <c r="AA1023" s="66"/>
      <c r="AB1023" s="66"/>
      <c r="AC1023" s="66"/>
      <c r="AD1023" s="66"/>
      <c r="AE1023" s="66"/>
      <c r="AF1023" s="66"/>
      <c r="AG1023" s="66"/>
      <c r="AH1023" s="66"/>
      <c r="AI1023" s="66"/>
    </row>
    <row r="1024" hidden="1">
      <c r="A1024" s="327"/>
      <c r="B1024" s="324" t="s">
        <v>253</v>
      </c>
      <c r="C1024" s="324" t="s">
        <v>5413</v>
      </c>
      <c r="D1024" s="253" t="s">
        <v>4774</v>
      </c>
      <c r="E1024" s="269"/>
      <c r="F1024" s="269"/>
      <c r="G1024" s="334" t="s">
        <v>5415</v>
      </c>
      <c r="H1024" s="334" t="s">
        <v>5416</v>
      </c>
      <c r="I1024" s="344" t="s">
        <v>5417</v>
      </c>
      <c r="J1024" s="320" t="s">
        <v>706</v>
      </c>
      <c r="K1024" s="324" t="s">
        <v>493</v>
      </c>
      <c r="L1024" s="269"/>
      <c r="M1024" s="321" t="s">
        <v>5418</v>
      </c>
      <c r="N1024" s="269"/>
      <c r="O1024" s="225"/>
      <c r="P1024" s="66"/>
      <c r="Q1024" s="66"/>
      <c r="R1024" s="66"/>
      <c r="S1024" s="66"/>
      <c r="T1024" s="66"/>
      <c r="U1024" s="66"/>
      <c r="V1024" s="66"/>
      <c r="W1024" s="66"/>
      <c r="X1024" s="66"/>
      <c r="Y1024" s="66"/>
      <c r="Z1024" s="66"/>
      <c r="AA1024" s="66"/>
      <c r="AB1024" s="66"/>
      <c r="AC1024" s="66"/>
      <c r="AD1024" s="66"/>
      <c r="AE1024" s="66"/>
      <c r="AF1024" s="66"/>
      <c r="AG1024" s="66"/>
      <c r="AH1024" s="66"/>
      <c r="AI1024" s="66"/>
    </row>
    <row r="1025" hidden="1">
      <c r="A1025" s="327"/>
      <c r="B1025" s="324" t="s">
        <v>255</v>
      </c>
      <c r="C1025" s="324" t="s">
        <v>5419</v>
      </c>
      <c r="D1025" s="253" t="s">
        <v>4778</v>
      </c>
      <c r="E1025" s="269"/>
      <c r="F1025" s="269"/>
      <c r="G1025" s="334" t="s">
        <v>5421</v>
      </c>
      <c r="H1025" s="334" t="s">
        <v>5422</v>
      </c>
      <c r="I1025" s="334" t="s">
        <v>5423</v>
      </c>
      <c r="J1025" s="320" t="s">
        <v>706</v>
      </c>
      <c r="K1025" s="324" t="s">
        <v>493</v>
      </c>
      <c r="L1025" s="269"/>
      <c r="M1025" s="321" t="s">
        <v>5424</v>
      </c>
      <c r="N1025" s="269"/>
      <c r="O1025" s="225"/>
      <c r="P1025" s="66"/>
      <c r="Q1025" s="66"/>
      <c r="R1025" s="66"/>
      <c r="S1025" s="66"/>
      <c r="T1025" s="66"/>
      <c r="U1025" s="66"/>
      <c r="V1025" s="66"/>
      <c r="W1025" s="66"/>
      <c r="X1025" s="66"/>
      <c r="Y1025" s="66"/>
      <c r="Z1025" s="66"/>
      <c r="AA1025" s="66"/>
      <c r="AB1025" s="66"/>
      <c r="AC1025" s="66"/>
      <c r="AD1025" s="66"/>
      <c r="AE1025" s="66"/>
      <c r="AF1025" s="66"/>
      <c r="AG1025" s="66"/>
      <c r="AH1025" s="66"/>
      <c r="AI1025" s="66"/>
    </row>
    <row r="1026" hidden="1">
      <c r="A1026" s="327"/>
      <c r="B1026" s="343" t="s">
        <v>184</v>
      </c>
      <c r="C1026" s="324" t="s">
        <v>185</v>
      </c>
      <c r="D1026" s="253" t="s">
        <v>4782</v>
      </c>
      <c r="E1026" s="269"/>
      <c r="F1026" s="269"/>
      <c r="G1026" s="334" t="s">
        <v>5431</v>
      </c>
      <c r="H1026" s="334" t="s">
        <v>5432</v>
      </c>
      <c r="I1026" s="334" t="s">
        <v>5433</v>
      </c>
      <c r="J1026" s="320" t="s">
        <v>706</v>
      </c>
      <c r="K1026" s="324" t="s">
        <v>493</v>
      </c>
      <c r="L1026" s="269"/>
      <c r="M1026" s="321" t="s">
        <v>5434</v>
      </c>
      <c r="N1026" s="269"/>
      <c r="O1026" s="225"/>
      <c r="P1026" s="66"/>
      <c r="Q1026" s="66"/>
      <c r="R1026" s="66"/>
      <c r="S1026" s="66"/>
      <c r="T1026" s="66"/>
      <c r="U1026" s="66"/>
      <c r="V1026" s="66"/>
      <c r="W1026" s="66"/>
      <c r="X1026" s="66"/>
      <c r="Y1026" s="66"/>
      <c r="Z1026" s="66"/>
      <c r="AA1026" s="66"/>
      <c r="AB1026" s="66"/>
      <c r="AC1026" s="66"/>
      <c r="AD1026" s="66"/>
      <c r="AE1026" s="66"/>
      <c r="AF1026" s="66"/>
      <c r="AG1026" s="66"/>
      <c r="AH1026" s="66"/>
      <c r="AI1026" s="66"/>
    </row>
    <row r="1027" hidden="1">
      <c r="A1027" s="327"/>
      <c r="B1027" s="343" t="s">
        <v>5435</v>
      </c>
      <c r="C1027" s="324" t="s">
        <v>5436</v>
      </c>
      <c r="D1027" s="253" t="s">
        <v>4786</v>
      </c>
      <c r="E1027" s="269"/>
      <c r="F1027" s="269"/>
      <c r="G1027" s="334" t="s">
        <v>5438</v>
      </c>
      <c r="H1027" s="334" t="s">
        <v>5439</v>
      </c>
      <c r="I1027" s="334" t="s">
        <v>5440</v>
      </c>
      <c r="J1027" s="320" t="s">
        <v>706</v>
      </c>
      <c r="K1027" s="324" t="s">
        <v>493</v>
      </c>
      <c r="L1027" s="269"/>
      <c r="M1027" s="321" t="s">
        <v>5164</v>
      </c>
      <c r="N1027" s="269"/>
      <c r="O1027" s="225"/>
      <c r="P1027" s="66"/>
      <c r="Q1027" s="66"/>
      <c r="R1027" s="66"/>
      <c r="S1027" s="66"/>
      <c r="T1027" s="66"/>
      <c r="U1027" s="66"/>
      <c r="V1027" s="66"/>
      <c r="W1027" s="66"/>
      <c r="X1027" s="66"/>
      <c r="Y1027" s="66"/>
      <c r="Z1027" s="66"/>
      <c r="AA1027" s="66"/>
      <c r="AB1027" s="66"/>
      <c r="AC1027" s="66"/>
      <c r="AD1027" s="66"/>
      <c r="AE1027" s="66"/>
      <c r="AF1027" s="66"/>
      <c r="AG1027" s="66"/>
      <c r="AH1027" s="66"/>
      <c r="AI1027" s="66"/>
    </row>
    <row r="1028" hidden="1">
      <c r="A1028" s="327"/>
      <c r="B1028" s="343" t="s">
        <v>5441</v>
      </c>
      <c r="C1028" s="324" t="s">
        <v>5442</v>
      </c>
      <c r="D1028" s="253" t="s">
        <v>4790</v>
      </c>
      <c r="E1028" s="269"/>
      <c r="F1028" s="269"/>
      <c r="G1028" s="334" t="s">
        <v>5444</v>
      </c>
      <c r="H1028" s="334" t="s">
        <v>5445</v>
      </c>
      <c r="I1028" s="334" t="s">
        <v>5446</v>
      </c>
      <c r="J1028" s="200" t="s">
        <v>492</v>
      </c>
      <c r="K1028" s="257" t="s">
        <v>518</v>
      </c>
      <c r="L1028" s="253" t="s">
        <v>519</v>
      </c>
      <c r="M1028" s="269"/>
      <c r="N1028" s="269"/>
      <c r="O1028" s="225"/>
      <c r="P1028" s="66"/>
      <c r="Q1028" s="66"/>
      <c r="R1028" s="66"/>
      <c r="S1028" s="66"/>
      <c r="T1028" s="66"/>
      <c r="U1028" s="66"/>
      <c r="V1028" s="66"/>
      <c r="W1028" s="66"/>
      <c r="X1028" s="66"/>
      <c r="Y1028" s="66"/>
      <c r="Z1028" s="66"/>
      <c r="AA1028" s="66"/>
      <c r="AB1028" s="66"/>
      <c r="AC1028" s="66"/>
      <c r="AD1028" s="66"/>
      <c r="AE1028" s="66"/>
      <c r="AF1028" s="66"/>
      <c r="AG1028" s="66"/>
      <c r="AH1028" s="66"/>
      <c r="AI1028" s="66"/>
    </row>
    <row r="1029" hidden="1">
      <c r="A1029" s="327"/>
      <c r="B1029" s="324" t="s">
        <v>5447</v>
      </c>
      <c r="C1029" s="324" t="s">
        <v>5448</v>
      </c>
      <c r="D1029" s="253" t="s">
        <v>4794</v>
      </c>
      <c r="E1029" s="269"/>
      <c r="F1029" s="269"/>
      <c r="G1029" s="334" t="s">
        <v>5450</v>
      </c>
      <c r="H1029" s="334" t="s">
        <v>5451</v>
      </c>
      <c r="I1029" s="334" t="s">
        <v>5440</v>
      </c>
      <c r="J1029" s="320" t="s">
        <v>706</v>
      </c>
      <c r="K1029" s="324" t="s">
        <v>493</v>
      </c>
      <c r="L1029" s="269"/>
      <c r="M1029" s="321" t="s">
        <v>5184</v>
      </c>
      <c r="N1029" s="269"/>
      <c r="O1029" s="225"/>
      <c r="P1029" s="66"/>
      <c r="Q1029" s="66"/>
      <c r="R1029" s="66"/>
      <c r="S1029" s="66"/>
      <c r="T1029" s="66"/>
      <c r="U1029" s="66"/>
      <c r="V1029" s="66"/>
      <c r="W1029" s="66"/>
      <c r="X1029" s="66"/>
      <c r="Y1029" s="66"/>
      <c r="Z1029" s="66"/>
      <c r="AA1029" s="66"/>
      <c r="AB1029" s="66"/>
      <c r="AC1029" s="66"/>
      <c r="AD1029" s="66"/>
      <c r="AE1029" s="66"/>
      <c r="AF1029" s="66"/>
      <c r="AG1029" s="66"/>
      <c r="AH1029" s="66"/>
      <c r="AI1029" s="66"/>
    </row>
    <row r="1030" hidden="1">
      <c r="A1030" s="327"/>
      <c r="B1030" s="324" t="s">
        <v>5452</v>
      </c>
      <c r="C1030" s="324" t="s">
        <v>5453</v>
      </c>
      <c r="D1030" s="253" t="s">
        <v>4799</v>
      </c>
      <c r="E1030" s="269"/>
      <c r="F1030" s="269"/>
      <c r="G1030" s="334" t="s">
        <v>5455</v>
      </c>
      <c r="H1030" s="334" t="s">
        <v>5456</v>
      </c>
      <c r="I1030" s="334" t="s">
        <v>5457</v>
      </c>
      <c r="J1030" s="320" t="s">
        <v>706</v>
      </c>
      <c r="K1030" s="324" t="s">
        <v>493</v>
      </c>
      <c r="L1030" s="269"/>
      <c r="M1030" s="321" t="s">
        <v>5458</v>
      </c>
      <c r="N1030" s="269"/>
      <c r="O1030" s="225"/>
      <c r="P1030" s="66"/>
      <c r="Q1030" s="66"/>
      <c r="R1030" s="66"/>
      <c r="S1030" s="66"/>
      <c r="T1030" s="66"/>
      <c r="U1030" s="66"/>
      <c r="V1030" s="66"/>
      <c r="W1030" s="66"/>
      <c r="X1030" s="66"/>
      <c r="Y1030" s="66"/>
      <c r="Z1030" s="66"/>
      <c r="AA1030" s="66"/>
      <c r="AB1030" s="66"/>
      <c r="AC1030" s="66"/>
      <c r="AD1030" s="66"/>
      <c r="AE1030" s="66"/>
      <c r="AF1030" s="66"/>
      <c r="AG1030" s="66"/>
      <c r="AH1030" s="66"/>
      <c r="AI1030" s="66"/>
    </row>
    <row r="1031" hidden="1">
      <c r="A1031" s="327"/>
      <c r="B1031" s="324" t="s">
        <v>5459</v>
      </c>
      <c r="C1031" s="324" t="s">
        <v>5460</v>
      </c>
      <c r="D1031" s="253" t="s">
        <v>4803</v>
      </c>
      <c r="E1031" s="269"/>
      <c r="F1031" s="269"/>
      <c r="G1031" s="334" t="s">
        <v>5462</v>
      </c>
      <c r="H1031" s="334" t="s">
        <v>5463</v>
      </c>
      <c r="I1031" s="334" t="s">
        <v>5464</v>
      </c>
      <c r="J1031" s="320" t="s">
        <v>706</v>
      </c>
      <c r="K1031" s="324" t="s">
        <v>493</v>
      </c>
      <c r="L1031" s="269"/>
      <c r="M1031" s="321" t="s">
        <v>5465</v>
      </c>
      <c r="N1031" s="269"/>
      <c r="O1031" s="225"/>
      <c r="P1031" s="66"/>
      <c r="Q1031" s="66"/>
      <c r="R1031" s="66"/>
      <c r="S1031" s="66"/>
      <c r="T1031" s="66"/>
      <c r="U1031" s="66"/>
      <c r="V1031" s="66"/>
      <c r="W1031" s="66"/>
      <c r="X1031" s="66"/>
      <c r="Y1031" s="66"/>
      <c r="Z1031" s="66"/>
      <c r="AA1031" s="66"/>
      <c r="AB1031" s="66"/>
      <c r="AC1031" s="66"/>
      <c r="AD1031" s="66"/>
      <c r="AE1031" s="66"/>
      <c r="AF1031" s="66"/>
      <c r="AG1031" s="66"/>
      <c r="AH1031" s="66"/>
      <c r="AI1031" s="66"/>
    </row>
    <row r="1032" hidden="1">
      <c r="A1032" s="327"/>
      <c r="B1032" s="324" t="s">
        <v>5466</v>
      </c>
      <c r="C1032" s="324" t="s">
        <v>5467</v>
      </c>
      <c r="D1032" s="253" t="s">
        <v>4807</v>
      </c>
      <c r="E1032" s="269"/>
      <c r="F1032" s="269"/>
      <c r="G1032" s="334" t="s">
        <v>5469</v>
      </c>
      <c r="H1032" s="334" t="s">
        <v>5470</v>
      </c>
      <c r="I1032" s="334" t="s">
        <v>5471</v>
      </c>
      <c r="J1032" s="320" t="s">
        <v>706</v>
      </c>
      <c r="K1032" s="324" t="s">
        <v>493</v>
      </c>
      <c r="L1032" s="269"/>
      <c r="M1032" s="321" t="s">
        <v>5472</v>
      </c>
      <c r="N1032" s="269"/>
      <c r="O1032" s="225"/>
      <c r="P1032" s="66"/>
      <c r="Q1032" s="66"/>
      <c r="R1032" s="66"/>
      <c r="S1032" s="66"/>
      <c r="T1032" s="66"/>
      <c r="U1032" s="66"/>
      <c r="V1032" s="66"/>
      <c r="W1032" s="66"/>
      <c r="X1032" s="66"/>
      <c r="Y1032" s="66"/>
      <c r="Z1032" s="66"/>
      <c r="AA1032" s="66"/>
      <c r="AB1032" s="66"/>
      <c r="AC1032" s="66"/>
      <c r="AD1032" s="66"/>
      <c r="AE1032" s="66"/>
      <c r="AF1032" s="66"/>
      <c r="AG1032" s="66"/>
      <c r="AH1032" s="66"/>
      <c r="AI1032" s="66"/>
    </row>
    <row r="1033" hidden="1">
      <c r="A1033" s="327"/>
      <c r="B1033" s="343" t="s">
        <v>186</v>
      </c>
      <c r="C1033" s="324" t="s">
        <v>187</v>
      </c>
      <c r="D1033" s="253" t="s">
        <v>4808</v>
      </c>
      <c r="E1033" s="269"/>
      <c r="F1033" s="269"/>
      <c r="G1033" s="334" t="s">
        <v>5474</v>
      </c>
      <c r="H1033" s="334" t="s">
        <v>5475</v>
      </c>
      <c r="I1033" s="334" t="s">
        <v>5476</v>
      </c>
      <c r="J1033" s="320" t="s">
        <v>706</v>
      </c>
      <c r="K1033" s="324" t="s">
        <v>493</v>
      </c>
      <c r="L1033" s="269"/>
      <c r="M1033" s="321" t="s">
        <v>5477</v>
      </c>
      <c r="N1033" s="269"/>
      <c r="O1033" s="225"/>
      <c r="P1033" s="66"/>
      <c r="Q1033" s="66"/>
      <c r="R1033" s="66"/>
      <c r="S1033" s="66"/>
      <c r="T1033" s="66"/>
      <c r="U1033" s="66"/>
      <c r="V1033" s="66"/>
      <c r="W1033" s="66"/>
      <c r="X1033" s="66"/>
      <c r="Y1033" s="66"/>
      <c r="Z1033" s="66"/>
      <c r="AA1033" s="66"/>
      <c r="AB1033" s="66"/>
      <c r="AC1033" s="66"/>
      <c r="AD1033" s="66"/>
      <c r="AE1033" s="66"/>
      <c r="AF1033" s="66"/>
      <c r="AG1033" s="66"/>
      <c r="AH1033" s="66"/>
      <c r="AI1033" s="66"/>
    </row>
    <row r="1034" hidden="1">
      <c r="A1034" s="327"/>
      <c r="B1034" s="324" t="s">
        <v>188</v>
      </c>
      <c r="C1034" s="324" t="s">
        <v>189</v>
      </c>
      <c r="D1034" s="253" t="s">
        <v>4809</v>
      </c>
      <c r="E1034" s="269"/>
      <c r="F1034" s="269"/>
      <c r="G1034" s="334" t="s">
        <v>5479</v>
      </c>
      <c r="H1034" s="334" t="s">
        <v>5480</v>
      </c>
      <c r="I1034" s="334" t="s">
        <v>5481</v>
      </c>
      <c r="J1034" s="320" t="s">
        <v>706</v>
      </c>
      <c r="K1034" s="324" t="s">
        <v>493</v>
      </c>
      <c r="L1034" s="269"/>
      <c r="M1034" s="321" t="s">
        <v>5482</v>
      </c>
      <c r="N1034" s="269"/>
      <c r="O1034" s="225"/>
      <c r="P1034" s="66"/>
      <c r="Q1034" s="66"/>
      <c r="R1034" s="66"/>
      <c r="S1034" s="66"/>
      <c r="T1034" s="66"/>
      <c r="U1034" s="66"/>
      <c r="V1034" s="66"/>
      <c r="W1034" s="66"/>
      <c r="X1034" s="66"/>
      <c r="Y1034" s="66"/>
      <c r="Z1034" s="66"/>
      <c r="AA1034" s="66"/>
      <c r="AB1034" s="66"/>
      <c r="AC1034" s="66"/>
      <c r="AD1034" s="66"/>
      <c r="AE1034" s="66"/>
      <c r="AF1034" s="66"/>
      <c r="AG1034" s="66"/>
      <c r="AH1034" s="66"/>
      <c r="AI1034" s="66"/>
    </row>
    <row r="1035" hidden="1">
      <c r="A1035" s="327"/>
      <c r="B1035" s="324" t="s">
        <v>5483</v>
      </c>
      <c r="C1035" s="324" t="s">
        <v>5484</v>
      </c>
      <c r="D1035" s="253" t="s">
        <v>4810</v>
      </c>
      <c r="E1035" s="269"/>
      <c r="F1035" s="269"/>
      <c r="G1035" s="334" t="s">
        <v>5486</v>
      </c>
      <c r="H1035" s="334" t="s">
        <v>5480</v>
      </c>
      <c r="I1035" s="334" t="s">
        <v>5487</v>
      </c>
      <c r="J1035" s="200" t="s">
        <v>492</v>
      </c>
      <c r="K1035" s="324" t="s">
        <v>493</v>
      </c>
      <c r="L1035" s="269"/>
      <c r="M1035" s="321"/>
      <c r="N1035" s="269"/>
      <c r="O1035" s="225"/>
      <c r="P1035" s="66"/>
      <c r="Q1035" s="66"/>
      <c r="R1035" s="66"/>
      <c r="S1035" s="66"/>
      <c r="T1035" s="66"/>
      <c r="U1035" s="66"/>
      <c r="V1035" s="66"/>
      <c r="W1035" s="66"/>
      <c r="X1035" s="66"/>
      <c r="Y1035" s="66"/>
      <c r="Z1035" s="66"/>
      <c r="AA1035" s="66"/>
      <c r="AB1035" s="66"/>
      <c r="AC1035" s="66"/>
      <c r="AD1035" s="66"/>
      <c r="AE1035" s="66"/>
      <c r="AF1035" s="66"/>
      <c r="AG1035" s="66"/>
      <c r="AH1035" s="66"/>
      <c r="AI1035" s="66"/>
    </row>
    <row r="1036" hidden="1">
      <c r="A1036" s="327"/>
      <c r="B1036" s="324" t="s">
        <v>5488</v>
      </c>
      <c r="C1036" s="324" t="s">
        <v>5489</v>
      </c>
      <c r="D1036" s="253" t="s">
        <v>4811</v>
      </c>
      <c r="E1036" s="269"/>
      <c r="F1036" s="269"/>
      <c r="G1036" s="334" t="s">
        <v>5491</v>
      </c>
      <c r="H1036" s="334" t="s">
        <v>5492</v>
      </c>
      <c r="I1036" s="334" t="s">
        <v>5493</v>
      </c>
      <c r="J1036" s="200" t="s">
        <v>492</v>
      </c>
      <c r="K1036" s="324" t="s">
        <v>493</v>
      </c>
      <c r="L1036" s="269"/>
      <c r="M1036" s="342"/>
      <c r="N1036" s="269"/>
      <c r="O1036" s="225"/>
      <c r="P1036" s="66"/>
      <c r="Q1036" s="66"/>
      <c r="R1036" s="66"/>
      <c r="S1036" s="66"/>
      <c r="T1036" s="66"/>
      <c r="U1036" s="66"/>
      <c r="V1036" s="66"/>
      <c r="W1036" s="66"/>
      <c r="X1036" s="66"/>
      <c r="Y1036" s="66"/>
      <c r="Z1036" s="66"/>
      <c r="AA1036" s="66"/>
      <c r="AB1036" s="66"/>
      <c r="AC1036" s="66"/>
      <c r="AD1036" s="66"/>
      <c r="AE1036" s="66"/>
      <c r="AF1036" s="66"/>
      <c r="AG1036" s="66"/>
      <c r="AH1036" s="66"/>
      <c r="AI1036" s="66"/>
    </row>
    <row r="1037" hidden="1">
      <c r="A1037" s="327"/>
      <c r="B1037" s="324" t="s">
        <v>5494</v>
      </c>
      <c r="C1037" s="324" t="s">
        <v>5495</v>
      </c>
      <c r="D1037" s="253" t="s">
        <v>4812</v>
      </c>
      <c r="E1037" s="269"/>
      <c r="F1037" s="269"/>
      <c r="G1037" s="334" t="s">
        <v>5497</v>
      </c>
      <c r="H1037" s="334" t="s">
        <v>5498</v>
      </c>
      <c r="I1037" s="334" t="s">
        <v>5499</v>
      </c>
      <c r="J1037" s="200" t="s">
        <v>492</v>
      </c>
      <c r="K1037" s="324" t="s">
        <v>493</v>
      </c>
      <c r="L1037" s="269"/>
      <c r="M1037" s="269"/>
      <c r="N1037" s="269"/>
      <c r="O1037" s="225"/>
      <c r="P1037" s="66"/>
      <c r="Q1037" s="66"/>
      <c r="R1037" s="66"/>
      <c r="S1037" s="66"/>
      <c r="T1037" s="66"/>
      <c r="U1037" s="66"/>
      <c r="V1037" s="66"/>
      <c r="W1037" s="66"/>
      <c r="X1037" s="66"/>
      <c r="Y1037" s="66"/>
      <c r="Z1037" s="66"/>
      <c r="AA1037" s="66"/>
      <c r="AB1037" s="66"/>
      <c r="AC1037" s="66"/>
      <c r="AD1037" s="66"/>
      <c r="AE1037" s="66"/>
      <c r="AF1037" s="66"/>
      <c r="AG1037" s="66"/>
      <c r="AH1037" s="66"/>
      <c r="AI1037" s="66"/>
    </row>
    <row r="1038" hidden="1">
      <c r="A1038" s="327"/>
      <c r="B1038" s="324" t="s">
        <v>190</v>
      </c>
      <c r="C1038" s="324" t="s">
        <v>5500</v>
      </c>
      <c r="D1038" s="253" t="s">
        <v>4815</v>
      </c>
      <c r="E1038" s="269"/>
      <c r="F1038" s="269"/>
      <c r="G1038" s="334" t="s">
        <v>5500</v>
      </c>
      <c r="H1038" s="334" t="s">
        <v>5502</v>
      </c>
      <c r="I1038" s="334" t="s">
        <v>5503</v>
      </c>
      <c r="J1038" s="320" t="s">
        <v>706</v>
      </c>
      <c r="K1038" s="324" t="s">
        <v>493</v>
      </c>
      <c r="L1038" s="269"/>
      <c r="M1038" s="321" t="s">
        <v>5504</v>
      </c>
      <c r="N1038" s="269"/>
      <c r="O1038" s="225"/>
      <c r="P1038" s="66"/>
      <c r="Q1038" s="66"/>
      <c r="R1038" s="66"/>
      <c r="S1038" s="66"/>
      <c r="T1038" s="66"/>
      <c r="U1038" s="66"/>
      <c r="V1038" s="66"/>
      <c r="W1038" s="66"/>
      <c r="X1038" s="66"/>
      <c r="Y1038" s="66"/>
      <c r="Z1038" s="66"/>
      <c r="AA1038" s="66"/>
      <c r="AB1038" s="66"/>
      <c r="AC1038" s="66"/>
      <c r="AD1038" s="66"/>
      <c r="AE1038" s="66"/>
      <c r="AF1038" s="66"/>
      <c r="AG1038" s="66"/>
      <c r="AH1038" s="66"/>
      <c r="AI1038" s="66"/>
    </row>
    <row r="1039" hidden="1">
      <c r="A1039" s="327"/>
      <c r="B1039" s="324" t="s">
        <v>192</v>
      </c>
      <c r="C1039" s="324" t="s">
        <v>193</v>
      </c>
      <c r="D1039" s="253" t="s">
        <v>4819</v>
      </c>
      <c r="E1039" s="269"/>
      <c r="F1039" s="269"/>
      <c r="G1039" s="334" t="s">
        <v>5506</v>
      </c>
      <c r="H1039" s="334" t="s">
        <v>5507</v>
      </c>
      <c r="I1039" s="334" t="s">
        <v>5508</v>
      </c>
      <c r="J1039" s="320" t="s">
        <v>706</v>
      </c>
      <c r="K1039" s="324" t="s">
        <v>493</v>
      </c>
      <c r="L1039" s="269"/>
      <c r="M1039" s="321" t="s">
        <v>5509</v>
      </c>
      <c r="N1039" s="269"/>
      <c r="O1039" s="225"/>
      <c r="P1039" s="66"/>
      <c r="Q1039" s="66"/>
      <c r="R1039" s="66"/>
      <c r="S1039" s="66"/>
      <c r="T1039" s="66"/>
      <c r="U1039" s="66"/>
      <c r="V1039" s="66"/>
      <c r="W1039" s="66"/>
      <c r="X1039" s="66"/>
      <c r="Y1039" s="66"/>
      <c r="Z1039" s="66"/>
      <c r="AA1039" s="66"/>
      <c r="AB1039" s="66"/>
      <c r="AC1039" s="66"/>
      <c r="AD1039" s="66"/>
      <c r="AE1039" s="66"/>
      <c r="AF1039" s="66"/>
      <c r="AG1039" s="66"/>
      <c r="AH1039" s="66"/>
      <c r="AI1039" s="66"/>
    </row>
    <row r="1040" hidden="1">
      <c r="A1040" s="327"/>
      <c r="B1040" s="324" t="s">
        <v>5530</v>
      </c>
      <c r="C1040" s="324" t="s">
        <v>5531</v>
      </c>
      <c r="D1040" s="253" t="s">
        <v>4823</v>
      </c>
      <c r="E1040" s="269"/>
      <c r="F1040" s="269"/>
      <c r="G1040" s="334" t="s">
        <v>5533</v>
      </c>
      <c r="H1040" s="334" t="s">
        <v>5534</v>
      </c>
      <c r="I1040" s="334" t="s">
        <v>5535</v>
      </c>
      <c r="J1040" s="200" t="s">
        <v>492</v>
      </c>
      <c r="K1040" s="324" t="s">
        <v>493</v>
      </c>
      <c r="L1040" s="269"/>
      <c r="M1040" s="269"/>
      <c r="N1040" s="269"/>
      <c r="O1040" s="225"/>
      <c r="P1040" s="66"/>
      <c r="Q1040" s="66"/>
      <c r="R1040" s="66"/>
      <c r="S1040" s="66"/>
      <c r="T1040" s="66"/>
      <c r="U1040" s="66"/>
      <c r="V1040" s="66"/>
      <c r="W1040" s="66"/>
      <c r="X1040" s="66"/>
      <c r="Y1040" s="66"/>
      <c r="Z1040" s="66"/>
      <c r="AA1040" s="66"/>
      <c r="AB1040" s="66"/>
      <c r="AC1040" s="66"/>
      <c r="AD1040" s="66"/>
      <c r="AE1040" s="66"/>
      <c r="AF1040" s="66"/>
      <c r="AG1040" s="66"/>
      <c r="AH1040" s="66"/>
      <c r="AI1040" s="66"/>
    </row>
    <row r="1041" hidden="1">
      <c r="A1041" s="327"/>
      <c r="B1041" s="324" t="s">
        <v>198</v>
      </c>
      <c r="C1041" s="324" t="s">
        <v>199</v>
      </c>
      <c r="D1041" s="253" t="s">
        <v>4826</v>
      </c>
      <c r="E1041" s="269"/>
      <c r="F1041" s="269"/>
      <c r="G1041" s="334" t="s">
        <v>5537</v>
      </c>
      <c r="H1041" s="334" t="s">
        <v>5538</v>
      </c>
      <c r="I1041" s="334" t="s">
        <v>5539</v>
      </c>
      <c r="J1041" s="320" t="s">
        <v>706</v>
      </c>
      <c r="K1041" s="324" t="s">
        <v>493</v>
      </c>
      <c r="L1041" s="269"/>
      <c r="M1041" s="321" t="s">
        <v>5540</v>
      </c>
      <c r="N1041" s="269"/>
      <c r="O1041" s="225"/>
      <c r="P1041" s="66"/>
      <c r="Q1041" s="66"/>
      <c r="R1041" s="66"/>
      <c r="S1041" s="66"/>
      <c r="T1041" s="66"/>
      <c r="U1041" s="66"/>
      <c r="V1041" s="66"/>
      <c r="W1041" s="66"/>
      <c r="X1041" s="66"/>
      <c r="Y1041" s="66"/>
      <c r="Z1041" s="66"/>
      <c r="AA1041" s="66"/>
      <c r="AB1041" s="66"/>
      <c r="AC1041" s="66"/>
      <c r="AD1041" s="66"/>
      <c r="AE1041" s="66"/>
      <c r="AF1041" s="66"/>
      <c r="AG1041" s="66"/>
      <c r="AH1041" s="66"/>
      <c r="AI1041" s="66"/>
    </row>
    <row r="1042" hidden="1">
      <c r="A1042" s="327"/>
      <c r="B1042" s="324" t="s">
        <v>200</v>
      </c>
      <c r="C1042" s="324" t="s">
        <v>201</v>
      </c>
      <c r="D1042" s="253" t="s">
        <v>4830</v>
      </c>
      <c r="E1042" s="269"/>
      <c r="F1042" s="269"/>
      <c r="G1042" s="334" t="s">
        <v>5542</v>
      </c>
      <c r="H1042" s="334" t="s">
        <v>5538</v>
      </c>
      <c r="I1042" s="334" t="s">
        <v>5543</v>
      </c>
      <c r="J1042" s="320" t="s">
        <v>706</v>
      </c>
      <c r="K1042" s="324" t="s">
        <v>493</v>
      </c>
      <c r="L1042" s="269"/>
      <c r="M1042" s="321" t="s">
        <v>5544</v>
      </c>
      <c r="N1042" s="269"/>
      <c r="O1042" s="225"/>
      <c r="P1042" s="66"/>
      <c r="Q1042" s="66"/>
      <c r="R1042" s="66"/>
      <c r="S1042" s="66"/>
      <c r="T1042" s="66"/>
      <c r="U1042" s="66"/>
      <c r="V1042" s="66"/>
      <c r="W1042" s="66"/>
      <c r="X1042" s="66"/>
      <c r="Y1042" s="66"/>
      <c r="Z1042" s="66"/>
      <c r="AA1042" s="66"/>
      <c r="AB1042" s="66"/>
      <c r="AC1042" s="66"/>
      <c r="AD1042" s="66"/>
      <c r="AE1042" s="66"/>
      <c r="AF1042" s="66"/>
      <c r="AG1042" s="66"/>
      <c r="AH1042" s="66"/>
      <c r="AI1042" s="66"/>
    </row>
    <row r="1043" hidden="1">
      <c r="A1043" s="327"/>
      <c r="B1043" s="324" t="s">
        <v>204</v>
      </c>
      <c r="C1043" s="324" t="s">
        <v>205</v>
      </c>
      <c r="D1043" s="253" t="s">
        <v>4834</v>
      </c>
      <c r="E1043" s="269"/>
      <c r="F1043" s="269"/>
      <c r="G1043" s="334" t="s">
        <v>5546</v>
      </c>
      <c r="H1043" s="334" t="s">
        <v>5547</v>
      </c>
      <c r="I1043" s="334" t="s">
        <v>5548</v>
      </c>
      <c r="J1043" s="320" t="s">
        <v>706</v>
      </c>
      <c r="K1043" s="324" t="s">
        <v>493</v>
      </c>
      <c r="L1043" s="269"/>
      <c r="M1043" s="321" t="s">
        <v>5549</v>
      </c>
      <c r="N1043" s="269"/>
      <c r="O1043" s="225"/>
      <c r="P1043" s="66"/>
      <c r="Q1043" s="66"/>
      <c r="R1043" s="66"/>
      <c r="S1043" s="66"/>
      <c r="T1043" s="66"/>
      <c r="U1043" s="66"/>
      <c r="V1043" s="66"/>
      <c r="W1043" s="66"/>
      <c r="X1043" s="66"/>
      <c r="Y1043" s="66"/>
      <c r="Z1043" s="66"/>
      <c r="AA1043" s="66"/>
      <c r="AB1043" s="66"/>
      <c r="AC1043" s="66"/>
      <c r="AD1043" s="66"/>
      <c r="AE1043" s="66"/>
      <c r="AF1043" s="66"/>
      <c r="AG1043" s="66"/>
      <c r="AH1043" s="66"/>
      <c r="AI1043" s="66"/>
    </row>
    <row r="1044" hidden="1">
      <c r="A1044" s="327"/>
      <c r="B1044" s="324" t="s">
        <v>206</v>
      </c>
      <c r="C1044" s="324" t="s">
        <v>207</v>
      </c>
      <c r="D1044" s="253" t="s">
        <v>4838</v>
      </c>
      <c r="E1044" s="269"/>
      <c r="F1044" s="269"/>
      <c r="G1044" s="334" t="s">
        <v>5551</v>
      </c>
      <c r="H1044" s="334" t="s">
        <v>5552</v>
      </c>
      <c r="I1044" s="334" t="s">
        <v>5553</v>
      </c>
      <c r="J1044" s="320" t="s">
        <v>706</v>
      </c>
      <c r="K1044" s="324" t="s">
        <v>493</v>
      </c>
      <c r="L1044" s="269"/>
      <c r="M1044" s="321" t="s">
        <v>5554</v>
      </c>
      <c r="N1044" s="269"/>
      <c r="O1044" s="225"/>
      <c r="P1044" s="66"/>
      <c r="Q1044" s="66"/>
      <c r="R1044" s="66"/>
      <c r="S1044" s="66"/>
      <c r="T1044" s="66"/>
      <c r="U1044" s="66"/>
      <c r="V1044" s="66"/>
      <c r="W1044" s="66"/>
      <c r="X1044" s="66"/>
      <c r="Y1044" s="66"/>
      <c r="Z1044" s="66"/>
      <c r="AA1044" s="66"/>
      <c r="AB1044" s="66"/>
      <c r="AC1044" s="66"/>
      <c r="AD1044" s="66"/>
      <c r="AE1044" s="66"/>
      <c r="AF1044" s="66"/>
      <c r="AG1044" s="66"/>
      <c r="AH1044" s="66"/>
      <c r="AI1044" s="66"/>
    </row>
    <row r="1045" hidden="1">
      <c r="A1045" s="327"/>
      <c r="B1045" s="324" t="s">
        <v>208</v>
      </c>
      <c r="C1045" s="324" t="s">
        <v>209</v>
      </c>
      <c r="D1045" s="253" t="s">
        <v>4842</v>
      </c>
      <c r="E1045" s="269"/>
      <c r="F1045" s="269"/>
      <c r="G1045" s="334" t="s">
        <v>209</v>
      </c>
      <c r="H1045" s="334" t="s">
        <v>5556</v>
      </c>
      <c r="I1045" s="334" t="s">
        <v>5557</v>
      </c>
      <c r="J1045" s="320" t="s">
        <v>706</v>
      </c>
      <c r="K1045" s="324" t="s">
        <v>493</v>
      </c>
      <c r="L1045" s="269"/>
      <c r="M1045" s="321" t="s">
        <v>5558</v>
      </c>
      <c r="N1045" s="269"/>
      <c r="O1045" s="225"/>
      <c r="P1045" s="66"/>
      <c r="Q1045" s="66"/>
      <c r="R1045" s="66"/>
      <c r="S1045" s="66"/>
      <c r="T1045" s="66"/>
      <c r="U1045" s="66"/>
      <c r="V1045" s="66"/>
      <c r="W1045" s="66"/>
      <c r="X1045" s="66"/>
      <c r="Y1045" s="66"/>
      <c r="Z1045" s="66"/>
      <c r="AA1045" s="66"/>
      <c r="AB1045" s="66"/>
      <c r="AC1045" s="66"/>
      <c r="AD1045" s="66"/>
      <c r="AE1045" s="66"/>
      <c r="AF1045" s="66"/>
      <c r="AG1045" s="66"/>
      <c r="AH1045" s="66"/>
      <c r="AI1045" s="66"/>
    </row>
    <row r="1046" hidden="1">
      <c r="A1046" s="327"/>
      <c r="B1046" s="324" t="s">
        <v>5559</v>
      </c>
      <c r="C1046" s="324" t="s">
        <v>5560</v>
      </c>
      <c r="D1046" s="253" t="s">
        <v>4847</v>
      </c>
      <c r="E1046" s="269"/>
      <c r="F1046" s="269"/>
      <c r="G1046" s="334" t="s">
        <v>5562</v>
      </c>
      <c r="H1046" s="334" t="s">
        <v>5563</v>
      </c>
      <c r="I1046" s="334" t="s">
        <v>5564</v>
      </c>
      <c r="J1046" s="200" t="s">
        <v>492</v>
      </c>
      <c r="K1046" s="257" t="s">
        <v>518</v>
      </c>
      <c r="L1046" s="253" t="s">
        <v>519</v>
      </c>
      <c r="M1046" s="269"/>
      <c r="N1046" s="269"/>
      <c r="O1046" s="225"/>
      <c r="P1046" s="66"/>
      <c r="Q1046" s="66"/>
      <c r="R1046" s="66"/>
      <c r="S1046" s="66"/>
      <c r="T1046" s="66"/>
      <c r="U1046" s="66"/>
      <c r="V1046" s="66"/>
      <c r="W1046" s="66"/>
      <c r="X1046" s="66"/>
      <c r="Y1046" s="66"/>
      <c r="Z1046" s="66"/>
      <c r="AA1046" s="66"/>
      <c r="AB1046" s="66"/>
      <c r="AC1046" s="66"/>
      <c r="AD1046" s="66"/>
      <c r="AE1046" s="66"/>
      <c r="AF1046" s="66"/>
      <c r="AG1046" s="66"/>
      <c r="AH1046" s="66"/>
      <c r="AI1046" s="66"/>
    </row>
    <row r="1047" hidden="1">
      <c r="A1047" s="313"/>
      <c r="B1047" s="235" t="s">
        <v>7166</v>
      </c>
      <c r="C1047" s="253" t="s">
        <v>7167</v>
      </c>
      <c r="D1047" s="253" t="s">
        <v>4851</v>
      </c>
      <c r="E1047" s="253" t="s">
        <v>487</v>
      </c>
      <c r="F1047" s="253" t="s">
        <v>7077</v>
      </c>
      <c r="G1047" s="316" t="s">
        <v>7168</v>
      </c>
      <c r="H1047" s="316" t="s">
        <v>7169</v>
      </c>
      <c r="I1047" s="316" t="s">
        <v>7170</v>
      </c>
      <c r="J1047" s="200" t="s">
        <v>492</v>
      </c>
      <c r="K1047" s="253" t="s">
        <v>493</v>
      </c>
      <c r="L1047" s="317"/>
      <c r="M1047" s="321"/>
      <c r="N1047" s="269"/>
      <c r="O1047" s="225"/>
      <c r="P1047" s="66"/>
      <c r="Q1047" s="66"/>
      <c r="R1047" s="66"/>
      <c r="S1047" s="66"/>
      <c r="T1047" s="66"/>
      <c r="U1047" s="66"/>
      <c r="V1047" s="66"/>
      <c r="W1047" s="66"/>
      <c r="X1047" s="66"/>
      <c r="Y1047" s="66"/>
      <c r="Z1047" s="66"/>
      <c r="AA1047" s="66"/>
      <c r="AB1047" s="66"/>
      <c r="AC1047" s="66"/>
      <c r="AD1047" s="66"/>
      <c r="AE1047" s="66"/>
      <c r="AF1047" s="66"/>
      <c r="AG1047" s="66"/>
      <c r="AH1047" s="66"/>
      <c r="AI1047" s="66"/>
    </row>
    <row r="1048" hidden="1">
      <c r="A1048" s="327"/>
      <c r="B1048" s="324" t="s">
        <v>5565</v>
      </c>
      <c r="C1048" s="324" t="s">
        <v>5566</v>
      </c>
      <c r="D1048" s="253" t="s">
        <v>4855</v>
      </c>
      <c r="E1048" s="269"/>
      <c r="F1048" s="269"/>
      <c r="G1048" s="334" t="s">
        <v>5568</v>
      </c>
      <c r="H1048" s="334" t="s">
        <v>5569</v>
      </c>
      <c r="I1048" s="334" t="s">
        <v>5570</v>
      </c>
      <c r="J1048" s="200" t="s">
        <v>492</v>
      </c>
      <c r="K1048" s="324" t="s">
        <v>493</v>
      </c>
      <c r="L1048" s="269"/>
      <c r="M1048" s="321"/>
      <c r="N1048" s="269"/>
      <c r="O1048" s="225"/>
      <c r="P1048" s="66"/>
      <c r="Q1048" s="66"/>
      <c r="R1048" s="66"/>
      <c r="S1048" s="66"/>
      <c r="T1048" s="66"/>
      <c r="U1048" s="66"/>
      <c r="V1048" s="66"/>
      <c r="W1048" s="66"/>
      <c r="X1048" s="66"/>
      <c r="Y1048" s="66"/>
      <c r="Z1048" s="66"/>
      <c r="AA1048" s="66"/>
      <c r="AB1048" s="66"/>
      <c r="AC1048" s="66"/>
      <c r="AD1048" s="66"/>
      <c r="AE1048" s="66"/>
      <c r="AF1048" s="66"/>
      <c r="AG1048" s="66"/>
      <c r="AH1048" s="66"/>
      <c r="AI1048" s="66"/>
    </row>
    <row r="1049" hidden="1">
      <c r="A1049" s="327"/>
      <c r="B1049" s="324" t="s">
        <v>2197</v>
      </c>
      <c r="C1049" s="324" t="s">
        <v>290</v>
      </c>
      <c r="D1049" s="253" t="s">
        <v>4859</v>
      </c>
      <c r="E1049" s="324" t="s">
        <v>870</v>
      </c>
      <c r="F1049" s="269"/>
      <c r="G1049" s="334" t="s">
        <v>2199</v>
      </c>
      <c r="H1049" s="334" t="s">
        <v>2200</v>
      </c>
      <c r="I1049" s="334" t="s">
        <v>2201</v>
      </c>
      <c r="J1049" s="320" t="s">
        <v>706</v>
      </c>
      <c r="K1049" s="324" t="s">
        <v>518</v>
      </c>
      <c r="L1049" s="253" t="s">
        <v>519</v>
      </c>
      <c r="M1049" s="321" t="s">
        <v>2202</v>
      </c>
      <c r="N1049" s="269"/>
      <c r="O1049" s="225"/>
      <c r="P1049" s="66"/>
      <c r="Q1049" s="66"/>
      <c r="R1049" s="66"/>
      <c r="S1049" s="66"/>
      <c r="T1049" s="66"/>
      <c r="U1049" s="66"/>
      <c r="V1049" s="66"/>
      <c r="W1049" s="66"/>
      <c r="X1049" s="66"/>
      <c r="Y1049" s="66"/>
      <c r="Z1049" s="66"/>
      <c r="AA1049" s="66"/>
      <c r="AB1049" s="66"/>
      <c r="AC1049" s="66"/>
      <c r="AD1049" s="66"/>
      <c r="AE1049" s="66"/>
      <c r="AF1049" s="66"/>
      <c r="AG1049" s="66"/>
      <c r="AH1049" s="66"/>
      <c r="AI1049" s="66"/>
    </row>
    <row r="1050" hidden="1">
      <c r="A1050" s="327"/>
      <c r="B1050" s="324" t="s">
        <v>2251</v>
      </c>
      <c r="C1050" s="324" t="s">
        <v>300</v>
      </c>
      <c r="D1050" s="253" t="s">
        <v>4862</v>
      </c>
      <c r="E1050" s="269"/>
      <c r="F1050" s="269"/>
      <c r="G1050" s="334" t="s">
        <v>2253</v>
      </c>
      <c r="H1050" s="334" t="s">
        <v>2254</v>
      </c>
      <c r="I1050" s="334" t="s">
        <v>2255</v>
      </c>
      <c r="J1050" s="320" t="s">
        <v>706</v>
      </c>
      <c r="K1050" s="324" t="s">
        <v>518</v>
      </c>
      <c r="L1050" s="253" t="s">
        <v>519</v>
      </c>
      <c r="M1050" s="321" t="s">
        <v>2256</v>
      </c>
      <c r="N1050" s="269"/>
      <c r="O1050" s="225"/>
      <c r="P1050" s="66"/>
      <c r="Q1050" s="66"/>
      <c r="R1050" s="66"/>
      <c r="S1050" s="66"/>
      <c r="T1050" s="66"/>
      <c r="U1050" s="66"/>
      <c r="V1050" s="66"/>
      <c r="W1050" s="66"/>
      <c r="X1050" s="66"/>
      <c r="Y1050" s="66"/>
      <c r="Z1050" s="66"/>
      <c r="AA1050" s="66"/>
      <c r="AB1050" s="66"/>
      <c r="AC1050" s="66"/>
      <c r="AD1050" s="66"/>
      <c r="AE1050" s="66"/>
      <c r="AF1050" s="66"/>
      <c r="AG1050" s="66"/>
      <c r="AH1050" s="66"/>
      <c r="AI1050" s="66"/>
    </row>
    <row r="1051" hidden="1">
      <c r="A1051" s="327"/>
      <c r="B1051" s="319" t="s">
        <v>5571</v>
      </c>
      <c r="C1051" s="319" t="s">
        <v>5572</v>
      </c>
      <c r="D1051" s="253" t="s">
        <v>4866</v>
      </c>
      <c r="E1051" s="269"/>
      <c r="F1051" s="269"/>
      <c r="G1051" s="318" t="s">
        <v>5572</v>
      </c>
      <c r="H1051" s="318" t="s">
        <v>5574</v>
      </c>
      <c r="I1051" s="318" t="s">
        <v>5575</v>
      </c>
      <c r="J1051" s="200" t="s">
        <v>492</v>
      </c>
      <c r="K1051" s="324" t="s">
        <v>493</v>
      </c>
      <c r="L1051" s="269"/>
      <c r="M1051" s="321"/>
      <c r="N1051" s="269"/>
      <c r="O1051" s="225"/>
      <c r="P1051" s="66"/>
      <c r="Q1051" s="66"/>
      <c r="R1051" s="66"/>
      <c r="S1051" s="66"/>
      <c r="T1051" s="66"/>
      <c r="U1051" s="66"/>
      <c r="V1051" s="66"/>
      <c r="W1051" s="66"/>
      <c r="X1051" s="66"/>
      <c r="Y1051" s="66"/>
      <c r="Z1051" s="66"/>
      <c r="AA1051" s="66"/>
      <c r="AB1051" s="66"/>
      <c r="AC1051" s="66"/>
      <c r="AD1051" s="66"/>
      <c r="AE1051" s="66"/>
      <c r="AF1051" s="66"/>
      <c r="AG1051" s="66"/>
      <c r="AH1051" s="66"/>
      <c r="AI1051" s="66"/>
    </row>
    <row r="1052" hidden="1">
      <c r="A1052" s="327"/>
      <c r="B1052" s="324" t="s">
        <v>2167</v>
      </c>
      <c r="C1052" s="324" t="s">
        <v>326</v>
      </c>
      <c r="D1052" s="253" t="s">
        <v>4870</v>
      </c>
      <c r="E1052" s="324" t="s">
        <v>870</v>
      </c>
      <c r="F1052" s="269"/>
      <c r="G1052" s="334" t="s">
        <v>2169</v>
      </c>
      <c r="H1052" s="334" t="s">
        <v>2170</v>
      </c>
      <c r="I1052" s="334" t="s">
        <v>2171</v>
      </c>
      <c r="J1052" s="320" t="s">
        <v>706</v>
      </c>
      <c r="K1052" s="324" t="s">
        <v>518</v>
      </c>
      <c r="L1052" s="253" t="s">
        <v>519</v>
      </c>
      <c r="M1052" s="321" t="s">
        <v>2172</v>
      </c>
      <c r="N1052" s="269"/>
      <c r="O1052" s="225"/>
      <c r="P1052" s="66"/>
      <c r="Q1052" s="66"/>
      <c r="R1052" s="66"/>
      <c r="S1052" s="66"/>
      <c r="T1052" s="66"/>
      <c r="U1052" s="66"/>
      <c r="V1052" s="66"/>
      <c r="W1052" s="66"/>
      <c r="X1052" s="66"/>
      <c r="Y1052" s="66"/>
      <c r="Z1052" s="66"/>
      <c r="AA1052" s="66"/>
      <c r="AB1052" s="66"/>
      <c r="AC1052" s="66"/>
      <c r="AD1052" s="66"/>
      <c r="AE1052" s="66"/>
      <c r="AF1052" s="66"/>
      <c r="AG1052" s="66"/>
      <c r="AH1052" s="66"/>
      <c r="AI1052" s="66"/>
    </row>
    <row r="1053" hidden="1">
      <c r="A1053" s="327"/>
      <c r="B1053" s="324" t="s">
        <v>7479</v>
      </c>
      <c r="C1053" s="324" t="s">
        <v>7480</v>
      </c>
      <c r="D1053" s="253" t="s">
        <v>4876</v>
      </c>
      <c r="E1053" s="324" t="s">
        <v>870</v>
      </c>
      <c r="F1053" s="324" t="s">
        <v>7481</v>
      </c>
      <c r="G1053" s="344" t="s">
        <v>7480</v>
      </c>
      <c r="H1053" s="334" t="s">
        <v>7482</v>
      </c>
      <c r="I1053" s="334" t="s">
        <v>7483</v>
      </c>
      <c r="J1053" s="200" t="s">
        <v>492</v>
      </c>
      <c r="K1053" s="324" t="s">
        <v>493</v>
      </c>
      <c r="L1053" s="269"/>
      <c r="M1053" s="269"/>
      <c r="N1053" s="269"/>
      <c r="O1053" s="225"/>
      <c r="P1053" s="66"/>
      <c r="Q1053" s="66"/>
      <c r="R1053" s="66"/>
      <c r="S1053" s="66"/>
      <c r="T1053" s="66"/>
      <c r="U1053" s="66"/>
      <c r="V1053" s="66"/>
      <c r="W1053" s="66"/>
      <c r="X1053" s="66"/>
      <c r="Y1053" s="66"/>
      <c r="Z1053" s="66"/>
      <c r="AA1053" s="66"/>
      <c r="AB1053" s="66"/>
      <c r="AC1053" s="66"/>
      <c r="AD1053" s="66"/>
      <c r="AE1053" s="66"/>
      <c r="AF1053" s="66"/>
      <c r="AG1053" s="66"/>
      <c r="AH1053" s="66"/>
      <c r="AI1053" s="66"/>
    </row>
    <row r="1054" hidden="1">
      <c r="A1054" s="250" t="s">
        <v>5576</v>
      </c>
      <c r="B1054" s="217"/>
      <c r="C1054" s="250" t="s">
        <v>5577</v>
      </c>
      <c r="D1054" s="253" t="s">
        <v>4880</v>
      </c>
      <c r="E1054" s="217"/>
      <c r="F1054" s="217"/>
      <c r="G1054" s="345" t="s">
        <v>5579</v>
      </c>
      <c r="H1054" s="345" t="s">
        <v>5580</v>
      </c>
      <c r="I1054" s="345" t="s">
        <v>5581</v>
      </c>
      <c r="J1054" s="200" t="s">
        <v>492</v>
      </c>
      <c r="K1054" s="324" t="s">
        <v>493</v>
      </c>
      <c r="L1054" s="217"/>
      <c r="M1054" s="217"/>
      <c r="N1054" s="217"/>
      <c r="O1054" s="244"/>
      <c r="P1054" s="66"/>
      <c r="Q1054" s="66"/>
      <c r="R1054" s="66"/>
      <c r="S1054" s="66"/>
      <c r="T1054" s="66"/>
      <c r="U1054" s="66"/>
      <c r="V1054" s="66"/>
      <c r="W1054" s="66"/>
      <c r="X1054" s="66"/>
      <c r="Y1054" s="66"/>
      <c r="Z1054" s="66"/>
      <c r="AA1054" s="66"/>
      <c r="AB1054" s="66"/>
      <c r="AC1054" s="66"/>
      <c r="AD1054" s="66"/>
      <c r="AE1054" s="66"/>
      <c r="AF1054" s="66"/>
      <c r="AG1054" s="66"/>
      <c r="AH1054" s="66"/>
      <c r="AI1054" s="66"/>
    </row>
    <row r="1055" hidden="1">
      <c r="A1055" s="217"/>
      <c r="B1055" s="217"/>
      <c r="C1055" s="217"/>
      <c r="D1055" s="253" t="s">
        <v>4884</v>
      </c>
      <c r="E1055" s="217"/>
      <c r="F1055" s="217"/>
      <c r="G1055" s="345" t="s">
        <v>5583</v>
      </c>
      <c r="H1055" s="345" t="s">
        <v>5584</v>
      </c>
      <c r="I1055" s="345" t="s">
        <v>5581</v>
      </c>
      <c r="J1055" s="200" t="s">
        <v>492</v>
      </c>
      <c r="K1055" s="324" t="s">
        <v>493</v>
      </c>
      <c r="L1055" s="217"/>
      <c r="M1055" s="217"/>
      <c r="N1055" s="217"/>
      <c r="O1055" s="244"/>
      <c r="P1055" s="66"/>
      <c r="Q1055" s="66"/>
      <c r="R1055" s="66"/>
      <c r="S1055" s="66"/>
      <c r="T1055" s="66"/>
      <c r="U1055" s="66"/>
      <c r="V1055" s="66"/>
      <c r="W1055" s="66"/>
      <c r="X1055" s="66"/>
      <c r="Y1055" s="66"/>
      <c r="Z1055" s="66"/>
      <c r="AA1055" s="66"/>
      <c r="AB1055" s="66"/>
      <c r="AC1055" s="66"/>
      <c r="AD1055" s="66"/>
      <c r="AE1055" s="66"/>
      <c r="AF1055" s="66"/>
      <c r="AG1055" s="66"/>
      <c r="AH1055" s="66"/>
      <c r="AI1055" s="66"/>
    </row>
    <row r="1056" hidden="1">
      <c r="A1056" s="217"/>
      <c r="B1056" s="217"/>
      <c r="C1056" s="217"/>
      <c r="D1056" s="253" t="s">
        <v>4888</v>
      </c>
      <c r="E1056" s="217"/>
      <c r="F1056" s="217"/>
      <c r="G1056" s="345" t="s">
        <v>5586</v>
      </c>
      <c r="H1056" s="345" t="s">
        <v>5587</v>
      </c>
      <c r="I1056" s="345" t="s">
        <v>5588</v>
      </c>
      <c r="J1056" s="200" t="s">
        <v>492</v>
      </c>
      <c r="K1056" s="324" t="s">
        <v>493</v>
      </c>
      <c r="L1056" s="217"/>
      <c r="M1056" s="217"/>
      <c r="N1056" s="217"/>
      <c r="O1056" s="244"/>
      <c r="P1056" s="66"/>
      <c r="Q1056" s="66"/>
      <c r="R1056" s="66"/>
      <c r="S1056" s="66"/>
      <c r="T1056" s="66"/>
      <c r="U1056" s="66"/>
      <c r="V1056" s="66"/>
      <c r="W1056" s="66"/>
      <c r="X1056" s="66"/>
      <c r="Y1056" s="66"/>
      <c r="Z1056" s="66"/>
      <c r="AA1056" s="66"/>
      <c r="AB1056" s="66"/>
      <c r="AC1056" s="66"/>
      <c r="AD1056" s="66"/>
      <c r="AE1056" s="66"/>
      <c r="AF1056" s="66"/>
      <c r="AG1056" s="66"/>
      <c r="AH1056" s="66"/>
      <c r="AI1056" s="66"/>
    </row>
    <row r="1057" hidden="1">
      <c r="A1057" s="217"/>
      <c r="B1057" s="217"/>
      <c r="C1057" s="217"/>
      <c r="D1057" s="253" t="s">
        <v>4892</v>
      </c>
      <c r="E1057" s="217"/>
      <c r="F1057" s="217"/>
      <c r="G1057" s="345" t="s">
        <v>5590</v>
      </c>
      <c r="H1057" s="345" t="s">
        <v>5591</v>
      </c>
      <c r="I1057" s="345" t="s">
        <v>5592</v>
      </c>
      <c r="J1057" s="200" t="s">
        <v>492</v>
      </c>
      <c r="K1057" s="324" t="s">
        <v>493</v>
      </c>
      <c r="L1057" s="217"/>
      <c r="M1057" s="217"/>
      <c r="N1057" s="217"/>
      <c r="O1057" s="244"/>
      <c r="P1057" s="66"/>
      <c r="Q1057" s="66"/>
      <c r="R1057" s="66"/>
      <c r="S1057" s="66"/>
      <c r="T1057" s="66"/>
      <c r="U1057" s="66"/>
      <c r="V1057" s="66"/>
      <c r="W1057" s="66"/>
      <c r="X1057" s="66"/>
      <c r="Y1057" s="66"/>
      <c r="Z1057" s="66"/>
      <c r="AA1057" s="66"/>
      <c r="AB1057" s="66"/>
      <c r="AC1057" s="66"/>
      <c r="AD1057" s="66"/>
      <c r="AE1057" s="66"/>
      <c r="AF1057" s="66"/>
      <c r="AG1057" s="66"/>
      <c r="AH1057" s="66"/>
      <c r="AI1057" s="66"/>
    </row>
    <row r="1058" hidden="1">
      <c r="A1058" s="217"/>
      <c r="B1058" s="217"/>
      <c r="C1058" s="217"/>
      <c r="D1058" s="253" t="s">
        <v>4896</v>
      </c>
      <c r="E1058" s="217"/>
      <c r="F1058" s="217"/>
      <c r="G1058" s="345" t="s">
        <v>5594</v>
      </c>
      <c r="H1058" s="345" t="s">
        <v>5595</v>
      </c>
      <c r="I1058" s="345" t="s">
        <v>5596</v>
      </c>
      <c r="J1058" s="200" t="s">
        <v>492</v>
      </c>
      <c r="K1058" s="324" t="s">
        <v>493</v>
      </c>
      <c r="L1058" s="217"/>
      <c r="M1058" s="217"/>
      <c r="N1058" s="217"/>
      <c r="O1058" s="244"/>
      <c r="P1058" s="66"/>
      <c r="Q1058" s="66"/>
      <c r="R1058" s="66"/>
      <c r="S1058" s="66"/>
      <c r="T1058" s="66"/>
      <c r="U1058" s="66"/>
      <c r="V1058" s="66"/>
      <c r="W1058" s="66"/>
      <c r="X1058" s="66"/>
      <c r="Y1058" s="66"/>
      <c r="Z1058" s="66"/>
      <c r="AA1058" s="66"/>
      <c r="AB1058" s="66"/>
      <c r="AC1058" s="66"/>
      <c r="AD1058" s="66"/>
      <c r="AE1058" s="66"/>
      <c r="AF1058" s="66"/>
      <c r="AG1058" s="66"/>
      <c r="AH1058" s="66"/>
      <c r="AI1058" s="66"/>
    </row>
    <row r="1059" hidden="1">
      <c r="A1059" s="217"/>
      <c r="B1059" s="217"/>
      <c r="C1059" s="217"/>
      <c r="D1059" s="253" t="s">
        <v>4900</v>
      </c>
      <c r="E1059" s="217"/>
      <c r="F1059" s="217"/>
      <c r="G1059" s="345" t="s">
        <v>5598</v>
      </c>
      <c r="H1059" s="345" t="s">
        <v>5599</v>
      </c>
      <c r="I1059" s="345" t="s">
        <v>5596</v>
      </c>
      <c r="J1059" s="200" t="s">
        <v>492</v>
      </c>
      <c r="K1059" s="324" t="s">
        <v>493</v>
      </c>
      <c r="L1059" s="217"/>
      <c r="M1059" s="217"/>
      <c r="N1059" s="217"/>
      <c r="O1059" s="244"/>
      <c r="P1059" s="66"/>
      <c r="Q1059" s="66"/>
      <c r="R1059" s="66"/>
      <c r="S1059" s="66"/>
      <c r="T1059" s="66"/>
      <c r="U1059" s="66"/>
      <c r="V1059" s="66"/>
      <c r="W1059" s="66"/>
      <c r="X1059" s="66"/>
      <c r="Y1059" s="66"/>
      <c r="Z1059" s="66"/>
      <c r="AA1059" s="66"/>
      <c r="AB1059" s="66"/>
      <c r="AC1059" s="66"/>
      <c r="AD1059" s="66"/>
      <c r="AE1059" s="66"/>
      <c r="AF1059" s="66"/>
      <c r="AG1059" s="66"/>
      <c r="AH1059" s="66"/>
      <c r="AI1059" s="66"/>
    </row>
    <row r="1060" hidden="1">
      <c r="A1060" s="217"/>
      <c r="B1060" s="217"/>
      <c r="C1060" s="217"/>
      <c r="D1060" s="253" t="s">
        <v>4904</v>
      </c>
      <c r="E1060" s="217"/>
      <c r="F1060" s="217"/>
      <c r="G1060" s="345" t="s">
        <v>5601</v>
      </c>
      <c r="H1060" s="345" t="s">
        <v>5602</v>
      </c>
      <c r="I1060" s="345" t="s">
        <v>5588</v>
      </c>
      <c r="J1060" s="200" t="s">
        <v>492</v>
      </c>
      <c r="K1060" s="324" t="s">
        <v>493</v>
      </c>
      <c r="L1060" s="217"/>
      <c r="M1060" s="217"/>
      <c r="N1060" s="217"/>
      <c r="O1060" s="244"/>
      <c r="P1060" s="66"/>
      <c r="Q1060" s="66"/>
      <c r="R1060" s="66"/>
      <c r="S1060" s="66"/>
      <c r="T1060" s="66"/>
      <c r="U1060" s="66"/>
      <c r="V1060" s="66"/>
      <c r="W1060" s="66"/>
      <c r="X1060" s="66"/>
      <c r="Y1060" s="66"/>
      <c r="Z1060" s="66"/>
      <c r="AA1060" s="66"/>
      <c r="AB1060" s="66"/>
      <c r="AC1060" s="66"/>
      <c r="AD1060" s="66"/>
      <c r="AE1060" s="66"/>
      <c r="AF1060" s="66"/>
      <c r="AG1060" s="66"/>
      <c r="AH1060" s="66"/>
      <c r="AI1060" s="66"/>
    </row>
    <row r="1061" hidden="1">
      <c r="A1061" s="217"/>
      <c r="B1061" s="217"/>
      <c r="C1061" s="217"/>
      <c r="D1061" s="253" t="s">
        <v>4910</v>
      </c>
      <c r="E1061" s="217"/>
      <c r="F1061" s="217"/>
      <c r="G1061" s="345" t="s">
        <v>5604</v>
      </c>
      <c r="H1061" s="345" t="s">
        <v>5602</v>
      </c>
      <c r="I1061" s="345" t="s">
        <v>5592</v>
      </c>
      <c r="J1061" s="200" t="s">
        <v>492</v>
      </c>
      <c r="K1061" s="324" t="s">
        <v>493</v>
      </c>
      <c r="L1061" s="217"/>
      <c r="M1061" s="217"/>
      <c r="N1061" s="217"/>
      <c r="O1061" s="244"/>
      <c r="P1061" s="66"/>
      <c r="Q1061" s="66"/>
      <c r="R1061" s="66"/>
      <c r="S1061" s="66"/>
      <c r="T1061" s="66"/>
      <c r="U1061" s="66"/>
      <c r="V1061" s="66"/>
      <c r="W1061" s="66"/>
      <c r="X1061" s="66"/>
      <c r="Y1061" s="66"/>
      <c r="Z1061" s="66"/>
      <c r="AA1061" s="66"/>
      <c r="AB1061" s="66"/>
      <c r="AC1061" s="66"/>
      <c r="AD1061" s="66"/>
      <c r="AE1061" s="66"/>
      <c r="AF1061" s="66"/>
      <c r="AG1061" s="66"/>
      <c r="AH1061" s="66"/>
      <c r="AI1061" s="66"/>
    </row>
    <row r="1062" hidden="1">
      <c r="A1062" s="250" t="s">
        <v>5605</v>
      </c>
      <c r="B1062" s="217"/>
      <c r="C1062" s="250" t="s">
        <v>5606</v>
      </c>
      <c r="D1062" s="253" t="s">
        <v>4914</v>
      </c>
      <c r="E1062" s="217"/>
      <c r="F1062" s="217"/>
      <c r="G1062" s="345" t="s">
        <v>5608</v>
      </c>
      <c r="H1062" s="345" t="s">
        <v>5609</v>
      </c>
      <c r="I1062" s="345" t="s">
        <v>5610</v>
      </c>
      <c r="J1062" s="200" t="s">
        <v>492</v>
      </c>
      <c r="K1062" s="269"/>
      <c r="L1062" s="269"/>
      <c r="M1062" s="269"/>
      <c r="N1062" s="269"/>
      <c r="O1062" s="225"/>
      <c r="P1062" s="66"/>
      <c r="Q1062" s="66"/>
      <c r="R1062" s="66"/>
      <c r="S1062" s="66"/>
      <c r="T1062" s="66"/>
      <c r="U1062" s="66"/>
      <c r="V1062" s="66"/>
      <c r="W1062" s="66"/>
      <c r="X1062" s="66"/>
      <c r="Y1062" s="66"/>
      <c r="Z1062" s="66"/>
      <c r="AA1062" s="66"/>
      <c r="AB1062" s="66"/>
      <c r="AC1062" s="66"/>
      <c r="AD1062" s="66"/>
      <c r="AE1062" s="66"/>
      <c r="AF1062" s="66"/>
      <c r="AG1062" s="66"/>
      <c r="AH1062" s="66"/>
      <c r="AI1062" s="66"/>
    </row>
    <row r="1063" hidden="1">
      <c r="A1063" s="250" t="s">
        <v>5605</v>
      </c>
      <c r="B1063" s="217"/>
      <c r="C1063" s="217"/>
      <c r="D1063" s="253" t="s">
        <v>4918</v>
      </c>
      <c r="E1063" s="217"/>
      <c r="F1063" s="217"/>
      <c r="G1063" s="345" t="s">
        <v>5612</v>
      </c>
      <c r="H1063" s="345" t="s">
        <v>5613</v>
      </c>
      <c r="I1063" s="345" t="s">
        <v>5614</v>
      </c>
      <c r="J1063" s="200" t="s">
        <v>492</v>
      </c>
      <c r="K1063" s="269"/>
      <c r="L1063" s="269"/>
      <c r="M1063" s="269"/>
      <c r="N1063" s="269"/>
      <c r="O1063" s="225"/>
      <c r="P1063" s="66"/>
      <c r="Q1063" s="66"/>
      <c r="R1063" s="66"/>
      <c r="S1063" s="66"/>
      <c r="T1063" s="66"/>
      <c r="U1063" s="66"/>
      <c r="V1063" s="66"/>
      <c r="W1063" s="66"/>
      <c r="X1063" s="66"/>
      <c r="Y1063" s="66"/>
      <c r="Z1063" s="66"/>
      <c r="AA1063" s="66"/>
      <c r="AB1063" s="66"/>
      <c r="AC1063" s="66"/>
      <c r="AD1063" s="66"/>
      <c r="AE1063" s="66"/>
      <c r="AF1063" s="66"/>
      <c r="AG1063" s="66"/>
      <c r="AH1063" s="66"/>
      <c r="AI1063" s="66"/>
    </row>
    <row r="1064" hidden="1">
      <c r="A1064" s="250" t="s">
        <v>5605</v>
      </c>
      <c r="B1064" s="217"/>
      <c r="C1064" s="217"/>
      <c r="D1064" s="253" t="s">
        <v>4920</v>
      </c>
      <c r="E1064" s="217"/>
      <c r="F1064" s="217"/>
      <c r="G1064" s="345" t="s">
        <v>5616</v>
      </c>
      <c r="H1064" s="345" t="s">
        <v>5617</v>
      </c>
      <c r="I1064" s="345" t="s">
        <v>5618</v>
      </c>
      <c r="J1064" s="200" t="s">
        <v>492</v>
      </c>
      <c r="K1064" s="269"/>
      <c r="L1064" s="269"/>
      <c r="M1064" s="269"/>
      <c r="N1064" s="269"/>
      <c r="O1064" s="225"/>
      <c r="P1064" s="66"/>
      <c r="Q1064" s="66"/>
      <c r="R1064" s="66"/>
      <c r="S1064" s="66"/>
      <c r="T1064" s="66"/>
      <c r="U1064" s="66"/>
      <c r="V1064" s="66"/>
      <c r="W1064" s="66"/>
      <c r="X1064" s="66"/>
      <c r="Y1064" s="66"/>
      <c r="Z1064" s="66"/>
      <c r="AA1064" s="66"/>
      <c r="AB1064" s="66"/>
      <c r="AC1064" s="66"/>
      <c r="AD1064" s="66"/>
      <c r="AE1064" s="66"/>
      <c r="AF1064" s="66"/>
      <c r="AG1064" s="66"/>
      <c r="AH1064" s="66"/>
      <c r="AI1064" s="66"/>
    </row>
    <row r="1065" hidden="1">
      <c r="A1065" s="250" t="s">
        <v>5605</v>
      </c>
      <c r="B1065" s="217"/>
      <c r="C1065" s="217"/>
      <c r="D1065" s="253" t="s">
        <v>4924</v>
      </c>
      <c r="E1065" s="217"/>
      <c r="F1065" s="217"/>
      <c r="G1065" s="345" t="s">
        <v>5620</v>
      </c>
      <c r="H1065" s="345" t="s">
        <v>5621</v>
      </c>
      <c r="I1065" s="345" t="s">
        <v>5622</v>
      </c>
      <c r="J1065" s="200" t="s">
        <v>492</v>
      </c>
      <c r="K1065" s="269"/>
      <c r="L1065" s="269"/>
      <c r="M1065" s="269"/>
      <c r="N1065" s="269"/>
      <c r="O1065" s="225"/>
      <c r="P1065" s="66"/>
      <c r="Q1065" s="66"/>
      <c r="R1065" s="66"/>
      <c r="S1065" s="66"/>
      <c r="T1065" s="66"/>
      <c r="U1065" s="66"/>
      <c r="V1065" s="66"/>
      <c r="W1065" s="66"/>
      <c r="X1065" s="66"/>
      <c r="Y1065" s="66"/>
      <c r="Z1065" s="66"/>
      <c r="AA1065" s="66"/>
      <c r="AB1065" s="66"/>
      <c r="AC1065" s="66"/>
      <c r="AD1065" s="66"/>
      <c r="AE1065" s="66"/>
      <c r="AF1065" s="66"/>
      <c r="AG1065" s="66"/>
      <c r="AH1065" s="66"/>
      <c r="AI1065" s="66"/>
    </row>
    <row r="1066" hidden="1">
      <c r="A1066" s="250" t="s">
        <v>5605</v>
      </c>
      <c r="B1066" s="217"/>
      <c r="C1066" s="217"/>
      <c r="D1066" s="253" t="s">
        <v>4928</v>
      </c>
      <c r="E1066" s="217"/>
      <c r="F1066" s="217"/>
      <c r="G1066" s="345" t="s">
        <v>5624</v>
      </c>
      <c r="H1066" s="345" t="s">
        <v>5625</v>
      </c>
      <c r="I1066" s="345" t="s">
        <v>5626</v>
      </c>
      <c r="J1066" s="200" t="s">
        <v>492</v>
      </c>
      <c r="K1066" s="269"/>
      <c r="L1066" s="269"/>
      <c r="M1066" s="269"/>
      <c r="N1066" s="269"/>
      <c r="O1066" s="225"/>
      <c r="P1066" s="66"/>
      <c r="Q1066" s="66"/>
      <c r="R1066" s="66"/>
      <c r="S1066" s="66"/>
      <c r="T1066" s="66"/>
      <c r="U1066" s="66"/>
      <c r="V1066" s="66"/>
      <c r="W1066" s="66"/>
      <c r="X1066" s="66"/>
      <c r="Y1066" s="66"/>
      <c r="Z1066" s="66"/>
      <c r="AA1066" s="66"/>
      <c r="AB1066" s="66"/>
      <c r="AC1066" s="66"/>
      <c r="AD1066" s="66"/>
      <c r="AE1066" s="66"/>
      <c r="AF1066" s="66"/>
      <c r="AG1066" s="66"/>
      <c r="AH1066" s="66"/>
      <c r="AI1066" s="66"/>
    </row>
    <row r="1067" hidden="1">
      <c r="A1067" s="250" t="s">
        <v>5605</v>
      </c>
      <c r="B1067" s="217"/>
      <c r="C1067" s="217"/>
      <c r="D1067" s="253" t="s">
        <v>4931</v>
      </c>
      <c r="E1067" s="217"/>
      <c r="F1067" s="217"/>
      <c r="G1067" s="345" t="s">
        <v>5628</v>
      </c>
      <c r="H1067" s="345" t="s">
        <v>5629</v>
      </c>
      <c r="I1067" s="345" t="s">
        <v>5630</v>
      </c>
      <c r="J1067" s="200" t="s">
        <v>492</v>
      </c>
      <c r="K1067" s="269"/>
      <c r="L1067" s="269"/>
      <c r="M1067" s="269"/>
      <c r="N1067" s="269"/>
      <c r="O1067" s="225"/>
      <c r="P1067" s="66"/>
      <c r="Q1067" s="66"/>
      <c r="R1067" s="66"/>
      <c r="S1067" s="66"/>
      <c r="T1067" s="66"/>
      <c r="U1067" s="66"/>
      <c r="V1067" s="66"/>
      <c r="W1067" s="66"/>
      <c r="X1067" s="66"/>
      <c r="Y1067" s="66"/>
      <c r="Z1067" s="66"/>
      <c r="AA1067" s="66"/>
      <c r="AB1067" s="66"/>
      <c r="AC1067" s="66"/>
      <c r="AD1067" s="66"/>
      <c r="AE1067" s="66"/>
      <c r="AF1067" s="66"/>
      <c r="AG1067" s="66"/>
      <c r="AH1067" s="66"/>
      <c r="AI1067" s="66"/>
    </row>
    <row r="1068" hidden="1">
      <c r="A1068" s="250" t="s">
        <v>5605</v>
      </c>
      <c r="B1068" s="217"/>
      <c r="C1068" s="217"/>
      <c r="D1068" s="253" t="s">
        <v>4935</v>
      </c>
      <c r="E1068" s="217"/>
      <c r="F1068" s="217"/>
      <c r="G1068" s="345" t="s">
        <v>5632</v>
      </c>
      <c r="H1068" s="345" t="s">
        <v>5633</v>
      </c>
      <c r="I1068" s="345" t="s">
        <v>5630</v>
      </c>
      <c r="J1068" s="200" t="s">
        <v>492</v>
      </c>
      <c r="K1068" s="269"/>
      <c r="L1068" s="269"/>
      <c r="M1068" s="269"/>
      <c r="N1068" s="269"/>
      <c r="O1068" s="225"/>
      <c r="P1068" s="66"/>
      <c r="Q1068" s="66"/>
      <c r="R1068" s="66"/>
      <c r="S1068" s="66"/>
      <c r="T1068" s="66"/>
      <c r="U1068" s="66"/>
      <c r="V1068" s="66"/>
      <c r="W1068" s="66"/>
      <c r="X1068" s="66"/>
      <c r="Y1068" s="66"/>
      <c r="Z1068" s="66"/>
      <c r="AA1068" s="66"/>
      <c r="AB1068" s="66"/>
      <c r="AC1068" s="66"/>
      <c r="AD1068" s="66"/>
      <c r="AE1068" s="66"/>
      <c r="AF1068" s="66"/>
      <c r="AG1068" s="66"/>
      <c r="AH1068" s="66"/>
      <c r="AI1068" s="66"/>
    </row>
    <row r="1069" hidden="1">
      <c r="A1069" s="250" t="s">
        <v>5605</v>
      </c>
      <c r="B1069" s="217"/>
      <c r="C1069" s="217"/>
      <c r="D1069" s="253" t="s">
        <v>4938</v>
      </c>
      <c r="E1069" s="217"/>
      <c r="F1069" s="217"/>
      <c r="G1069" s="345" t="s">
        <v>5635</v>
      </c>
      <c r="H1069" s="345" t="s">
        <v>5636</v>
      </c>
      <c r="I1069" s="345" t="s">
        <v>5630</v>
      </c>
      <c r="J1069" s="200" t="s">
        <v>492</v>
      </c>
      <c r="K1069" s="269"/>
      <c r="L1069" s="269"/>
      <c r="M1069" s="269"/>
      <c r="N1069" s="269"/>
      <c r="O1069" s="225"/>
      <c r="P1069" s="66"/>
      <c r="Q1069" s="66"/>
      <c r="R1069" s="66"/>
      <c r="S1069" s="66"/>
      <c r="T1069" s="66"/>
      <c r="U1069" s="66"/>
      <c r="V1069" s="66"/>
      <c r="W1069" s="66"/>
      <c r="X1069" s="66"/>
      <c r="Y1069" s="66"/>
      <c r="Z1069" s="66"/>
      <c r="AA1069" s="66"/>
      <c r="AB1069" s="66"/>
      <c r="AC1069" s="66"/>
      <c r="AD1069" s="66"/>
      <c r="AE1069" s="66"/>
      <c r="AF1069" s="66"/>
      <c r="AG1069" s="66"/>
      <c r="AH1069" s="66"/>
      <c r="AI1069" s="66"/>
    </row>
    <row r="1070" hidden="1">
      <c r="A1070" s="250" t="s">
        <v>5605</v>
      </c>
      <c r="B1070" s="217"/>
      <c r="C1070" s="217"/>
      <c r="D1070" s="253" t="s">
        <v>4942</v>
      </c>
      <c r="E1070" s="217"/>
      <c r="F1070" s="217"/>
      <c r="G1070" s="345" t="s">
        <v>5638</v>
      </c>
      <c r="H1070" s="345" t="s">
        <v>5639</v>
      </c>
      <c r="I1070" s="345" t="s">
        <v>5630</v>
      </c>
      <c r="J1070" s="200" t="s">
        <v>492</v>
      </c>
      <c r="K1070" s="269"/>
      <c r="L1070" s="269"/>
      <c r="M1070" s="269"/>
      <c r="N1070" s="269"/>
      <c r="O1070" s="225"/>
      <c r="P1070" s="66"/>
      <c r="Q1070" s="66"/>
      <c r="R1070" s="66"/>
      <c r="S1070" s="66"/>
      <c r="T1070" s="66"/>
      <c r="U1070" s="66"/>
      <c r="V1070" s="66"/>
      <c r="W1070" s="66"/>
      <c r="X1070" s="66"/>
      <c r="Y1070" s="66"/>
      <c r="Z1070" s="66"/>
      <c r="AA1070" s="66"/>
      <c r="AB1070" s="66"/>
      <c r="AC1070" s="66"/>
      <c r="AD1070" s="66"/>
      <c r="AE1070" s="66"/>
      <c r="AF1070" s="66"/>
      <c r="AG1070" s="66"/>
      <c r="AH1070" s="66"/>
      <c r="AI1070" s="66"/>
    </row>
    <row r="1071" hidden="1">
      <c r="A1071" s="250" t="s">
        <v>5605</v>
      </c>
      <c r="B1071" s="217"/>
      <c r="C1071" s="217"/>
      <c r="D1071" s="253" t="s">
        <v>4945</v>
      </c>
      <c r="E1071" s="217"/>
      <c r="F1071" s="217"/>
      <c r="G1071" s="345" t="s">
        <v>5641</v>
      </c>
      <c r="H1071" s="345" t="s">
        <v>5642</v>
      </c>
      <c r="I1071" s="345" t="s">
        <v>5630</v>
      </c>
      <c r="J1071" s="200" t="s">
        <v>492</v>
      </c>
      <c r="K1071" s="269"/>
      <c r="L1071" s="269"/>
      <c r="M1071" s="269"/>
      <c r="N1071" s="269"/>
      <c r="O1071" s="225"/>
      <c r="P1071" s="66"/>
      <c r="Q1071" s="66"/>
      <c r="R1071" s="66"/>
      <c r="S1071" s="66"/>
      <c r="T1071" s="66"/>
      <c r="U1071" s="66"/>
      <c r="V1071" s="66"/>
      <c r="W1071" s="66"/>
      <c r="X1071" s="66"/>
      <c r="Y1071" s="66"/>
      <c r="Z1071" s="66"/>
      <c r="AA1071" s="66"/>
      <c r="AB1071" s="66"/>
      <c r="AC1071" s="66"/>
      <c r="AD1071" s="66"/>
      <c r="AE1071" s="66"/>
      <c r="AF1071" s="66"/>
      <c r="AG1071" s="66"/>
      <c r="AH1071" s="66"/>
      <c r="AI1071" s="66"/>
    </row>
    <row r="1072" hidden="1">
      <c r="A1072" s="250" t="s">
        <v>5605</v>
      </c>
      <c r="B1072" s="217"/>
      <c r="C1072" s="217"/>
      <c r="D1072" s="253" t="s">
        <v>4947</v>
      </c>
      <c r="E1072" s="217"/>
      <c r="F1072" s="217"/>
      <c r="G1072" s="345" t="s">
        <v>5644</v>
      </c>
      <c r="H1072" s="345" t="s">
        <v>5645</v>
      </c>
      <c r="I1072" s="345" t="s">
        <v>5630</v>
      </c>
      <c r="J1072" s="200" t="s">
        <v>492</v>
      </c>
      <c r="K1072" s="269"/>
      <c r="L1072" s="269"/>
      <c r="M1072" s="269"/>
      <c r="N1072" s="269"/>
      <c r="O1072" s="225"/>
      <c r="P1072" s="66"/>
      <c r="Q1072" s="66"/>
      <c r="R1072" s="66"/>
      <c r="S1072" s="66"/>
      <c r="T1072" s="66"/>
      <c r="U1072" s="66"/>
      <c r="V1072" s="66"/>
      <c r="W1072" s="66"/>
      <c r="X1072" s="66"/>
      <c r="Y1072" s="66"/>
      <c r="Z1072" s="66"/>
      <c r="AA1072" s="66"/>
      <c r="AB1072" s="66"/>
      <c r="AC1072" s="66"/>
      <c r="AD1072" s="66"/>
      <c r="AE1072" s="66"/>
      <c r="AF1072" s="66"/>
      <c r="AG1072" s="66"/>
      <c r="AH1072" s="66"/>
      <c r="AI1072" s="66"/>
    </row>
    <row r="1073" hidden="1">
      <c r="A1073" s="250" t="s">
        <v>5605</v>
      </c>
      <c r="B1073" s="217"/>
      <c r="C1073" s="217"/>
      <c r="D1073" s="253" t="s">
        <v>4950</v>
      </c>
      <c r="E1073" s="217"/>
      <c r="F1073" s="217"/>
      <c r="G1073" s="345" t="s">
        <v>5647</v>
      </c>
      <c r="H1073" s="345" t="s">
        <v>5648</v>
      </c>
      <c r="I1073" s="345" t="s">
        <v>5649</v>
      </c>
      <c r="J1073" s="200" t="s">
        <v>492</v>
      </c>
      <c r="K1073" s="269"/>
      <c r="L1073" s="269"/>
      <c r="M1073" s="269"/>
      <c r="N1073" s="269"/>
      <c r="O1073" s="225"/>
      <c r="P1073" s="66"/>
      <c r="Q1073" s="66"/>
      <c r="R1073" s="66"/>
      <c r="S1073" s="66"/>
      <c r="T1073" s="66"/>
      <c r="U1073" s="66"/>
      <c r="V1073" s="66"/>
      <c r="W1073" s="66"/>
      <c r="X1073" s="66"/>
      <c r="Y1073" s="66"/>
      <c r="Z1073" s="66"/>
      <c r="AA1073" s="66"/>
      <c r="AB1073" s="66"/>
      <c r="AC1073" s="66"/>
      <c r="AD1073" s="66"/>
      <c r="AE1073" s="66"/>
      <c r="AF1073" s="66"/>
      <c r="AG1073" s="66"/>
      <c r="AH1073" s="66"/>
      <c r="AI1073" s="66"/>
    </row>
    <row r="1074" hidden="1">
      <c r="A1074" s="250" t="s">
        <v>5605</v>
      </c>
      <c r="B1074" s="217"/>
      <c r="C1074" s="217"/>
      <c r="D1074" s="253" t="s">
        <v>4954</v>
      </c>
      <c r="E1074" s="217"/>
      <c r="F1074" s="217"/>
      <c r="G1074" s="345" t="s">
        <v>5651</v>
      </c>
      <c r="H1074" s="345" t="s">
        <v>5652</v>
      </c>
      <c r="I1074" s="345" t="s">
        <v>5653</v>
      </c>
      <c r="J1074" s="200" t="s">
        <v>492</v>
      </c>
      <c r="K1074" s="269"/>
      <c r="L1074" s="269"/>
      <c r="M1074" s="269"/>
      <c r="N1074" s="269"/>
      <c r="O1074" s="225"/>
      <c r="P1074" s="66"/>
      <c r="Q1074" s="66"/>
      <c r="R1074" s="66"/>
      <c r="S1074" s="66"/>
      <c r="T1074" s="66"/>
      <c r="U1074" s="66"/>
      <c r="V1074" s="66"/>
      <c r="W1074" s="66"/>
      <c r="X1074" s="66"/>
      <c r="Y1074" s="66"/>
      <c r="Z1074" s="66"/>
      <c r="AA1074" s="66"/>
      <c r="AB1074" s="66"/>
      <c r="AC1074" s="66"/>
      <c r="AD1074" s="66"/>
      <c r="AE1074" s="66"/>
      <c r="AF1074" s="66"/>
      <c r="AG1074" s="66"/>
      <c r="AH1074" s="66"/>
      <c r="AI1074" s="66"/>
    </row>
    <row r="1075" hidden="1">
      <c r="A1075" s="250" t="s">
        <v>5605</v>
      </c>
      <c r="B1075" s="217"/>
      <c r="C1075" s="217"/>
      <c r="D1075" s="253" t="s">
        <v>4958</v>
      </c>
      <c r="E1075" s="217"/>
      <c r="F1075" s="217"/>
      <c r="G1075" s="345" t="s">
        <v>5655</v>
      </c>
      <c r="H1075" s="345" t="s">
        <v>5656</v>
      </c>
      <c r="I1075" s="345" t="s">
        <v>5657</v>
      </c>
      <c r="J1075" s="200" t="s">
        <v>492</v>
      </c>
      <c r="K1075" s="269"/>
      <c r="L1075" s="269"/>
      <c r="M1075" s="269"/>
      <c r="N1075" s="269"/>
      <c r="O1075" s="225"/>
      <c r="P1075" s="66"/>
      <c r="Q1075" s="66"/>
      <c r="R1075" s="66"/>
      <c r="S1075" s="66"/>
      <c r="T1075" s="66"/>
      <c r="U1075" s="66"/>
      <c r="V1075" s="66"/>
      <c r="W1075" s="66"/>
      <c r="X1075" s="66"/>
      <c r="Y1075" s="66"/>
      <c r="Z1075" s="66"/>
      <c r="AA1075" s="66"/>
      <c r="AB1075" s="66"/>
      <c r="AC1075" s="66"/>
      <c r="AD1075" s="66"/>
      <c r="AE1075" s="66"/>
      <c r="AF1075" s="66"/>
      <c r="AG1075" s="66"/>
      <c r="AH1075" s="66"/>
      <c r="AI1075" s="66"/>
    </row>
    <row r="1076" hidden="1">
      <c r="A1076" s="250" t="s">
        <v>5605</v>
      </c>
      <c r="B1076" s="217"/>
      <c r="C1076" s="217"/>
      <c r="D1076" s="253" t="s">
        <v>4964</v>
      </c>
      <c r="E1076" s="217"/>
      <c r="F1076" s="217"/>
      <c r="G1076" s="345" t="s">
        <v>5659</v>
      </c>
      <c r="H1076" s="345" t="s">
        <v>5660</v>
      </c>
      <c r="I1076" s="345" t="s">
        <v>5661</v>
      </c>
      <c r="J1076" s="200" t="s">
        <v>492</v>
      </c>
      <c r="K1076" s="269"/>
      <c r="L1076" s="269"/>
      <c r="M1076" s="269"/>
      <c r="N1076" s="269"/>
      <c r="O1076" s="225"/>
      <c r="P1076" s="66"/>
      <c r="Q1076" s="66"/>
      <c r="R1076" s="66"/>
      <c r="S1076" s="66"/>
      <c r="T1076" s="66"/>
      <c r="U1076" s="66"/>
      <c r="V1076" s="66"/>
      <c r="W1076" s="66"/>
      <c r="X1076" s="66"/>
      <c r="Y1076" s="66"/>
      <c r="Z1076" s="66"/>
      <c r="AA1076" s="66"/>
      <c r="AB1076" s="66"/>
      <c r="AC1076" s="66"/>
      <c r="AD1076" s="66"/>
      <c r="AE1076" s="66"/>
      <c r="AF1076" s="66"/>
      <c r="AG1076" s="66"/>
      <c r="AH1076" s="66"/>
      <c r="AI1076" s="66"/>
    </row>
    <row r="1077" hidden="1">
      <c r="A1077" s="250" t="s">
        <v>5605</v>
      </c>
      <c r="B1077" s="217"/>
      <c r="C1077" s="217"/>
      <c r="D1077" s="253" t="s">
        <v>4970</v>
      </c>
      <c r="E1077" s="217"/>
      <c r="F1077" s="217"/>
      <c r="G1077" s="345" t="s">
        <v>5663</v>
      </c>
      <c r="H1077" s="345" t="s">
        <v>5664</v>
      </c>
      <c r="I1077" s="345" t="s">
        <v>5649</v>
      </c>
      <c r="J1077" s="200" t="s">
        <v>492</v>
      </c>
      <c r="K1077" s="269"/>
      <c r="L1077" s="269"/>
      <c r="M1077" s="269"/>
      <c r="N1077" s="269"/>
      <c r="O1077" s="225"/>
      <c r="P1077" s="66"/>
      <c r="Q1077" s="66"/>
      <c r="R1077" s="66"/>
      <c r="S1077" s="66"/>
      <c r="T1077" s="66"/>
      <c r="U1077" s="66"/>
      <c r="V1077" s="66"/>
      <c r="W1077" s="66"/>
      <c r="X1077" s="66"/>
      <c r="Y1077" s="66"/>
      <c r="Z1077" s="66"/>
      <c r="AA1077" s="66"/>
      <c r="AB1077" s="66"/>
      <c r="AC1077" s="66"/>
      <c r="AD1077" s="66"/>
      <c r="AE1077" s="66"/>
      <c r="AF1077" s="66"/>
      <c r="AG1077" s="66"/>
      <c r="AH1077" s="66"/>
      <c r="AI1077" s="66"/>
    </row>
    <row r="1078" hidden="1">
      <c r="A1078" s="250" t="s">
        <v>5605</v>
      </c>
      <c r="B1078" s="217"/>
      <c r="C1078" s="217"/>
      <c r="D1078" s="253" t="s">
        <v>4974</v>
      </c>
      <c r="E1078" s="217"/>
      <c r="F1078" s="217"/>
      <c r="G1078" s="345" t="s">
        <v>5666</v>
      </c>
      <c r="H1078" s="345" t="s">
        <v>5667</v>
      </c>
      <c r="I1078" s="345" t="s">
        <v>5653</v>
      </c>
      <c r="J1078" s="200" t="s">
        <v>492</v>
      </c>
      <c r="K1078" s="269"/>
      <c r="L1078" s="269"/>
      <c r="M1078" s="269"/>
      <c r="N1078" s="269"/>
      <c r="O1078" s="225"/>
      <c r="P1078" s="66"/>
      <c r="Q1078" s="66"/>
      <c r="R1078" s="66"/>
      <c r="S1078" s="66"/>
      <c r="T1078" s="66"/>
      <c r="U1078" s="66"/>
      <c r="V1078" s="66"/>
      <c r="W1078" s="66"/>
      <c r="X1078" s="66"/>
      <c r="Y1078" s="66"/>
      <c r="Z1078" s="66"/>
      <c r="AA1078" s="66"/>
      <c r="AB1078" s="66"/>
      <c r="AC1078" s="66"/>
      <c r="AD1078" s="66"/>
      <c r="AE1078" s="66"/>
      <c r="AF1078" s="66"/>
      <c r="AG1078" s="66"/>
      <c r="AH1078" s="66"/>
      <c r="AI1078" s="66"/>
    </row>
    <row r="1079" hidden="1">
      <c r="A1079" s="250" t="s">
        <v>5605</v>
      </c>
      <c r="B1079" s="217"/>
      <c r="C1079" s="217"/>
      <c r="D1079" s="253" t="s">
        <v>4978</v>
      </c>
      <c r="E1079" s="217"/>
      <c r="F1079" s="217"/>
      <c r="G1079" s="345" t="s">
        <v>5669</v>
      </c>
      <c r="H1079" s="345" t="s">
        <v>5670</v>
      </c>
      <c r="I1079" s="345" t="s">
        <v>5657</v>
      </c>
      <c r="J1079" s="200" t="s">
        <v>492</v>
      </c>
      <c r="K1079" s="269"/>
      <c r="L1079" s="269"/>
      <c r="M1079" s="269"/>
      <c r="N1079" s="269"/>
      <c r="O1079" s="225"/>
      <c r="P1079" s="66"/>
      <c r="Q1079" s="66"/>
      <c r="R1079" s="66"/>
      <c r="S1079" s="66"/>
      <c r="T1079" s="66"/>
      <c r="U1079" s="66"/>
      <c r="V1079" s="66"/>
      <c r="W1079" s="66"/>
      <c r="X1079" s="66"/>
      <c r="Y1079" s="66"/>
      <c r="Z1079" s="66"/>
      <c r="AA1079" s="66"/>
      <c r="AB1079" s="66"/>
      <c r="AC1079" s="66"/>
      <c r="AD1079" s="66"/>
      <c r="AE1079" s="66"/>
      <c r="AF1079" s="66"/>
      <c r="AG1079" s="66"/>
      <c r="AH1079" s="66"/>
      <c r="AI1079" s="66"/>
    </row>
    <row r="1080" hidden="1">
      <c r="A1080" s="250" t="s">
        <v>5605</v>
      </c>
      <c r="B1080" s="217"/>
      <c r="C1080" s="217"/>
      <c r="D1080" s="253" t="s">
        <v>4982</v>
      </c>
      <c r="E1080" s="217"/>
      <c r="F1080" s="217"/>
      <c r="G1080" s="345" t="s">
        <v>5672</v>
      </c>
      <c r="H1080" s="345" t="s">
        <v>5673</v>
      </c>
      <c r="I1080" s="345" t="s">
        <v>5661</v>
      </c>
      <c r="J1080" s="200" t="s">
        <v>492</v>
      </c>
      <c r="K1080" s="269"/>
      <c r="L1080" s="269"/>
      <c r="M1080" s="269"/>
      <c r="N1080" s="269"/>
      <c r="O1080" s="225"/>
      <c r="P1080" s="66"/>
      <c r="Q1080" s="66"/>
      <c r="R1080" s="66"/>
      <c r="S1080" s="66"/>
      <c r="T1080" s="66"/>
      <c r="U1080" s="66"/>
      <c r="V1080" s="66"/>
      <c r="W1080" s="66"/>
      <c r="X1080" s="66"/>
      <c r="Y1080" s="66"/>
      <c r="Z1080" s="66"/>
      <c r="AA1080" s="66"/>
      <c r="AB1080" s="66"/>
      <c r="AC1080" s="66"/>
      <c r="AD1080" s="66"/>
      <c r="AE1080" s="66"/>
      <c r="AF1080" s="66"/>
      <c r="AG1080" s="66"/>
      <c r="AH1080" s="66"/>
      <c r="AI1080" s="66"/>
    </row>
    <row r="1081" hidden="1">
      <c r="A1081" s="250" t="s">
        <v>5605</v>
      </c>
      <c r="B1081" s="217"/>
      <c r="C1081" s="217"/>
      <c r="D1081" s="253" t="s">
        <v>4985</v>
      </c>
      <c r="E1081" s="217"/>
      <c r="F1081" s="217"/>
      <c r="G1081" s="345" t="s">
        <v>5675</v>
      </c>
      <c r="H1081" s="345" t="s">
        <v>5676</v>
      </c>
      <c r="I1081" s="345" t="s">
        <v>5649</v>
      </c>
      <c r="J1081" s="200" t="s">
        <v>492</v>
      </c>
      <c r="K1081" s="269"/>
      <c r="L1081" s="269"/>
      <c r="M1081" s="269"/>
      <c r="N1081" s="269"/>
      <c r="O1081" s="225"/>
      <c r="P1081" s="66"/>
      <c r="Q1081" s="66"/>
      <c r="R1081" s="66"/>
      <c r="S1081" s="66"/>
      <c r="T1081" s="66"/>
      <c r="U1081" s="66"/>
      <c r="V1081" s="66"/>
      <c r="W1081" s="66"/>
      <c r="X1081" s="66"/>
      <c r="Y1081" s="66"/>
      <c r="Z1081" s="66"/>
      <c r="AA1081" s="66"/>
      <c r="AB1081" s="66"/>
      <c r="AC1081" s="66"/>
      <c r="AD1081" s="66"/>
      <c r="AE1081" s="66"/>
      <c r="AF1081" s="66"/>
      <c r="AG1081" s="66"/>
      <c r="AH1081" s="66"/>
      <c r="AI1081" s="66"/>
    </row>
    <row r="1082" hidden="1">
      <c r="A1082" s="250" t="s">
        <v>5605</v>
      </c>
      <c r="B1082" s="217"/>
      <c r="C1082" s="217"/>
      <c r="D1082" s="253" t="s">
        <v>4988</v>
      </c>
      <c r="E1082" s="217"/>
      <c r="F1082" s="217"/>
      <c r="G1082" s="345" t="s">
        <v>5678</v>
      </c>
      <c r="H1082" s="345" t="s">
        <v>5679</v>
      </c>
      <c r="I1082" s="345" t="s">
        <v>5680</v>
      </c>
      <c r="J1082" s="200" t="s">
        <v>492</v>
      </c>
      <c r="K1082" s="269"/>
      <c r="L1082" s="269"/>
      <c r="M1082" s="269"/>
      <c r="N1082" s="269"/>
      <c r="O1082" s="225"/>
      <c r="P1082" s="66"/>
      <c r="Q1082" s="66"/>
      <c r="R1082" s="66"/>
      <c r="S1082" s="66"/>
      <c r="T1082" s="66"/>
      <c r="U1082" s="66"/>
      <c r="V1082" s="66"/>
      <c r="W1082" s="66"/>
      <c r="X1082" s="66"/>
      <c r="Y1082" s="66"/>
      <c r="Z1082" s="66"/>
      <c r="AA1082" s="66"/>
      <c r="AB1082" s="66"/>
      <c r="AC1082" s="66"/>
      <c r="AD1082" s="66"/>
      <c r="AE1082" s="66"/>
      <c r="AF1082" s="66"/>
      <c r="AG1082" s="66"/>
      <c r="AH1082" s="66"/>
      <c r="AI1082" s="66"/>
    </row>
    <row r="1083" hidden="1">
      <c r="A1083" s="250" t="s">
        <v>5605</v>
      </c>
      <c r="B1083" s="217"/>
      <c r="C1083" s="217"/>
      <c r="D1083" s="253" t="s">
        <v>4994</v>
      </c>
      <c r="E1083" s="217"/>
      <c r="F1083" s="217"/>
      <c r="G1083" s="345" t="s">
        <v>5682</v>
      </c>
      <c r="H1083" s="345" t="s">
        <v>5683</v>
      </c>
      <c r="I1083" s="345" t="s">
        <v>5657</v>
      </c>
      <c r="J1083" s="200" t="s">
        <v>492</v>
      </c>
      <c r="K1083" s="269"/>
      <c r="L1083" s="269"/>
      <c r="M1083" s="269"/>
      <c r="N1083" s="269"/>
      <c r="O1083" s="225"/>
      <c r="P1083" s="66"/>
      <c r="Q1083" s="66"/>
      <c r="R1083" s="66"/>
      <c r="S1083" s="66"/>
      <c r="T1083" s="66"/>
      <c r="U1083" s="66"/>
      <c r="V1083" s="66"/>
      <c r="W1083" s="66"/>
      <c r="X1083" s="66"/>
      <c r="Y1083" s="66"/>
      <c r="Z1083" s="66"/>
      <c r="AA1083" s="66"/>
      <c r="AB1083" s="66"/>
      <c r="AC1083" s="66"/>
      <c r="AD1083" s="66"/>
      <c r="AE1083" s="66"/>
      <c r="AF1083" s="66"/>
      <c r="AG1083" s="66"/>
      <c r="AH1083" s="66"/>
      <c r="AI1083" s="66"/>
    </row>
    <row r="1084" hidden="1">
      <c r="A1084" s="250" t="s">
        <v>5605</v>
      </c>
      <c r="B1084" s="217"/>
      <c r="C1084" s="217"/>
      <c r="D1084" s="253" t="s">
        <v>4998</v>
      </c>
      <c r="E1084" s="217"/>
      <c r="F1084" s="217"/>
      <c r="G1084" s="345" t="s">
        <v>5685</v>
      </c>
      <c r="H1084" s="345" t="s">
        <v>5686</v>
      </c>
      <c r="I1084" s="345" t="s">
        <v>5661</v>
      </c>
      <c r="J1084" s="200" t="s">
        <v>492</v>
      </c>
      <c r="K1084" s="269"/>
      <c r="L1084" s="269"/>
      <c r="M1084" s="269"/>
      <c r="N1084" s="269"/>
      <c r="O1084" s="225"/>
      <c r="P1084" s="66"/>
      <c r="Q1084" s="66"/>
      <c r="R1084" s="66"/>
      <c r="S1084" s="66"/>
      <c r="T1084" s="66"/>
      <c r="U1084" s="66"/>
      <c r="V1084" s="66"/>
      <c r="W1084" s="66"/>
      <c r="X1084" s="66"/>
      <c r="Y1084" s="66"/>
      <c r="Z1084" s="66"/>
      <c r="AA1084" s="66"/>
      <c r="AB1084" s="66"/>
      <c r="AC1084" s="66"/>
      <c r="AD1084" s="66"/>
      <c r="AE1084" s="66"/>
      <c r="AF1084" s="66"/>
      <c r="AG1084" s="66"/>
      <c r="AH1084" s="66"/>
      <c r="AI1084" s="66"/>
    </row>
    <row r="1085" hidden="1">
      <c r="A1085" s="250" t="s">
        <v>5605</v>
      </c>
      <c r="B1085" s="217"/>
      <c r="C1085" s="217"/>
      <c r="D1085" s="253" t="s">
        <v>5001</v>
      </c>
      <c r="E1085" s="217"/>
      <c r="F1085" s="217"/>
      <c r="G1085" s="345" t="s">
        <v>5688</v>
      </c>
      <c r="H1085" s="345" t="s">
        <v>5689</v>
      </c>
      <c r="I1085" s="345" t="s">
        <v>5690</v>
      </c>
      <c r="J1085" s="200" t="s">
        <v>492</v>
      </c>
      <c r="K1085" s="269"/>
      <c r="L1085" s="269"/>
      <c r="M1085" s="269"/>
      <c r="N1085" s="269"/>
      <c r="O1085" s="225"/>
      <c r="P1085" s="66"/>
      <c r="Q1085" s="66"/>
      <c r="R1085" s="66"/>
      <c r="S1085" s="66"/>
      <c r="T1085" s="66"/>
      <c r="U1085" s="66"/>
      <c r="V1085" s="66"/>
      <c r="W1085" s="66"/>
      <c r="X1085" s="66"/>
      <c r="Y1085" s="66"/>
      <c r="Z1085" s="66"/>
      <c r="AA1085" s="66"/>
      <c r="AB1085" s="66"/>
      <c r="AC1085" s="66"/>
      <c r="AD1085" s="66"/>
      <c r="AE1085" s="66"/>
      <c r="AF1085" s="66"/>
      <c r="AG1085" s="66"/>
      <c r="AH1085" s="66"/>
      <c r="AI1085" s="66"/>
    </row>
    <row r="1086" hidden="1">
      <c r="A1086" s="217"/>
      <c r="B1086" s="250" t="s">
        <v>5691</v>
      </c>
      <c r="C1086" s="250" t="s">
        <v>5692</v>
      </c>
      <c r="D1086" s="253" t="s">
        <v>5005</v>
      </c>
      <c r="E1086" s="217"/>
      <c r="F1086" s="217"/>
      <c r="G1086" s="345" t="s">
        <v>5694</v>
      </c>
      <c r="H1086" s="345" t="s">
        <v>5695</v>
      </c>
      <c r="I1086" s="345" t="s">
        <v>5696</v>
      </c>
      <c r="J1086" s="200" t="s">
        <v>492</v>
      </c>
      <c r="K1086" s="269"/>
      <c r="L1086" s="269"/>
      <c r="M1086" s="269"/>
      <c r="N1086" s="269"/>
      <c r="O1086" s="225"/>
      <c r="P1086" s="66"/>
      <c r="Q1086" s="66"/>
      <c r="R1086" s="66"/>
      <c r="S1086" s="66"/>
      <c r="T1086" s="66"/>
      <c r="U1086" s="66"/>
      <c r="V1086" s="66"/>
      <c r="W1086" s="66"/>
      <c r="X1086" s="66"/>
      <c r="Y1086" s="66"/>
      <c r="Z1086" s="66"/>
      <c r="AA1086" s="66"/>
      <c r="AB1086" s="66"/>
      <c r="AC1086" s="66"/>
      <c r="AD1086" s="66"/>
      <c r="AE1086" s="66"/>
      <c r="AF1086" s="66"/>
      <c r="AG1086" s="66"/>
      <c r="AH1086" s="66"/>
      <c r="AI1086" s="66"/>
    </row>
    <row r="1087" hidden="1">
      <c r="A1087" s="217"/>
      <c r="B1087" s="250" t="s">
        <v>5697</v>
      </c>
      <c r="C1087" s="251" t="s">
        <v>5698</v>
      </c>
      <c r="D1087" s="253" t="s">
        <v>5009</v>
      </c>
      <c r="E1087" s="217"/>
      <c r="F1087" s="217"/>
      <c r="G1087" s="345" t="s">
        <v>5700</v>
      </c>
      <c r="H1087" s="345" t="s">
        <v>5701</v>
      </c>
      <c r="I1087" s="345" t="s">
        <v>5702</v>
      </c>
      <c r="J1087" s="200" t="s">
        <v>492</v>
      </c>
      <c r="K1087" s="269"/>
      <c r="L1087" s="269"/>
      <c r="M1087" s="269"/>
      <c r="N1087" s="269"/>
      <c r="O1087" s="225"/>
      <c r="P1087" s="66"/>
      <c r="Q1087" s="66"/>
      <c r="R1087" s="66"/>
      <c r="S1087" s="66"/>
      <c r="T1087" s="66"/>
      <c r="U1087" s="66"/>
      <c r="V1087" s="66"/>
      <c r="W1087" s="66"/>
      <c r="X1087" s="66"/>
      <c r="Y1087" s="66"/>
      <c r="Z1087" s="66"/>
      <c r="AA1087" s="66"/>
      <c r="AB1087" s="66"/>
      <c r="AC1087" s="66"/>
      <c r="AD1087" s="66"/>
      <c r="AE1087" s="66"/>
      <c r="AF1087" s="66"/>
      <c r="AG1087" s="66"/>
      <c r="AH1087" s="66"/>
      <c r="AI1087" s="66"/>
    </row>
    <row r="1088" hidden="1">
      <c r="A1088" s="217"/>
      <c r="B1088" s="250" t="s">
        <v>5265</v>
      </c>
      <c r="C1088" s="251" t="s">
        <v>5268</v>
      </c>
      <c r="D1088" s="253" t="s">
        <v>5013</v>
      </c>
      <c r="E1088" s="217"/>
      <c r="F1088" s="217"/>
      <c r="G1088" s="345" t="s">
        <v>5704</v>
      </c>
      <c r="H1088" s="345" t="s">
        <v>5705</v>
      </c>
      <c r="I1088" s="345" t="s">
        <v>5706</v>
      </c>
      <c r="J1088" s="200" t="s">
        <v>492</v>
      </c>
      <c r="K1088" s="321"/>
      <c r="L1088" s="269"/>
      <c r="M1088" s="321"/>
      <c r="N1088" s="269"/>
      <c r="O1088" s="225"/>
      <c r="P1088" s="66"/>
      <c r="Q1088" s="66"/>
      <c r="R1088" s="66"/>
      <c r="S1088" s="66"/>
      <c r="T1088" s="66"/>
      <c r="U1088" s="66"/>
      <c r="V1088" s="66"/>
      <c r="W1088" s="66"/>
      <c r="X1088" s="66"/>
      <c r="Y1088" s="66"/>
      <c r="Z1088" s="66"/>
      <c r="AA1088" s="66"/>
      <c r="AB1088" s="66"/>
      <c r="AC1088" s="66"/>
      <c r="AD1088" s="66"/>
      <c r="AE1088" s="66"/>
      <c r="AF1088" s="66"/>
      <c r="AG1088" s="66"/>
      <c r="AH1088" s="66"/>
      <c r="AI1088" s="66"/>
    </row>
    <row r="1089" hidden="1">
      <c r="A1089" s="217"/>
      <c r="B1089" s="250" t="s">
        <v>5707</v>
      </c>
      <c r="C1089" s="251" t="s">
        <v>5708</v>
      </c>
      <c r="D1089" s="253" t="s">
        <v>5019</v>
      </c>
      <c r="E1089" s="217"/>
      <c r="F1089" s="217"/>
      <c r="G1089" s="346" t="s">
        <v>5710</v>
      </c>
      <c r="H1089" s="345" t="s">
        <v>5711</v>
      </c>
      <c r="I1089" s="345" t="s">
        <v>5712</v>
      </c>
      <c r="J1089" s="200" t="s">
        <v>492</v>
      </c>
      <c r="K1089" s="269"/>
      <c r="L1089" s="269"/>
      <c r="M1089" s="269"/>
      <c r="N1089" s="269"/>
      <c r="O1089" s="225"/>
      <c r="P1089" s="66"/>
      <c r="Q1089" s="66"/>
      <c r="R1089" s="66"/>
      <c r="S1089" s="66"/>
      <c r="T1089" s="66"/>
      <c r="U1089" s="66"/>
      <c r="V1089" s="66"/>
      <c r="W1089" s="66"/>
      <c r="X1089" s="66"/>
      <c r="Y1089" s="66"/>
      <c r="Z1089" s="66"/>
      <c r="AA1089" s="66"/>
      <c r="AB1089" s="66"/>
      <c r="AC1089" s="66"/>
      <c r="AD1089" s="66"/>
      <c r="AE1089" s="66"/>
      <c r="AF1089" s="66"/>
      <c r="AG1089" s="66"/>
      <c r="AH1089" s="66"/>
      <c r="AI1089" s="66"/>
    </row>
    <row r="1090" hidden="1">
      <c r="A1090" s="217"/>
      <c r="B1090" s="250" t="s">
        <v>5713</v>
      </c>
      <c r="C1090" s="251" t="s">
        <v>5714</v>
      </c>
      <c r="D1090" s="253" t="s">
        <v>5023</v>
      </c>
      <c r="E1090" s="217"/>
      <c r="F1090" s="217"/>
      <c r="G1090" s="346" t="s">
        <v>5716</v>
      </c>
      <c r="H1090" s="345" t="s">
        <v>5717</v>
      </c>
      <c r="I1090" s="345" t="s">
        <v>5718</v>
      </c>
      <c r="J1090" s="200" t="s">
        <v>492</v>
      </c>
      <c r="K1090" s="269"/>
      <c r="L1090" s="269"/>
      <c r="M1090" s="269"/>
      <c r="N1090" s="269"/>
      <c r="O1090" s="225"/>
      <c r="P1090" s="66"/>
      <c r="Q1090" s="66"/>
      <c r="R1090" s="66"/>
      <c r="S1090" s="66"/>
      <c r="T1090" s="66"/>
      <c r="U1090" s="66"/>
      <c r="V1090" s="66"/>
      <c r="W1090" s="66"/>
      <c r="X1090" s="66"/>
      <c r="Y1090" s="66"/>
      <c r="Z1090" s="66"/>
      <c r="AA1090" s="66"/>
      <c r="AB1090" s="66"/>
      <c r="AC1090" s="66"/>
      <c r="AD1090" s="66"/>
      <c r="AE1090" s="66"/>
      <c r="AF1090" s="66"/>
      <c r="AG1090" s="66"/>
      <c r="AH1090" s="66"/>
      <c r="AI1090" s="66"/>
    </row>
    <row r="1091" hidden="1">
      <c r="A1091" s="217"/>
      <c r="B1091" s="250" t="s">
        <v>5719</v>
      </c>
      <c r="C1091" s="251" t="s">
        <v>5720</v>
      </c>
      <c r="D1091" s="253" t="s">
        <v>5025</v>
      </c>
      <c r="E1091" s="217"/>
      <c r="F1091" s="217"/>
      <c r="G1091" s="346" t="s">
        <v>5722</v>
      </c>
      <c r="H1091" s="345" t="s">
        <v>5723</v>
      </c>
      <c r="I1091" s="345" t="s">
        <v>5724</v>
      </c>
      <c r="J1091" s="200" t="s">
        <v>492</v>
      </c>
      <c r="K1091" s="269"/>
      <c r="L1091" s="269"/>
      <c r="M1091" s="269"/>
      <c r="N1091" s="269"/>
      <c r="O1091" s="225"/>
      <c r="P1091" s="66"/>
      <c r="Q1091" s="66"/>
      <c r="R1091" s="66"/>
      <c r="S1091" s="66"/>
      <c r="T1091" s="66"/>
      <c r="U1091" s="66"/>
      <c r="V1091" s="66"/>
      <c r="W1091" s="66"/>
      <c r="X1091" s="66"/>
      <c r="Y1091" s="66"/>
      <c r="Z1091" s="66"/>
      <c r="AA1091" s="66"/>
      <c r="AB1091" s="66"/>
      <c r="AC1091" s="66"/>
      <c r="AD1091" s="66"/>
      <c r="AE1091" s="66"/>
      <c r="AF1091" s="66"/>
      <c r="AG1091" s="66"/>
      <c r="AH1091" s="66"/>
      <c r="AI1091" s="66"/>
    </row>
    <row r="1092" hidden="1">
      <c r="A1092" s="217"/>
      <c r="B1092" s="250" t="s">
        <v>5388</v>
      </c>
      <c r="C1092" s="251" t="s">
        <v>5389</v>
      </c>
      <c r="D1092" s="253" t="s">
        <v>5031</v>
      </c>
      <c r="E1092" s="217"/>
      <c r="F1092" s="217"/>
      <c r="G1092" s="346" t="s">
        <v>5726</v>
      </c>
      <c r="H1092" s="345" t="s">
        <v>5727</v>
      </c>
      <c r="I1092" s="345" t="s">
        <v>5393</v>
      </c>
      <c r="J1092" s="200" t="s">
        <v>492</v>
      </c>
      <c r="K1092" s="269"/>
      <c r="L1092" s="269"/>
      <c r="M1092" s="269"/>
      <c r="N1092" s="269"/>
      <c r="O1092" s="225"/>
      <c r="P1092" s="66"/>
      <c r="Q1092" s="66"/>
      <c r="R1092" s="66"/>
      <c r="S1092" s="66"/>
      <c r="T1092" s="66"/>
      <c r="U1092" s="66"/>
      <c r="V1092" s="66"/>
      <c r="W1092" s="66"/>
      <c r="X1092" s="66"/>
      <c r="Y1092" s="66"/>
      <c r="Z1092" s="66"/>
      <c r="AA1092" s="66"/>
      <c r="AB1092" s="66"/>
      <c r="AC1092" s="66"/>
      <c r="AD1092" s="66"/>
      <c r="AE1092" s="66"/>
      <c r="AF1092" s="66"/>
      <c r="AG1092" s="66"/>
      <c r="AH1092" s="66"/>
      <c r="AI1092" s="66"/>
    </row>
    <row r="1093" hidden="1">
      <c r="A1093" s="217"/>
      <c r="B1093" s="250" t="s">
        <v>5488</v>
      </c>
      <c r="C1093" s="250" t="s">
        <v>5491</v>
      </c>
      <c r="D1093" s="253" t="s">
        <v>5035</v>
      </c>
      <c r="E1093" s="217"/>
      <c r="F1093" s="217"/>
      <c r="G1093" s="345" t="s">
        <v>5729</v>
      </c>
      <c r="H1093" s="345" t="s">
        <v>5730</v>
      </c>
      <c r="I1093" s="345" t="s">
        <v>5493</v>
      </c>
      <c r="J1093" s="200" t="s">
        <v>492</v>
      </c>
      <c r="K1093" s="269"/>
      <c r="L1093" s="269"/>
      <c r="M1093" s="269"/>
      <c r="N1093" s="269"/>
      <c r="O1093" s="225"/>
      <c r="P1093" s="66"/>
      <c r="Q1093" s="66"/>
      <c r="R1093" s="66"/>
      <c r="S1093" s="66"/>
      <c r="T1093" s="66"/>
      <c r="U1093" s="66"/>
      <c r="V1093" s="66"/>
      <c r="W1093" s="66"/>
      <c r="X1093" s="66"/>
      <c r="Y1093" s="66"/>
      <c r="Z1093" s="66"/>
      <c r="AA1093" s="66"/>
      <c r="AB1093" s="66"/>
      <c r="AC1093" s="66"/>
      <c r="AD1093" s="66"/>
      <c r="AE1093" s="66"/>
      <c r="AF1093" s="66"/>
      <c r="AG1093" s="66"/>
      <c r="AH1093" s="66"/>
      <c r="AI1093" s="66"/>
    </row>
    <row r="1094" hidden="1">
      <c r="A1094" s="217"/>
      <c r="B1094" s="250" t="s">
        <v>5731</v>
      </c>
      <c r="C1094" s="251" t="s">
        <v>5732</v>
      </c>
      <c r="D1094" s="253" t="s">
        <v>5039</v>
      </c>
      <c r="E1094" s="217"/>
      <c r="F1094" s="217"/>
      <c r="G1094" s="345" t="s">
        <v>5734</v>
      </c>
      <c r="H1094" s="345" t="s">
        <v>5735</v>
      </c>
      <c r="I1094" s="345" t="s">
        <v>5736</v>
      </c>
      <c r="J1094" s="200" t="s">
        <v>492</v>
      </c>
      <c r="K1094" s="321"/>
      <c r="L1094" s="269"/>
      <c r="M1094" s="321"/>
      <c r="N1094" s="269"/>
      <c r="O1094" s="225"/>
      <c r="P1094" s="66"/>
      <c r="Q1094" s="66"/>
      <c r="R1094" s="66"/>
      <c r="S1094" s="66"/>
      <c r="T1094" s="66"/>
      <c r="U1094" s="66"/>
      <c r="V1094" s="66"/>
      <c r="W1094" s="66"/>
      <c r="X1094" s="66"/>
      <c r="Y1094" s="66"/>
      <c r="Z1094" s="66"/>
      <c r="AA1094" s="66"/>
      <c r="AB1094" s="66"/>
      <c r="AC1094" s="66"/>
      <c r="AD1094" s="66"/>
      <c r="AE1094" s="66"/>
      <c r="AF1094" s="66"/>
      <c r="AG1094" s="66"/>
      <c r="AH1094" s="66"/>
      <c r="AI1094" s="66"/>
    </row>
    <row r="1095" hidden="1">
      <c r="A1095" s="217"/>
      <c r="B1095" s="250" t="s">
        <v>5737</v>
      </c>
      <c r="C1095" s="250" t="s">
        <v>5738</v>
      </c>
      <c r="D1095" s="253" t="s">
        <v>5043</v>
      </c>
      <c r="E1095" s="217"/>
      <c r="F1095" s="217"/>
      <c r="G1095" s="345" t="s">
        <v>5740</v>
      </c>
      <c r="H1095" s="345" t="s">
        <v>5741</v>
      </c>
      <c r="I1095" s="345" t="s">
        <v>5742</v>
      </c>
      <c r="J1095" s="200" t="s">
        <v>492</v>
      </c>
      <c r="K1095" s="269"/>
      <c r="L1095" s="269"/>
      <c r="M1095" s="269"/>
      <c r="N1095" s="269"/>
      <c r="O1095" s="225"/>
      <c r="P1095" s="66"/>
      <c r="Q1095" s="66"/>
      <c r="R1095" s="66"/>
      <c r="S1095" s="66"/>
      <c r="T1095" s="66"/>
      <c r="U1095" s="66"/>
      <c r="V1095" s="66"/>
      <c r="W1095" s="66"/>
      <c r="X1095" s="66"/>
      <c r="Y1095" s="66"/>
      <c r="Z1095" s="66"/>
      <c r="AA1095" s="66"/>
      <c r="AB1095" s="66"/>
      <c r="AC1095" s="66"/>
      <c r="AD1095" s="66"/>
      <c r="AE1095" s="66"/>
      <c r="AF1095" s="66"/>
      <c r="AG1095" s="66"/>
      <c r="AH1095" s="66"/>
      <c r="AI1095" s="66"/>
    </row>
    <row r="1096" hidden="1">
      <c r="A1096" s="257" t="s">
        <v>5743</v>
      </c>
      <c r="B1096" s="269"/>
      <c r="C1096" s="257" t="s">
        <v>5744</v>
      </c>
      <c r="D1096" s="253" t="s">
        <v>5047</v>
      </c>
      <c r="E1096" s="269"/>
      <c r="F1096" s="301"/>
      <c r="G1096" s="302" t="s">
        <v>5746</v>
      </c>
      <c r="H1096" s="302" t="s">
        <v>5747</v>
      </c>
      <c r="I1096" s="302" t="s">
        <v>5748</v>
      </c>
      <c r="J1096" s="200" t="s">
        <v>492</v>
      </c>
      <c r="K1096" s="269"/>
      <c r="L1096" s="269"/>
      <c r="M1096" s="269"/>
      <c r="N1096" s="269"/>
      <c r="O1096" s="225"/>
      <c r="P1096" s="66"/>
      <c r="Q1096" s="66"/>
      <c r="R1096" s="66"/>
      <c r="S1096" s="66"/>
      <c r="T1096" s="66"/>
      <c r="U1096" s="66"/>
      <c r="V1096" s="66"/>
      <c r="W1096" s="66"/>
      <c r="X1096" s="66"/>
      <c r="Y1096" s="66"/>
      <c r="Z1096" s="66"/>
      <c r="AA1096" s="66"/>
      <c r="AB1096" s="66"/>
      <c r="AC1096" s="66"/>
      <c r="AD1096" s="66"/>
      <c r="AE1096" s="66"/>
      <c r="AF1096" s="66"/>
      <c r="AG1096" s="66"/>
      <c r="AH1096" s="66"/>
      <c r="AI1096" s="66"/>
    </row>
    <row r="1097" hidden="1">
      <c r="A1097" s="257" t="s">
        <v>5743</v>
      </c>
      <c r="B1097" s="269"/>
      <c r="C1097" s="269"/>
      <c r="D1097" s="253" t="s">
        <v>5051</v>
      </c>
      <c r="E1097" s="269"/>
      <c r="F1097" s="301"/>
      <c r="G1097" s="302" t="s">
        <v>5750</v>
      </c>
      <c r="H1097" s="302" t="s">
        <v>5751</v>
      </c>
      <c r="I1097" s="302" t="s">
        <v>5752</v>
      </c>
      <c r="J1097" s="200" t="s">
        <v>492</v>
      </c>
      <c r="K1097" s="269"/>
      <c r="L1097" s="269"/>
      <c r="M1097" s="269"/>
      <c r="N1097" s="269"/>
      <c r="O1097" s="225"/>
      <c r="P1097" s="66"/>
      <c r="Q1097" s="66"/>
      <c r="R1097" s="66"/>
      <c r="S1097" s="66"/>
      <c r="T1097" s="66"/>
      <c r="U1097" s="66"/>
      <c r="V1097" s="66"/>
      <c r="W1097" s="66"/>
      <c r="X1097" s="66"/>
      <c r="Y1097" s="66"/>
      <c r="Z1097" s="66"/>
      <c r="AA1097" s="66"/>
      <c r="AB1097" s="66"/>
      <c r="AC1097" s="66"/>
      <c r="AD1097" s="66"/>
      <c r="AE1097" s="66"/>
      <c r="AF1097" s="66"/>
      <c r="AG1097" s="66"/>
      <c r="AH1097" s="66"/>
      <c r="AI1097" s="66"/>
    </row>
    <row r="1098" hidden="1">
      <c r="A1098" s="257" t="s">
        <v>5743</v>
      </c>
      <c r="B1098" s="269"/>
      <c r="C1098" s="269"/>
      <c r="D1098" s="253" t="s">
        <v>5054</v>
      </c>
      <c r="E1098" s="269"/>
      <c r="F1098" s="301"/>
      <c r="G1098" s="302" t="s">
        <v>5750</v>
      </c>
      <c r="H1098" s="302" t="s">
        <v>5754</v>
      </c>
      <c r="I1098" s="302" t="s">
        <v>5752</v>
      </c>
      <c r="J1098" s="200" t="s">
        <v>492</v>
      </c>
      <c r="K1098" s="269"/>
      <c r="L1098" s="269"/>
      <c r="M1098" s="269"/>
      <c r="N1098" s="269"/>
      <c r="O1098" s="225"/>
      <c r="P1098" s="66"/>
      <c r="Q1098" s="66"/>
      <c r="R1098" s="66"/>
      <c r="S1098" s="66"/>
      <c r="T1098" s="66"/>
      <c r="U1098" s="66"/>
      <c r="V1098" s="66"/>
      <c r="W1098" s="66"/>
      <c r="X1098" s="66"/>
      <c r="Y1098" s="66"/>
      <c r="Z1098" s="66"/>
      <c r="AA1098" s="66"/>
      <c r="AB1098" s="66"/>
      <c r="AC1098" s="66"/>
      <c r="AD1098" s="66"/>
      <c r="AE1098" s="66"/>
      <c r="AF1098" s="66"/>
      <c r="AG1098" s="66"/>
      <c r="AH1098" s="66"/>
      <c r="AI1098" s="66"/>
    </row>
    <row r="1099" hidden="1">
      <c r="A1099" s="257" t="s">
        <v>5743</v>
      </c>
      <c r="B1099" s="269"/>
      <c r="C1099" s="269"/>
      <c r="D1099" s="253" t="s">
        <v>5058</v>
      </c>
      <c r="E1099" s="269"/>
      <c r="F1099" s="301"/>
      <c r="G1099" s="302" t="s">
        <v>5750</v>
      </c>
      <c r="H1099" s="302" t="s">
        <v>5756</v>
      </c>
      <c r="I1099" s="302" t="s">
        <v>5752</v>
      </c>
      <c r="J1099" s="200" t="s">
        <v>492</v>
      </c>
      <c r="K1099" s="269"/>
      <c r="L1099" s="269"/>
      <c r="M1099" s="269"/>
      <c r="N1099" s="269"/>
      <c r="O1099" s="225"/>
      <c r="P1099" s="66"/>
      <c r="Q1099" s="66"/>
      <c r="R1099" s="66"/>
      <c r="S1099" s="66"/>
      <c r="T1099" s="66"/>
      <c r="U1099" s="66"/>
      <c r="V1099" s="66"/>
      <c r="W1099" s="66"/>
      <c r="X1099" s="66"/>
      <c r="Y1099" s="66"/>
      <c r="Z1099" s="66"/>
      <c r="AA1099" s="66"/>
      <c r="AB1099" s="66"/>
      <c r="AC1099" s="66"/>
      <c r="AD1099" s="66"/>
      <c r="AE1099" s="66"/>
      <c r="AF1099" s="66"/>
      <c r="AG1099" s="66"/>
      <c r="AH1099" s="66"/>
      <c r="AI1099" s="66"/>
    </row>
    <row r="1100" hidden="1">
      <c r="A1100" s="257" t="s">
        <v>5743</v>
      </c>
      <c r="B1100" s="269"/>
      <c r="C1100" s="269"/>
      <c r="D1100" s="253" t="s">
        <v>5062</v>
      </c>
      <c r="E1100" s="269"/>
      <c r="F1100" s="301"/>
      <c r="G1100" s="302" t="s">
        <v>5758</v>
      </c>
      <c r="H1100" s="302" t="s">
        <v>5759</v>
      </c>
      <c r="I1100" s="302" t="s">
        <v>5760</v>
      </c>
      <c r="J1100" s="200" t="s">
        <v>492</v>
      </c>
      <c r="K1100" s="269"/>
      <c r="L1100" s="269"/>
      <c r="M1100" s="269"/>
      <c r="N1100" s="269"/>
      <c r="O1100" s="225"/>
      <c r="P1100" s="66"/>
      <c r="Q1100" s="66"/>
      <c r="R1100" s="66"/>
      <c r="S1100" s="66"/>
      <c r="T1100" s="66"/>
      <c r="U1100" s="66"/>
      <c r="V1100" s="66"/>
      <c r="W1100" s="66"/>
      <c r="X1100" s="66"/>
      <c r="Y1100" s="66"/>
      <c r="Z1100" s="66"/>
      <c r="AA1100" s="66"/>
      <c r="AB1100" s="66"/>
      <c r="AC1100" s="66"/>
      <c r="AD1100" s="66"/>
      <c r="AE1100" s="66"/>
      <c r="AF1100" s="66"/>
      <c r="AG1100" s="66"/>
      <c r="AH1100" s="66"/>
      <c r="AI1100" s="66"/>
    </row>
    <row r="1101" hidden="1">
      <c r="A1101" s="257" t="s">
        <v>5743</v>
      </c>
      <c r="B1101" s="269"/>
      <c r="C1101" s="269"/>
      <c r="D1101" s="253" t="s">
        <v>5066</v>
      </c>
      <c r="E1101" s="269"/>
      <c r="F1101" s="301"/>
      <c r="G1101" s="302" t="s">
        <v>5758</v>
      </c>
      <c r="H1101" s="302" t="s">
        <v>5762</v>
      </c>
      <c r="I1101" s="302" t="s">
        <v>5760</v>
      </c>
      <c r="J1101" s="200" t="s">
        <v>492</v>
      </c>
      <c r="K1101" s="269"/>
      <c r="L1101" s="269"/>
      <c r="M1101" s="269"/>
      <c r="N1101" s="269"/>
      <c r="O1101" s="225"/>
      <c r="P1101" s="66"/>
      <c r="Q1101" s="66"/>
      <c r="R1101" s="66"/>
      <c r="S1101" s="66"/>
      <c r="T1101" s="66"/>
      <c r="U1101" s="66"/>
      <c r="V1101" s="66"/>
      <c r="W1101" s="66"/>
      <c r="X1101" s="66"/>
      <c r="Y1101" s="66"/>
      <c r="Z1101" s="66"/>
      <c r="AA1101" s="66"/>
      <c r="AB1101" s="66"/>
      <c r="AC1101" s="66"/>
      <c r="AD1101" s="66"/>
      <c r="AE1101" s="66"/>
      <c r="AF1101" s="66"/>
      <c r="AG1101" s="66"/>
      <c r="AH1101" s="66"/>
      <c r="AI1101" s="66"/>
    </row>
    <row r="1102" hidden="1">
      <c r="A1102" s="257" t="s">
        <v>5743</v>
      </c>
      <c r="B1102" s="269"/>
      <c r="C1102" s="269"/>
      <c r="D1102" s="253" t="s">
        <v>5070</v>
      </c>
      <c r="E1102" s="269"/>
      <c r="F1102" s="301"/>
      <c r="G1102" s="302" t="s">
        <v>5758</v>
      </c>
      <c r="H1102" s="302" t="s">
        <v>5764</v>
      </c>
      <c r="I1102" s="302" t="s">
        <v>5760</v>
      </c>
      <c r="J1102" s="200" t="s">
        <v>492</v>
      </c>
      <c r="K1102" s="269"/>
      <c r="L1102" s="269"/>
      <c r="M1102" s="269"/>
      <c r="N1102" s="269"/>
      <c r="O1102" s="225"/>
      <c r="P1102" s="66"/>
      <c r="Q1102" s="66"/>
      <c r="R1102" s="66"/>
      <c r="S1102" s="66"/>
      <c r="T1102" s="66"/>
      <c r="U1102" s="66"/>
      <c r="V1102" s="66"/>
      <c r="W1102" s="66"/>
      <c r="X1102" s="66"/>
      <c r="Y1102" s="66"/>
      <c r="Z1102" s="66"/>
      <c r="AA1102" s="66"/>
      <c r="AB1102" s="66"/>
      <c r="AC1102" s="66"/>
      <c r="AD1102" s="66"/>
      <c r="AE1102" s="66"/>
      <c r="AF1102" s="66"/>
      <c r="AG1102" s="66"/>
      <c r="AH1102" s="66"/>
      <c r="AI1102" s="66"/>
    </row>
    <row r="1103" hidden="1">
      <c r="A1103" s="257" t="s">
        <v>5743</v>
      </c>
      <c r="B1103" s="269"/>
      <c r="C1103" s="269"/>
      <c r="D1103" s="253" t="s">
        <v>5074</v>
      </c>
      <c r="E1103" s="269"/>
      <c r="F1103" s="301"/>
      <c r="G1103" s="302" t="s">
        <v>5766</v>
      </c>
      <c r="H1103" s="302" t="s">
        <v>5767</v>
      </c>
      <c r="I1103" s="302" t="s">
        <v>5768</v>
      </c>
      <c r="J1103" s="200" t="s">
        <v>492</v>
      </c>
      <c r="K1103" s="269"/>
      <c r="L1103" s="269"/>
      <c r="M1103" s="269"/>
      <c r="N1103" s="269"/>
      <c r="O1103" s="225"/>
      <c r="P1103" s="66"/>
      <c r="Q1103" s="66"/>
      <c r="R1103" s="66"/>
      <c r="S1103" s="66"/>
      <c r="T1103" s="66"/>
      <c r="U1103" s="66"/>
      <c r="V1103" s="66"/>
      <c r="W1103" s="66"/>
      <c r="X1103" s="66"/>
      <c r="Y1103" s="66"/>
      <c r="Z1103" s="66"/>
      <c r="AA1103" s="66"/>
      <c r="AB1103" s="66"/>
      <c r="AC1103" s="66"/>
      <c r="AD1103" s="66"/>
      <c r="AE1103" s="66"/>
      <c r="AF1103" s="66"/>
      <c r="AG1103" s="66"/>
      <c r="AH1103" s="66"/>
      <c r="AI1103" s="66"/>
    </row>
    <row r="1104" hidden="1">
      <c r="A1104" s="257" t="s">
        <v>5743</v>
      </c>
      <c r="B1104" s="269"/>
      <c r="C1104" s="269"/>
      <c r="D1104" s="253" t="s">
        <v>5078</v>
      </c>
      <c r="E1104" s="269"/>
      <c r="F1104" s="301"/>
      <c r="G1104" s="302" t="s">
        <v>5770</v>
      </c>
      <c r="H1104" s="302" t="s">
        <v>5771</v>
      </c>
      <c r="I1104" s="302" t="s">
        <v>5772</v>
      </c>
      <c r="J1104" s="200" t="s">
        <v>492</v>
      </c>
      <c r="K1104" s="269"/>
      <c r="L1104" s="269"/>
      <c r="M1104" s="269"/>
      <c r="N1104" s="269"/>
      <c r="O1104" s="225"/>
      <c r="P1104" s="66"/>
      <c r="Q1104" s="66"/>
      <c r="R1104" s="66"/>
      <c r="S1104" s="66"/>
      <c r="T1104" s="66"/>
      <c r="U1104" s="66"/>
      <c r="V1104" s="66"/>
      <c r="W1104" s="66"/>
      <c r="X1104" s="66"/>
      <c r="Y1104" s="66"/>
      <c r="Z1104" s="66"/>
      <c r="AA1104" s="66"/>
      <c r="AB1104" s="66"/>
      <c r="AC1104" s="66"/>
      <c r="AD1104" s="66"/>
      <c r="AE1104" s="66"/>
      <c r="AF1104" s="66"/>
      <c r="AG1104" s="66"/>
      <c r="AH1104" s="66"/>
      <c r="AI1104" s="66"/>
    </row>
    <row r="1105" hidden="1">
      <c r="A1105" s="257" t="s">
        <v>5743</v>
      </c>
      <c r="B1105" s="269"/>
      <c r="C1105" s="269"/>
      <c r="D1105" s="253" t="s">
        <v>5082</v>
      </c>
      <c r="E1105" s="269"/>
      <c r="F1105" s="301"/>
      <c r="G1105" s="302" t="s">
        <v>5774</v>
      </c>
      <c r="H1105" s="302" t="s">
        <v>5775</v>
      </c>
      <c r="I1105" s="302" t="s">
        <v>5776</v>
      </c>
      <c r="J1105" s="200" t="s">
        <v>492</v>
      </c>
      <c r="K1105" s="269"/>
      <c r="L1105" s="269"/>
      <c r="M1105" s="269"/>
      <c r="N1105" s="269"/>
      <c r="O1105" s="225"/>
      <c r="P1105" s="66"/>
      <c r="Q1105" s="66"/>
      <c r="R1105" s="66"/>
      <c r="S1105" s="66"/>
      <c r="T1105" s="66"/>
      <c r="U1105" s="66"/>
      <c r="V1105" s="66"/>
      <c r="W1105" s="66"/>
      <c r="X1105" s="66"/>
      <c r="Y1105" s="66"/>
      <c r="Z1105" s="66"/>
      <c r="AA1105" s="66"/>
      <c r="AB1105" s="66"/>
      <c r="AC1105" s="66"/>
      <c r="AD1105" s="66"/>
      <c r="AE1105" s="66"/>
      <c r="AF1105" s="66"/>
      <c r="AG1105" s="66"/>
      <c r="AH1105" s="66"/>
      <c r="AI1105" s="66"/>
    </row>
    <row r="1106" hidden="1">
      <c r="A1106" s="257" t="s">
        <v>5743</v>
      </c>
      <c r="B1106" s="269"/>
      <c r="C1106" s="269"/>
      <c r="D1106" s="253" t="s">
        <v>5085</v>
      </c>
      <c r="E1106" s="269"/>
      <c r="F1106" s="301"/>
      <c r="G1106" s="302" t="s">
        <v>5778</v>
      </c>
      <c r="H1106" s="302" t="s">
        <v>5779</v>
      </c>
      <c r="I1106" s="302" t="s">
        <v>5780</v>
      </c>
      <c r="J1106" s="200" t="s">
        <v>492</v>
      </c>
      <c r="K1106" s="269"/>
      <c r="L1106" s="269"/>
      <c r="M1106" s="269"/>
      <c r="N1106" s="269"/>
      <c r="O1106" s="225"/>
      <c r="P1106" s="66"/>
      <c r="Q1106" s="66"/>
      <c r="R1106" s="66"/>
      <c r="S1106" s="66"/>
      <c r="T1106" s="66"/>
      <c r="U1106" s="66"/>
      <c r="V1106" s="66"/>
      <c r="W1106" s="66"/>
      <c r="X1106" s="66"/>
      <c r="Y1106" s="66"/>
      <c r="Z1106" s="66"/>
      <c r="AA1106" s="66"/>
      <c r="AB1106" s="66"/>
      <c r="AC1106" s="66"/>
      <c r="AD1106" s="66"/>
      <c r="AE1106" s="66"/>
      <c r="AF1106" s="66"/>
      <c r="AG1106" s="66"/>
      <c r="AH1106" s="66"/>
      <c r="AI1106" s="66"/>
    </row>
    <row r="1107" hidden="1">
      <c r="A1107" s="257" t="s">
        <v>5743</v>
      </c>
      <c r="B1107" s="269"/>
      <c r="C1107" s="269"/>
      <c r="D1107" s="253" t="s">
        <v>5088</v>
      </c>
      <c r="E1107" s="269"/>
      <c r="F1107" s="301"/>
      <c r="G1107" s="302" t="s">
        <v>5782</v>
      </c>
      <c r="H1107" s="302" t="s">
        <v>5783</v>
      </c>
      <c r="I1107" s="345" t="s">
        <v>5784</v>
      </c>
      <c r="J1107" s="200" t="s">
        <v>492</v>
      </c>
      <c r="K1107" s="269"/>
      <c r="L1107" s="269"/>
      <c r="M1107" s="269"/>
      <c r="N1107" s="269"/>
      <c r="O1107" s="225"/>
      <c r="P1107" s="66"/>
      <c r="Q1107" s="66"/>
      <c r="R1107" s="66"/>
      <c r="S1107" s="66"/>
      <c r="T1107" s="66"/>
      <c r="U1107" s="66"/>
      <c r="V1107" s="66"/>
      <c r="W1107" s="66"/>
      <c r="X1107" s="66"/>
      <c r="Y1107" s="66"/>
      <c r="Z1107" s="66"/>
      <c r="AA1107" s="66"/>
      <c r="AB1107" s="66"/>
      <c r="AC1107" s="66"/>
      <c r="AD1107" s="66"/>
      <c r="AE1107" s="66"/>
      <c r="AF1107" s="66"/>
      <c r="AG1107" s="66"/>
      <c r="AH1107" s="66"/>
      <c r="AI1107" s="66"/>
    </row>
    <row r="1108" hidden="1">
      <c r="A1108" s="257" t="s">
        <v>5743</v>
      </c>
      <c r="B1108" s="269"/>
      <c r="C1108" s="269"/>
      <c r="D1108" s="253" t="s">
        <v>5092</v>
      </c>
      <c r="E1108" s="269"/>
      <c r="F1108" s="301"/>
      <c r="G1108" s="302" t="s">
        <v>5786</v>
      </c>
      <c r="H1108" s="302" t="s">
        <v>5787</v>
      </c>
      <c r="I1108" s="345" t="s">
        <v>5784</v>
      </c>
      <c r="J1108" s="200" t="s">
        <v>492</v>
      </c>
      <c r="K1108" s="269"/>
      <c r="L1108" s="269"/>
      <c r="M1108" s="269"/>
      <c r="N1108" s="269"/>
      <c r="O1108" s="225"/>
      <c r="P1108" s="66"/>
      <c r="Q1108" s="66"/>
      <c r="R1108" s="66"/>
      <c r="S1108" s="66"/>
      <c r="T1108" s="66"/>
      <c r="U1108" s="66"/>
      <c r="V1108" s="66"/>
      <c r="W1108" s="66"/>
      <c r="X1108" s="66"/>
      <c r="Y1108" s="66"/>
      <c r="Z1108" s="66"/>
      <c r="AA1108" s="66"/>
      <c r="AB1108" s="66"/>
      <c r="AC1108" s="66"/>
      <c r="AD1108" s="66"/>
      <c r="AE1108" s="66"/>
      <c r="AF1108" s="66"/>
      <c r="AG1108" s="66"/>
      <c r="AH1108" s="66"/>
      <c r="AI1108" s="66"/>
    </row>
    <row r="1109" hidden="1">
      <c r="A1109" s="257" t="s">
        <v>5743</v>
      </c>
      <c r="B1109" s="269"/>
      <c r="C1109" s="269"/>
      <c r="D1109" s="253" t="s">
        <v>5098</v>
      </c>
      <c r="E1109" s="269"/>
      <c r="F1109" s="301"/>
      <c r="G1109" s="302" t="s">
        <v>5789</v>
      </c>
      <c r="H1109" s="302" t="s">
        <v>5790</v>
      </c>
      <c r="I1109" s="345" t="s">
        <v>5784</v>
      </c>
      <c r="J1109" s="200" t="s">
        <v>492</v>
      </c>
      <c r="K1109" s="269"/>
      <c r="L1109" s="269"/>
      <c r="M1109" s="269"/>
      <c r="N1109" s="269"/>
      <c r="O1109" s="225"/>
      <c r="P1109" s="66"/>
      <c r="Q1109" s="66"/>
      <c r="R1109" s="66"/>
      <c r="S1109" s="66"/>
      <c r="T1109" s="66"/>
      <c r="U1109" s="66"/>
      <c r="V1109" s="66"/>
      <c r="W1109" s="66"/>
      <c r="X1109" s="66"/>
      <c r="Y1109" s="66"/>
      <c r="Z1109" s="66"/>
      <c r="AA1109" s="66"/>
      <c r="AB1109" s="66"/>
      <c r="AC1109" s="66"/>
      <c r="AD1109" s="66"/>
      <c r="AE1109" s="66"/>
      <c r="AF1109" s="66"/>
      <c r="AG1109" s="66"/>
      <c r="AH1109" s="66"/>
      <c r="AI1109" s="66"/>
    </row>
    <row r="1110" hidden="1">
      <c r="A1110" s="257" t="s">
        <v>5743</v>
      </c>
      <c r="B1110" s="269"/>
      <c r="C1110" s="269"/>
      <c r="D1110" s="253" t="s">
        <v>5102</v>
      </c>
      <c r="E1110" s="269"/>
      <c r="F1110" s="301"/>
      <c r="G1110" s="302" t="s">
        <v>5792</v>
      </c>
      <c r="H1110" s="302" t="s">
        <v>5793</v>
      </c>
      <c r="I1110" s="302" t="s">
        <v>5794</v>
      </c>
      <c r="J1110" s="200" t="s">
        <v>492</v>
      </c>
      <c r="K1110" s="269"/>
      <c r="L1110" s="269"/>
      <c r="M1110" s="269"/>
      <c r="N1110" s="269"/>
      <c r="O1110" s="225"/>
      <c r="P1110" s="66"/>
      <c r="Q1110" s="66"/>
      <c r="R1110" s="66"/>
      <c r="S1110" s="66"/>
      <c r="T1110" s="66"/>
      <c r="U1110" s="66"/>
      <c r="V1110" s="66"/>
      <c r="W1110" s="66"/>
      <c r="X1110" s="66"/>
      <c r="Y1110" s="66"/>
      <c r="Z1110" s="66"/>
      <c r="AA1110" s="66"/>
      <c r="AB1110" s="66"/>
      <c r="AC1110" s="66"/>
      <c r="AD1110" s="66"/>
      <c r="AE1110" s="66"/>
      <c r="AF1110" s="66"/>
      <c r="AG1110" s="66"/>
      <c r="AH1110" s="66"/>
      <c r="AI1110" s="66"/>
    </row>
    <row r="1111" hidden="1">
      <c r="A1111" s="257" t="s">
        <v>5743</v>
      </c>
      <c r="B1111" s="269"/>
      <c r="C1111" s="269"/>
      <c r="D1111" s="253" t="s">
        <v>5106</v>
      </c>
      <c r="E1111" s="269"/>
      <c r="F1111" s="301"/>
      <c r="G1111" s="302" t="s">
        <v>5796</v>
      </c>
      <c r="H1111" s="302" t="s">
        <v>5797</v>
      </c>
      <c r="I1111" s="302" t="s">
        <v>5794</v>
      </c>
      <c r="J1111" s="200" t="s">
        <v>492</v>
      </c>
      <c r="K1111" s="269"/>
      <c r="L1111" s="269"/>
      <c r="M1111" s="269"/>
      <c r="N1111" s="269"/>
      <c r="O1111" s="225"/>
      <c r="P1111" s="66"/>
      <c r="Q1111" s="66"/>
      <c r="R1111" s="66"/>
      <c r="S1111" s="66"/>
      <c r="T1111" s="66"/>
      <c r="U1111" s="66"/>
      <c r="V1111" s="66"/>
      <c r="W1111" s="66"/>
      <c r="X1111" s="66"/>
      <c r="Y1111" s="66"/>
      <c r="Z1111" s="66"/>
      <c r="AA1111" s="66"/>
      <c r="AB1111" s="66"/>
      <c r="AC1111" s="66"/>
      <c r="AD1111" s="66"/>
      <c r="AE1111" s="66"/>
      <c r="AF1111" s="66"/>
      <c r="AG1111" s="66"/>
      <c r="AH1111" s="66"/>
      <c r="AI1111" s="66"/>
    </row>
    <row r="1112" hidden="1">
      <c r="A1112" s="257" t="s">
        <v>5743</v>
      </c>
      <c r="B1112" s="269"/>
      <c r="C1112" s="269"/>
      <c r="D1112" s="253" t="s">
        <v>5110</v>
      </c>
      <c r="E1112" s="269"/>
      <c r="F1112" s="301"/>
      <c r="G1112" s="302" t="s">
        <v>5799</v>
      </c>
      <c r="H1112" s="302" t="s">
        <v>5800</v>
      </c>
      <c r="I1112" s="302" t="s">
        <v>5794</v>
      </c>
      <c r="J1112" s="200" t="s">
        <v>492</v>
      </c>
      <c r="K1112" s="269"/>
      <c r="L1112" s="269"/>
      <c r="M1112" s="269"/>
      <c r="N1112" s="269"/>
      <c r="O1112" s="225"/>
      <c r="P1112" s="66"/>
      <c r="Q1112" s="66"/>
      <c r="R1112" s="66"/>
      <c r="S1112" s="66"/>
      <c r="T1112" s="66"/>
      <c r="U1112" s="66"/>
      <c r="V1112" s="66"/>
      <c r="W1112" s="66"/>
      <c r="X1112" s="66"/>
      <c r="Y1112" s="66"/>
      <c r="Z1112" s="66"/>
      <c r="AA1112" s="66"/>
      <c r="AB1112" s="66"/>
      <c r="AC1112" s="66"/>
      <c r="AD1112" s="66"/>
      <c r="AE1112" s="66"/>
      <c r="AF1112" s="66"/>
      <c r="AG1112" s="66"/>
      <c r="AH1112" s="66"/>
      <c r="AI1112" s="66"/>
    </row>
    <row r="1113" hidden="1">
      <c r="A1113" s="257" t="s">
        <v>5743</v>
      </c>
      <c r="B1113" s="269"/>
      <c r="C1113" s="269"/>
      <c r="D1113" s="253" t="s">
        <v>5114</v>
      </c>
      <c r="E1113" s="269"/>
      <c r="F1113" s="301"/>
      <c r="G1113" s="302" t="s">
        <v>5802</v>
      </c>
      <c r="H1113" s="302" t="s">
        <v>5803</v>
      </c>
      <c r="I1113" s="302" t="s">
        <v>5804</v>
      </c>
      <c r="J1113" s="200" t="s">
        <v>492</v>
      </c>
      <c r="K1113" s="269"/>
      <c r="L1113" s="269"/>
      <c r="M1113" s="269"/>
      <c r="N1113" s="269"/>
      <c r="O1113" s="225"/>
      <c r="P1113" s="66"/>
      <c r="Q1113" s="66"/>
      <c r="R1113" s="66"/>
      <c r="S1113" s="66"/>
      <c r="T1113" s="66"/>
      <c r="U1113" s="66"/>
      <c r="V1113" s="66"/>
      <c r="W1113" s="66"/>
      <c r="X1113" s="66"/>
      <c r="Y1113" s="66"/>
      <c r="Z1113" s="66"/>
      <c r="AA1113" s="66"/>
      <c r="AB1113" s="66"/>
      <c r="AC1113" s="66"/>
      <c r="AD1113" s="66"/>
      <c r="AE1113" s="66"/>
      <c r="AF1113" s="66"/>
      <c r="AG1113" s="66"/>
      <c r="AH1113" s="66"/>
      <c r="AI1113" s="66"/>
    </row>
    <row r="1114" hidden="1">
      <c r="A1114" s="257" t="s">
        <v>5743</v>
      </c>
      <c r="B1114" s="269"/>
      <c r="C1114" s="269"/>
      <c r="D1114" s="253" t="s">
        <v>5118</v>
      </c>
      <c r="E1114" s="269"/>
      <c r="F1114" s="301"/>
      <c r="G1114" s="302" t="s">
        <v>5806</v>
      </c>
      <c r="H1114" s="302" t="s">
        <v>5807</v>
      </c>
      <c r="I1114" s="347" t="s">
        <v>5808</v>
      </c>
      <c r="J1114" s="200" t="s">
        <v>492</v>
      </c>
      <c r="K1114" s="269"/>
      <c r="L1114" s="269"/>
      <c r="M1114" s="269"/>
      <c r="N1114" s="269"/>
      <c r="O1114" s="225"/>
      <c r="P1114" s="66"/>
      <c r="Q1114" s="66"/>
      <c r="R1114" s="66"/>
      <c r="S1114" s="66"/>
      <c r="T1114" s="66"/>
      <c r="U1114" s="66"/>
      <c r="V1114" s="66"/>
      <c r="W1114" s="66"/>
      <c r="X1114" s="66"/>
      <c r="Y1114" s="66"/>
      <c r="Z1114" s="66"/>
      <c r="AA1114" s="66"/>
      <c r="AB1114" s="66"/>
      <c r="AC1114" s="66"/>
      <c r="AD1114" s="66"/>
      <c r="AE1114" s="66"/>
      <c r="AF1114" s="66"/>
      <c r="AG1114" s="66"/>
      <c r="AH1114" s="66"/>
      <c r="AI1114" s="66"/>
    </row>
    <row r="1115" hidden="1">
      <c r="A1115" s="257" t="s">
        <v>5743</v>
      </c>
      <c r="B1115" s="269"/>
      <c r="C1115" s="269"/>
      <c r="D1115" s="253" t="s">
        <v>5122</v>
      </c>
      <c r="E1115" s="269"/>
      <c r="F1115" s="301"/>
      <c r="G1115" s="302" t="s">
        <v>5810</v>
      </c>
      <c r="H1115" s="302" t="s">
        <v>5811</v>
      </c>
      <c r="I1115" s="347" t="s">
        <v>5812</v>
      </c>
      <c r="J1115" s="200" t="s">
        <v>492</v>
      </c>
      <c r="K1115" s="269"/>
      <c r="L1115" s="269"/>
      <c r="M1115" s="269"/>
      <c r="N1115" s="269"/>
      <c r="O1115" s="225"/>
      <c r="P1115" s="66"/>
      <c r="Q1115" s="66"/>
      <c r="R1115" s="66"/>
      <c r="S1115" s="66"/>
      <c r="T1115" s="66"/>
      <c r="U1115" s="66"/>
      <c r="V1115" s="66"/>
      <c r="W1115" s="66"/>
      <c r="X1115" s="66"/>
      <c r="Y1115" s="66"/>
      <c r="Z1115" s="66"/>
      <c r="AA1115" s="66"/>
      <c r="AB1115" s="66"/>
      <c r="AC1115" s="66"/>
      <c r="AD1115" s="66"/>
      <c r="AE1115" s="66"/>
      <c r="AF1115" s="66"/>
      <c r="AG1115" s="66"/>
      <c r="AH1115" s="66"/>
      <c r="AI1115" s="66"/>
    </row>
    <row r="1116" hidden="1">
      <c r="A1116" s="257" t="s">
        <v>5743</v>
      </c>
      <c r="B1116" s="269"/>
      <c r="C1116" s="269"/>
      <c r="D1116" s="253" t="s">
        <v>5126</v>
      </c>
      <c r="E1116" s="269"/>
      <c r="F1116" s="301"/>
      <c r="G1116" s="302" t="s">
        <v>5814</v>
      </c>
      <c r="H1116" s="302" t="s">
        <v>5815</v>
      </c>
      <c r="I1116" s="347" t="s">
        <v>5816</v>
      </c>
      <c r="J1116" s="200" t="s">
        <v>492</v>
      </c>
      <c r="K1116" s="269"/>
      <c r="L1116" s="269"/>
      <c r="M1116" s="269"/>
      <c r="N1116" s="269"/>
      <c r="O1116" s="225"/>
      <c r="P1116" s="66"/>
      <c r="Q1116" s="66"/>
      <c r="R1116" s="66"/>
      <c r="S1116" s="66"/>
      <c r="T1116" s="66"/>
      <c r="U1116" s="66"/>
      <c r="V1116" s="66"/>
      <c r="W1116" s="66"/>
      <c r="X1116" s="66"/>
      <c r="Y1116" s="66"/>
      <c r="Z1116" s="66"/>
      <c r="AA1116" s="66"/>
      <c r="AB1116" s="66"/>
      <c r="AC1116" s="66"/>
      <c r="AD1116" s="66"/>
      <c r="AE1116" s="66"/>
      <c r="AF1116" s="66"/>
      <c r="AG1116" s="66"/>
      <c r="AH1116" s="66"/>
      <c r="AI1116" s="66"/>
    </row>
    <row r="1117" hidden="1">
      <c r="A1117" s="257" t="s">
        <v>5743</v>
      </c>
      <c r="B1117" s="269"/>
      <c r="C1117" s="269"/>
      <c r="D1117" s="253" t="s">
        <v>5131</v>
      </c>
      <c r="E1117" s="269"/>
      <c r="F1117" s="301"/>
      <c r="G1117" s="302" t="s">
        <v>5818</v>
      </c>
      <c r="H1117" s="302" t="s">
        <v>5819</v>
      </c>
      <c r="I1117" s="347" t="s">
        <v>5820</v>
      </c>
      <c r="J1117" s="200" t="s">
        <v>492</v>
      </c>
      <c r="K1117" s="269"/>
      <c r="L1117" s="269"/>
      <c r="M1117" s="269"/>
      <c r="N1117" s="269"/>
      <c r="O1117" s="225"/>
      <c r="P1117" s="66"/>
      <c r="Q1117" s="66"/>
      <c r="R1117" s="66"/>
      <c r="S1117" s="66"/>
      <c r="T1117" s="66"/>
      <c r="U1117" s="66"/>
      <c r="V1117" s="66"/>
      <c r="W1117" s="66"/>
      <c r="X1117" s="66"/>
      <c r="Y1117" s="66"/>
      <c r="Z1117" s="66"/>
      <c r="AA1117" s="66"/>
      <c r="AB1117" s="66"/>
      <c r="AC1117" s="66"/>
      <c r="AD1117" s="66"/>
      <c r="AE1117" s="66"/>
      <c r="AF1117" s="66"/>
      <c r="AG1117" s="66"/>
      <c r="AH1117" s="66"/>
      <c r="AI1117" s="66"/>
    </row>
    <row r="1118" hidden="1">
      <c r="A1118" s="257" t="s">
        <v>5743</v>
      </c>
      <c r="B1118" s="269"/>
      <c r="C1118" s="269"/>
      <c r="D1118" s="253" t="s">
        <v>5135</v>
      </c>
      <c r="E1118" s="269"/>
      <c r="F1118" s="301"/>
      <c r="G1118" s="302" t="s">
        <v>5822</v>
      </c>
      <c r="H1118" s="302" t="s">
        <v>5823</v>
      </c>
      <c r="I1118" s="347" t="s">
        <v>5824</v>
      </c>
      <c r="J1118" s="200" t="s">
        <v>492</v>
      </c>
      <c r="K1118" s="269"/>
      <c r="L1118" s="269"/>
      <c r="M1118" s="269"/>
      <c r="N1118" s="269"/>
      <c r="O1118" s="225"/>
      <c r="P1118" s="66"/>
      <c r="Q1118" s="66"/>
      <c r="R1118" s="66"/>
      <c r="S1118" s="66"/>
      <c r="T1118" s="66"/>
      <c r="U1118" s="66"/>
      <c r="V1118" s="66"/>
      <c r="W1118" s="66"/>
      <c r="X1118" s="66"/>
      <c r="Y1118" s="66"/>
      <c r="Z1118" s="66"/>
      <c r="AA1118" s="66"/>
      <c r="AB1118" s="66"/>
      <c r="AC1118" s="66"/>
      <c r="AD1118" s="66"/>
      <c r="AE1118" s="66"/>
      <c r="AF1118" s="66"/>
      <c r="AG1118" s="66"/>
      <c r="AH1118" s="66"/>
      <c r="AI1118" s="66"/>
    </row>
    <row r="1119" hidden="1">
      <c r="A1119" s="257" t="s">
        <v>5743</v>
      </c>
      <c r="B1119" s="269"/>
      <c r="C1119" s="269"/>
      <c r="D1119" s="253" t="s">
        <v>5139</v>
      </c>
      <c r="E1119" s="269"/>
      <c r="F1119" s="301"/>
      <c r="G1119" s="302" t="s">
        <v>5826</v>
      </c>
      <c r="H1119" s="302" t="s">
        <v>5827</v>
      </c>
      <c r="I1119" s="347" t="s">
        <v>5828</v>
      </c>
      <c r="J1119" s="200" t="s">
        <v>492</v>
      </c>
      <c r="K1119" s="269"/>
      <c r="L1119" s="269"/>
      <c r="M1119" s="269"/>
      <c r="N1119" s="269"/>
      <c r="O1119" s="225"/>
      <c r="P1119" s="66"/>
      <c r="Q1119" s="66"/>
      <c r="R1119" s="66"/>
      <c r="S1119" s="66"/>
      <c r="T1119" s="66"/>
      <c r="U1119" s="66"/>
      <c r="V1119" s="66"/>
      <c r="W1119" s="66"/>
      <c r="X1119" s="66"/>
      <c r="Y1119" s="66"/>
      <c r="Z1119" s="66"/>
      <c r="AA1119" s="66"/>
      <c r="AB1119" s="66"/>
      <c r="AC1119" s="66"/>
      <c r="AD1119" s="66"/>
      <c r="AE1119" s="66"/>
      <c r="AF1119" s="66"/>
      <c r="AG1119" s="66"/>
      <c r="AH1119" s="66"/>
      <c r="AI1119" s="66"/>
    </row>
    <row r="1120" hidden="1">
      <c r="A1120" s="257" t="s">
        <v>5743</v>
      </c>
      <c r="B1120" s="269"/>
      <c r="C1120" s="269"/>
      <c r="D1120" s="253" t="s">
        <v>5142</v>
      </c>
      <c r="E1120" s="269"/>
      <c r="F1120" s="301"/>
      <c r="G1120" s="302" t="s">
        <v>5826</v>
      </c>
      <c r="H1120" s="302" t="s">
        <v>5830</v>
      </c>
      <c r="I1120" s="302" t="s">
        <v>5831</v>
      </c>
      <c r="J1120" s="200" t="s">
        <v>492</v>
      </c>
      <c r="K1120" s="269"/>
      <c r="L1120" s="269"/>
      <c r="M1120" s="269"/>
      <c r="N1120" s="269"/>
      <c r="O1120" s="225"/>
      <c r="P1120" s="66"/>
      <c r="Q1120" s="66"/>
      <c r="R1120" s="66"/>
      <c r="S1120" s="66"/>
      <c r="T1120" s="66"/>
      <c r="U1120" s="66"/>
      <c r="V1120" s="66"/>
      <c r="W1120" s="66"/>
      <c r="X1120" s="66"/>
      <c r="Y1120" s="66"/>
      <c r="Z1120" s="66"/>
      <c r="AA1120" s="66"/>
      <c r="AB1120" s="66"/>
      <c r="AC1120" s="66"/>
      <c r="AD1120" s="66"/>
      <c r="AE1120" s="66"/>
      <c r="AF1120" s="66"/>
      <c r="AG1120" s="66"/>
      <c r="AH1120" s="66"/>
      <c r="AI1120" s="66"/>
    </row>
    <row r="1121" hidden="1">
      <c r="A1121" s="250" t="s">
        <v>5832</v>
      </c>
      <c r="B1121" s="217"/>
      <c r="C1121" s="250" t="s">
        <v>5833</v>
      </c>
      <c r="D1121" s="253" t="s">
        <v>5145</v>
      </c>
      <c r="E1121" s="214"/>
      <c r="F1121" s="214"/>
      <c r="G1121" s="137" t="s">
        <v>5835</v>
      </c>
      <c r="H1121" s="137" t="s">
        <v>5836</v>
      </c>
      <c r="I1121" s="137" t="s">
        <v>5837</v>
      </c>
      <c r="J1121" s="200" t="s">
        <v>492</v>
      </c>
      <c r="K1121" s="217"/>
      <c r="L1121" s="217"/>
      <c r="M1121" s="217"/>
      <c r="N1121" s="217"/>
      <c r="O1121" s="244"/>
      <c r="P1121" s="225"/>
      <c r="Q1121" s="66"/>
      <c r="R1121" s="66"/>
      <c r="S1121" s="66"/>
      <c r="T1121" s="66"/>
      <c r="U1121" s="66"/>
      <c r="V1121" s="66"/>
      <c r="W1121" s="66"/>
      <c r="X1121" s="66"/>
      <c r="Y1121" s="66"/>
      <c r="Z1121" s="66"/>
      <c r="AA1121" s="66"/>
      <c r="AB1121" s="66"/>
      <c r="AC1121" s="66"/>
      <c r="AD1121" s="66"/>
      <c r="AE1121" s="66"/>
      <c r="AF1121" s="66"/>
      <c r="AG1121" s="66"/>
      <c r="AH1121" s="66"/>
      <c r="AI1121" s="66"/>
    </row>
    <row r="1122" hidden="1">
      <c r="A1122" s="250" t="s">
        <v>5832</v>
      </c>
      <c r="B1122" s="217"/>
      <c r="C1122" s="217"/>
      <c r="D1122" s="253" t="s">
        <v>5149</v>
      </c>
      <c r="E1122" s="214"/>
      <c r="F1122" s="214"/>
      <c r="G1122" s="137" t="s">
        <v>5839</v>
      </c>
      <c r="H1122" s="137" t="s">
        <v>5840</v>
      </c>
      <c r="I1122" s="137" t="s">
        <v>5841</v>
      </c>
      <c r="J1122" s="200" t="s">
        <v>492</v>
      </c>
      <c r="K1122" s="217"/>
      <c r="L1122" s="217"/>
      <c r="M1122" s="217"/>
      <c r="N1122" s="217"/>
      <c r="O1122" s="244"/>
      <c r="P1122" s="225"/>
      <c r="Q1122" s="66"/>
      <c r="R1122" s="66"/>
      <c r="S1122" s="66"/>
      <c r="T1122" s="66"/>
      <c r="U1122" s="66"/>
      <c r="V1122" s="66"/>
      <c r="W1122" s="66"/>
      <c r="X1122" s="66"/>
      <c r="Y1122" s="66"/>
      <c r="Z1122" s="66"/>
      <c r="AA1122" s="66"/>
      <c r="AB1122" s="66"/>
      <c r="AC1122" s="66"/>
      <c r="AD1122" s="66"/>
      <c r="AE1122" s="66"/>
      <c r="AF1122" s="66"/>
      <c r="AG1122" s="66"/>
      <c r="AH1122" s="66"/>
      <c r="AI1122" s="66"/>
    </row>
    <row r="1123" hidden="1">
      <c r="A1123" s="217"/>
      <c r="B1123" s="250" t="s">
        <v>5842</v>
      </c>
      <c r="C1123" s="251" t="s">
        <v>5843</v>
      </c>
      <c r="D1123" s="253" t="s">
        <v>5152</v>
      </c>
      <c r="E1123" s="217"/>
      <c r="F1123" s="217"/>
      <c r="G1123" s="345" t="s">
        <v>5845</v>
      </c>
      <c r="H1123" s="345" t="s">
        <v>5846</v>
      </c>
      <c r="I1123" s="345" t="s">
        <v>5847</v>
      </c>
      <c r="J1123" s="200" t="s">
        <v>492</v>
      </c>
      <c r="K1123" s="321"/>
      <c r="L1123" s="269"/>
      <c r="M1123" s="321"/>
      <c r="N1123" s="269"/>
      <c r="O1123" s="225"/>
      <c r="P1123" s="225"/>
      <c r="Q1123" s="66"/>
      <c r="R1123" s="66"/>
      <c r="S1123" s="66"/>
      <c r="T1123" s="66"/>
      <c r="U1123" s="66"/>
      <c r="V1123" s="66"/>
      <c r="W1123" s="66"/>
      <c r="X1123" s="66"/>
      <c r="Y1123" s="66"/>
      <c r="Z1123" s="66"/>
      <c r="AA1123" s="66"/>
      <c r="AB1123" s="66"/>
      <c r="AC1123" s="66"/>
      <c r="AD1123" s="66"/>
      <c r="AE1123" s="66"/>
      <c r="AF1123" s="66"/>
      <c r="AG1123" s="66"/>
      <c r="AH1123" s="66"/>
      <c r="AI1123" s="66"/>
    </row>
    <row r="1124" hidden="1">
      <c r="A1124" s="217"/>
      <c r="B1124" s="250" t="s">
        <v>343</v>
      </c>
      <c r="C1124" s="251" t="s">
        <v>344</v>
      </c>
      <c r="D1124" s="253" t="s">
        <v>5156</v>
      </c>
      <c r="E1124" s="217"/>
      <c r="F1124" s="217"/>
      <c r="G1124" s="345" t="s">
        <v>5849</v>
      </c>
      <c r="H1124" s="345" t="s">
        <v>5850</v>
      </c>
      <c r="I1124" s="345" t="s">
        <v>5851</v>
      </c>
      <c r="J1124" s="179" t="s">
        <v>706</v>
      </c>
      <c r="K1124" s="321" t="s">
        <v>5852</v>
      </c>
      <c r="L1124" s="269"/>
      <c r="M1124" s="321" t="s">
        <v>5852</v>
      </c>
      <c r="N1124" s="269"/>
      <c r="O1124" s="225"/>
      <c r="P1124" s="225"/>
      <c r="Q1124" s="66"/>
      <c r="R1124" s="66"/>
      <c r="S1124" s="66"/>
      <c r="T1124" s="66"/>
      <c r="U1124" s="66"/>
      <c r="V1124" s="66"/>
      <c r="W1124" s="66"/>
      <c r="X1124" s="66"/>
      <c r="Y1124" s="66"/>
      <c r="Z1124" s="66"/>
      <c r="AA1124" s="66"/>
      <c r="AB1124" s="66"/>
      <c r="AC1124" s="66"/>
      <c r="AD1124" s="66"/>
      <c r="AE1124" s="66"/>
      <c r="AF1124" s="66"/>
      <c r="AG1124" s="66"/>
      <c r="AH1124" s="66"/>
      <c r="AI1124" s="66"/>
    </row>
    <row r="1125" hidden="1">
      <c r="A1125" s="217"/>
      <c r="B1125" s="250" t="s">
        <v>345</v>
      </c>
      <c r="C1125" s="250" t="s">
        <v>346</v>
      </c>
      <c r="D1125" s="253" t="s">
        <v>5160</v>
      </c>
      <c r="E1125" s="217"/>
      <c r="F1125" s="217"/>
      <c r="G1125" s="345" t="s">
        <v>346</v>
      </c>
      <c r="H1125" s="345" t="s">
        <v>5854</v>
      </c>
      <c r="I1125" s="345" t="s">
        <v>5855</v>
      </c>
      <c r="J1125" s="179" t="s">
        <v>706</v>
      </c>
      <c r="K1125" s="254" t="s">
        <v>5856</v>
      </c>
      <c r="L1125" s="269"/>
      <c r="M1125" s="254" t="s">
        <v>5856</v>
      </c>
      <c r="N1125" s="269"/>
      <c r="O1125" s="225"/>
      <c r="P1125" s="225"/>
      <c r="Q1125" s="66"/>
      <c r="R1125" s="66"/>
      <c r="S1125" s="66"/>
      <c r="T1125" s="66"/>
      <c r="U1125" s="66"/>
      <c r="V1125" s="66"/>
      <c r="W1125" s="66"/>
      <c r="X1125" s="66"/>
      <c r="Y1125" s="66"/>
      <c r="Z1125" s="66"/>
      <c r="AA1125" s="66"/>
      <c r="AB1125" s="66"/>
      <c r="AC1125" s="66"/>
      <c r="AD1125" s="66"/>
      <c r="AE1125" s="66"/>
      <c r="AF1125" s="66"/>
      <c r="AG1125" s="66"/>
      <c r="AH1125" s="66"/>
      <c r="AI1125" s="66"/>
    </row>
    <row r="1126" hidden="1">
      <c r="A1126" s="217"/>
      <c r="B1126" s="250" t="s">
        <v>347</v>
      </c>
      <c r="C1126" s="250" t="s">
        <v>348</v>
      </c>
      <c r="D1126" s="253" t="s">
        <v>5165</v>
      </c>
      <c r="E1126" s="217"/>
      <c r="F1126" s="217"/>
      <c r="G1126" s="345" t="s">
        <v>348</v>
      </c>
      <c r="H1126" s="345" t="s">
        <v>5858</v>
      </c>
      <c r="I1126" s="345" t="s">
        <v>5859</v>
      </c>
      <c r="J1126" s="179" t="s">
        <v>706</v>
      </c>
      <c r="K1126" s="348" t="s">
        <v>5860</v>
      </c>
      <c r="L1126" s="269"/>
      <c r="M1126" s="348" t="s">
        <v>5860</v>
      </c>
      <c r="N1126" s="269"/>
      <c r="O1126" s="225"/>
      <c r="P1126" s="225"/>
      <c r="Q1126" s="66"/>
      <c r="R1126" s="66"/>
      <c r="S1126" s="66"/>
      <c r="T1126" s="66"/>
      <c r="U1126" s="66"/>
      <c r="V1126" s="66"/>
      <c r="W1126" s="66"/>
      <c r="X1126" s="66"/>
      <c r="Y1126" s="66"/>
      <c r="Z1126" s="66"/>
      <c r="AA1126" s="66"/>
      <c r="AB1126" s="66"/>
      <c r="AC1126" s="66"/>
      <c r="AD1126" s="66"/>
      <c r="AE1126" s="66"/>
      <c r="AF1126" s="66"/>
      <c r="AG1126" s="66"/>
      <c r="AH1126" s="66"/>
      <c r="AI1126" s="66"/>
    </row>
    <row r="1127" hidden="1">
      <c r="A1127" s="217"/>
      <c r="B1127" s="250" t="s">
        <v>349</v>
      </c>
      <c r="C1127" s="251" t="s">
        <v>350</v>
      </c>
      <c r="D1127" s="253" t="s">
        <v>5168</v>
      </c>
      <c r="E1127" s="217"/>
      <c r="F1127" s="217"/>
      <c r="G1127" s="345" t="s">
        <v>350</v>
      </c>
      <c r="H1127" s="345" t="s">
        <v>5862</v>
      </c>
      <c r="I1127" s="345" t="s">
        <v>5863</v>
      </c>
      <c r="J1127" s="179" t="s">
        <v>706</v>
      </c>
      <c r="K1127" s="321" t="s">
        <v>5864</v>
      </c>
      <c r="L1127" s="269"/>
      <c r="M1127" s="321" t="s">
        <v>5864</v>
      </c>
      <c r="N1127" s="269"/>
      <c r="O1127" s="225"/>
      <c r="P1127" s="225"/>
      <c r="Q1127" s="66"/>
      <c r="R1127" s="66"/>
      <c r="S1127" s="66"/>
      <c r="T1127" s="66"/>
      <c r="U1127" s="66"/>
      <c r="V1127" s="66"/>
      <c r="W1127" s="66"/>
      <c r="X1127" s="66"/>
      <c r="Y1127" s="66"/>
      <c r="Z1127" s="66"/>
      <c r="AA1127" s="66"/>
      <c r="AB1127" s="66"/>
      <c r="AC1127" s="66"/>
      <c r="AD1127" s="66"/>
      <c r="AE1127" s="66"/>
      <c r="AF1127" s="66"/>
      <c r="AG1127" s="66"/>
      <c r="AH1127" s="66"/>
      <c r="AI1127" s="66"/>
    </row>
    <row r="1128" hidden="1">
      <c r="A1128" s="217"/>
      <c r="B1128" s="250" t="s">
        <v>351</v>
      </c>
      <c r="C1128" s="251" t="s">
        <v>352</v>
      </c>
      <c r="D1128" s="253" t="s">
        <v>5172</v>
      </c>
      <c r="E1128" s="217"/>
      <c r="F1128" s="217"/>
      <c r="G1128" s="345" t="s">
        <v>352</v>
      </c>
      <c r="H1128" s="345" t="s">
        <v>5866</v>
      </c>
      <c r="I1128" s="345" t="s">
        <v>5863</v>
      </c>
      <c r="J1128" s="179" t="s">
        <v>706</v>
      </c>
      <c r="K1128" s="254" t="s">
        <v>5867</v>
      </c>
      <c r="L1128" s="269"/>
      <c r="M1128" s="254" t="s">
        <v>5867</v>
      </c>
      <c r="N1128" s="269"/>
      <c r="O1128" s="225"/>
      <c r="P1128" s="225"/>
      <c r="Q1128" s="66"/>
      <c r="R1128" s="66"/>
      <c r="S1128" s="66"/>
      <c r="T1128" s="66"/>
      <c r="U1128" s="66"/>
      <c r="V1128" s="66"/>
      <c r="W1128" s="66"/>
      <c r="X1128" s="66"/>
      <c r="Y1128" s="66"/>
      <c r="Z1128" s="66"/>
      <c r="AA1128" s="66"/>
      <c r="AB1128" s="66"/>
      <c r="AC1128" s="66"/>
      <c r="AD1128" s="66"/>
      <c r="AE1128" s="66"/>
      <c r="AF1128" s="66"/>
      <c r="AG1128" s="66"/>
      <c r="AH1128" s="66"/>
      <c r="AI1128" s="66"/>
    </row>
    <row r="1129" hidden="1">
      <c r="A1129" s="217"/>
      <c r="B1129" s="250" t="s">
        <v>353</v>
      </c>
      <c r="C1129" s="251" t="s">
        <v>354</v>
      </c>
      <c r="D1129" s="253" t="s">
        <v>5175</v>
      </c>
      <c r="E1129" s="217"/>
      <c r="F1129" s="217"/>
      <c r="G1129" s="345" t="s">
        <v>354</v>
      </c>
      <c r="H1129" s="345" t="s">
        <v>5869</v>
      </c>
      <c r="I1129" s="345" t="s">
        <v>5870</v>
      </c>
      <c r="J1129" s="179" t="s">
        <v>706</v>
      </c>
      <c r="K1129" s="321" t="s">
        <v>5871</v>
      </c>
      <c r="L1129" s="269"/>
      <c r="M1129" s="321"/>
      <c r="N1129" s="269"/>
      <c r="O1129" s="225"/>
      <c r="P1129" s="225"/>
      <c r="Q1129" s="66"/>
      <c r="R1129" s="66"/>
      <c r="S1129" s="66"/>
      <c r="T1129" s="66"/>
      <c r="U1129" s="66"/>
      <c r="V1129" s="66"/>
      <c r="W1129" s="66"/>
      <c r="X1129" s="66"/>
      <c r="Y1129" s="66"/>
      <c r="Z1129" s="66"/>
      <c r="AA1129" s="66"/>
      <c r="AB1129" s="66"/>
      <c r="AC1129" s="66"/>
      <c r="AD1129" s="66"/>
      <c r="AE1129" s="66"/>
      <c r="AF1129" s="66"/>
      <c r="AG1129" s="66"/>
      <c r="AH1129" s="66"/>
      <c r="AI1129" s="66"/>
    </row>
    <row r="1130" hidden="1">
      <c r="A1130" s="217"/>
      <c r="B1130" s="250" t="s">
        <v>355</v>
      </c>
      <c r="C1130" s="251" t="s">
        <v>356</v>
      </c>
      <c r="D1130" s="253" t="s">
        <v>5178</v>
      </c>
      <c r="E1130" s="217"/>
      <c r="F1130" s="217"/>
      <c r="G1130" s="345" t="s">
        <v>356</v>
      </c>
      <c r="H1130" s="345" t="s">
        <v>5873</v>
      </c>
      <c r="I1130" s="345" t="s">
        <v>5874</v>
      </c>
      <c r="J1130" s="179" t="s">
        <v>706</v>
      </c>
      <c r="K1130" s="321" t="s">
        <v>5875</v>
      </c>
      <c r="L1130" s="269"/>
      <c r="M1130" s="321" t="s">
        <v>5875</v>
      </c>
      <c r="N1130" s="269"/>
      <c r="O1130" s="225"/>
      <c r="P1130" s="225"/>
      <c r="Q1130" s="66"/>
      <c r="R1130" s="66"/>
      <c r="S1130" s="66"/>
      <c r="T1130" s="66"/>
      <c r="U1130" s="66"/>
      <c r="V1130" s="66"/>
      <c r="W1130" s="66"/>
      <c r="X1130" s="66"/>
      <c r="Y1130" s="66"/>
      <c r="Z1130" s="66"/>
      <c r="AA1130" s="66"/>
      <c r="AB1130" s="66"/>
      <c r="AC1130" s="66"/>
      <c r="AD1130" s="66"/>
      <c r="AE1130" s="66"/>
      <c r="AF1130" s="66"/>
      <c r="AG1130" s="66"/>
      <c r="AH1130" s="66"/>
      <c r="AI1130" s="66"/>
    </row>
    <row r="1131" hidden="1">
      <c r="A1131" s="217"/>
      <c r="B1131" s="250" t="s">
        <v>357</v>
      </c>
      <c r="C1131" s="251" t="s">
        <v>358</v>
      </c>
      <c r="D1131" s="253" t="s">
        <v>5181</v>
      </c>
      <c r="E1131" s="217"/>
      <c r="F1131" s="217"/>
      <c r="G1131" s="345" t="s">
        <v>358</v>
      </c>
      <c r="H1131" s="345" t="s">
        <v>5877</v>
      </c>
      <c r="I1131" s="345" t="s">
        <v>5878</v>
      </c>
      <c r="J1131" s="179" t="s">
        <v>706</v>
      </c>
      <c r="K1131" s="321" t="s">
        <v>5879</v>
      </c>
      <c r="L1131" s="269"/>
      <c r="M1131" s="321" t="s">
        <v>5879</v>
      </c>
      <c r="N1131" s="269"/>
      <c r="O1131" s="225"/>
      <c r="P1131" s="225"/>
      <c r="Q1131" s="66"/>
      <c r="R1131" s="66"/>
      <c r="S1131" s="66"/>
      <c r="T1131" s="66"/>
      <c r="U1131" s="66"/>
      <c r="V1131" s="66"/>
      <c r="W1131" s="66"/>
      <c r="X1131" s="66"/>
      <c r="Y1131" s="66"/>
      <c r="Z1131" s="66"/>
      <c r="AA1131" s="66"/>
      <c r="AB1131" s="66"/>
      <c r="AC1131" s="66"/>
      <c r="AD1131" s="66"/>
      <c r="AE1131" s="66"/>
      <c r="AF1131" s="66"/>
      <c r="AG1131" s="66"/>
      <c r="AH1131" s="66"/>
      <c r="AI1131" s="66"/>
    </row>
    <row r="1132" hidden="1">
      <c r="A1132" s="217"/>
      <c r="B1132" s="250" t="s">
        <v>5880</v>
      </c>
      <c r="C1132" s="251" t="s">
        <v>5881</v>
      </c>
      <c r="D1132" s="253" t="s">
        <v>5187</v>
      </c>
      <c r="E1132" s="217"/>
      <c r="F1132" s="217"/>
      <c r="G1132" s="345" t="s">
        <v>5881</v>
      </c>
      <c r="H1132" s="345" t="s">
        <v>5883</v>
      </c>
      <c r="I1132" s="345" t="s">
        <v>5884</v>
      </c>
      <c r="J1132" s="200" t="s">
        <v>492</v>
      </c>
      <c r="K1132" s="349"/>
      <c r="L1132" s="269"/>
      <c r="M1132" s="349"/>
      <c r="N1132" s="269"/>
      <c r="O1132" s="225"/>
      <c r="P1132" s="225"/>
      <c r="Q1132" s="66"/>
      <c r="R1132" s="66"/>
      <c r="S1132" s="66"/>
      <c r="T1132" s="66"/>
      <c r="U1132" s="66"/>
      <c r="V1132" s="66"/>
      <c r="W1132" s="66"/>
      <c r="X1132" s="66"/>
      <c r="Y1132" s="66"/>
      <c r="Z1132" s="66"/>
      <c r="AA1132" s="66"/>
      <c r="AB1132" s="66"/>
      <c r="AC1132" s="66"/>
      <c r="AD1132" s="66"/>
      <c r="AE1132" s="66"/>
      <c r="AF1132" s="66"/>
      <c r="AG1132" s="66"/>
      <c r="AH1132" s="66"/>
      <c r="AI1132" s="66"/>
    </row>
    <row r="1133" hidden="1">
      <c r="A1133" s="136"/>
      <c r="B1133" s="136" t="s">
        <v>359</v>
      </c>
      <c r="C1133" s="137" t="s">
        <v>360</v>
      </c>
      <c r="D1133" s="253" t="s">
        <v>5191</v>
      </c>
      <c r="E1133" s="204"/>
      <c r="F1133" s="204"/>
      <c r="G1133" s="137" t="s">
        <v>5886</v>
      </c>
      <c r="H1133" s="137" t="s">
        <v>5886</v>
      </c>
      <c r="I1133" s="137" t="s">
        <v>5887</v>
      </c>
      <c r="J1133" s="179" t="s">
        <v>706</v>
      </c>
      <c r="K1133" s="161" t="s">
        <v>938</v>
      </c>
      <c r="L1133" s="168"/>
      <c r="M1133" s="201" t="s">
        <v>5888</v>
      </c>
      <c r="N1133" s="168"/>
      <c r="O1133" s="168"/>
      <c r="P1133" s="66"/>
      <c r="Q1133" s="66"/>
      <c r="R1133" s="66"/>
      <c r="S1133" s="66"/>
      <c r="T1133" s="66"/>
      <c r="U1133" s="66"/>
      <c r="V1133" s="66"/>
      <c r="W1133" s="66"/>
      <c r="X1133" s="66"/>
      <c r="Y1133" s="66"/>
      <c r="Z1133" s="66"/>
      <c r="AA1133" s="66"/>
      <c r="AB1133" s="66"/>
      <c r="AC1133" s="66"/>
      <c r="AD1133" s="66"/>
      <c r="AE1133" s="66"/>
      <c r="AF1133" s="66"/>
      <c r="AG1133" s="66"/>
      <c r="AH1133" s="66"/>
      <c r="AI1133" s="66"/>
    </row>
    <row r="1134" hidden="1">
      <c r="A1134" s="136"/>
      <c r="B1134" s="136" t="s">
        <v>5889</v>
      </c>
      <c r="C1134" s="137" t="s">
        <v>5890</v>
      </c>
      <c r="D1134" s="253" t="s">
        <v>5195</v>
      </c>
      <c r="E1134" s="204"/>
      <c r="F1134" s="204"/>
      <c r="G1134" s="137" t="s">
        <v>5886</v>
      </c>
      <c r="H1134" s="137" t="s">
        <v>5886</v>
      </c>
      <c r="I1134" s="137" t="s">
        <v>5887</v>
      </c>
      <c r="J1134" s="200" t="s">
        <v>492</v>
      </c>
      <c r="K1134" s="161" t="s">
        <v>938</v>
      </c>
      <c r="L1134" s="168"/>
      <c r="M1134" s="212"/>
      <c r="N1134" s="168"/>
      <c r="O1134" s="168"/>
      <c r="P1134" s="66"/>
      <c r="Q1134" s="66"/>
      <c r="R1134" s="66"/>
      <c r="S1134" s="66"/>
      <c r="T1134" s="66"/>
      <c r="U1134" s="66"/>
      <c r="V1134" s="66"/>
      <c r="W1134" s="66"/>
      <c r="X1134" s="66"/>
      <c r="Y1134" s="66"/>
      <c r="Z1134" s="66"/>
      <c r="AA1134" s="66"/>
      <c r="AB1134" s="66"/>
      <c r="AC1134" s="66"/>
      <c r="AD1134" s="66"/>
      <c r="AE1134" s="66"/>
      <c r="AF1134" s="66"/>
      <c r="AG1134" s="66"/>
      <c r="AH1134" s="66"/>
      <c r="AI1134" s="66"/>
    </row>
    <row r="1135" hidden="1">
      <c r="A1135" s="136"/>
      <c r="B1135" s="136" t="s">
        <v>5892</v>
      </c>
      <c r="C1135" s="137" t="s">
        <v>5893</v>
      </c>
      <c r="D1135" s="253" t="s">
        <v>5199</v>
      </c>
      <c r="E1135" s="204"/>
      <c r="F1135" s="204"/>
      <c r="G1135" s="137" t="s">
        <v>5893</v>
      </c>
      <c r="H1135" s="137" t="s">
        <v>5895</v>
      </c>
      <c r="I1135" s="137" t="s">
        <v>5896</v>
      </c>
      <c r="J1135" s="200" t="s">
        <v>492</v>
      </c>
      <c r="K1135" s="161" t="s">
        <v>938</v>
      </c>
      <c r="L1135" s="168"/>
      <c r="M1135" s="212"/>
      <c r="N1135" s="168"/>
      <c r="O1135" s="168"/>
      <c r="P1135" s="66"/>
      <c r="Q1135" s="66"/>
      <c r="R1135" s="66"/>
      <c r="S1135" s="66"/>
      <c r="T1135" s="66"/>
      <c r="U1135" s="66"/>
      <c r="V1135" s="66"/>
      <c r="W1135" s="66"/>
      <c r="X1135" s="66"/>
      <c r="Y1135" s="66"/>
      <c r="Z1135" s="66"/>
      <c r="AA1135" s="66"/>
      <c r="AB1135" s="66"/>
      <c r="AC1135" s="66"/>
      <c r="AD1135" s="66"/>
      <c r="AE1135" s="66"/>
      <c r="AF1135" s="66"/>
      <c r="AG1135" s="66"/>
      <c r="AH1135" s="66"/>
      <c r="AI1135" s="66"/>
    </row>
    <row r="1136" hidden="1">
      <c r="A1136" s="136"/>
      <c r="B1136" s="136" t="s">
        <v>5897</v>
      </c>
      <c r="C1136" s="137" t="s">
        <v>5898</v>
      </c>
      <c r="D1136" s="253" t="s">
        <v>5203</v>
      </c>
      <c r="E1136" s="204"/>
      <c r="F1136" s="204"/>
      <c r="G1136" s="137" t="s">
        <v>5898</v>
      </c>
      <c r="H1136" s="137" t="s">
        <v>5900</v>
      </c>
      <c r="I1136" s="137" t="s">
        <v>5901</v>
      </c>
      <c r="J1136" s="200" t="s">
        <v>492</v>
      </c>
      <c r="K1136" s="161" t="s">
        <v>938</v>
      </c>
      <c r="L1136" s="168"/>
      <c r="M1136" s="212"/>
      <c r="N1136" s="168"/>
      <c r="O1136" s="168"/>
      <c r="P1136" s="66"/>
      <c r="Q1136" s="66"/>
      <c r="R1136" s="66"/>
      <c r="S1136" s="66"/>
      <c r="T1136" s="66"/>
      <c r="U1136" s="66"/>
      <c r="V1136" s="66"/>
      <c r="W1136" s="66"/>
      <c r="X1136" s="66"/>
      <c r="Y1136" s="66"/>
      <c r="Z1136" s="66"/>
      <c r="AA1136" s="66"/>
      <c r="AB1136" s="66"/>
      <c r="AC1136" s="66"/>
      <c r="AD1136" s="66"/>
      <c r="AE1136" s="66"/>
      <c r="AF1136" s="66"/>
      <c r="AG1136" s="66"/>
      <c r="AH1136" s="66"/>
      <c r="AI1136" s="66"/>
    </row>
    <row r="1137" hidden="1">
      <c r="A1137" s="136"/>
      <c r="B1137" s="136" t="s">
        <v>361</v>
      </c>
      <c r="C1137" s="137" t="s">
        <v>362</v>
      </c>
      <c r="D1137" s="253" t="s">
        <v>5207</v>
      </c>
      <c r="E1137" s="204"/>
      <c r="F1137" s="204"/>
      <c r="G1137" s="137" t="s">
        <v>362</v>
      </c>
      <c r="H1137" s="137" t="s">
        <v>5903</v>
      </c>
      <c r="I1137" s="137" t="s">
        <v>5904</v>
      </c>
      <c r="J1137" s="179" t="s">
        <v>706</v>
      </c>
      <c r="K1137" s="161" t="s">
        <v>938</v>
      </c>
      <c r="L1137" s="168"/>
      <c r="M1137" s="201" t="s">
        <v>5905</v>
      </c>
      <c r="N1137" s="168"/>
      <c r="O1137" s="168"/>
      <c r="P1137" s="66"/>
      <c r="Q1137" s="66"/>
      <c r="R1137" s="66"/>
      <c r="S1137" s="66"/>
      <c r="T1137" s="66"/>
      <c r="U1137" s="66"/>
      <c r="V1137" s="66"/>
      <c r="W1137" s="66"/>
      <c r="X1137" s="66"/>
      <c r="Y1137" s="66"/>
      <c r="Z1137" s="66"/>
      <c r="AA1137" s="66"/>
      <c r="AB1137" s="66"/>
      <c r="AC1137" s="66"/>
      <c r="AD1137" s="66"/>
      <c r="AE1137" s="66"/>
      <c r="AF1137" s="66"/>
      <c r="AG1137" s="66"/>
      <c r="AH1137" s="66"/>
      <c r="AI1137" s="66"/>
    </row>
    <row r="1138" hidden="1">
      <c r="A1138" s="136"/>
      <c r="B1138" s="136" t="s">
        <v>363</v>
      </c>
      <c r="C1138" s="137" t="s">
        <v>364</v>
      </c>
      <c r="D1138" s="253" t="s">
        <v>5212</v>
      </c>
      <c r="E1138" s="204"/>
      <c r="F1138" s="204"/>
      <c r="G1138" s="137" t="s">
        <v>364</v>
      </c>
      <c r="H1138" s="137" t="s">
        <v>5907</v>
      </c>
      <c r="I1138" s="137" t="s">
        <v>5908</v>
      </c>
      <c r="J1138" s="179" t="s">
        <v>706</v>
      </c>
      <c r="K1138" s="161" t="s">
        <v>938</v>
      </c>
      <c r="L1138" s="168"/>
      <c r="M1138" s="201" t="s">
        <v>5909</v>
      </c>
      <c r="N1138" s="168"/>
      <c r="O1138" s="168"/>
      <c r="P1138" s="66"/>
      <c r="Q1138" s="66"/>
      <c r="R1138" s="66"/>
      <c r="S1138" s="66"/>
      <c r="T1138" s="66"/>
      <c r="U1138" s="66"/>
      <c r="V1138" s="66"/>
      <c r="W1138" s="66"/>
      <c r="X1138" s="66"/>
      <c r="Y1138" s="66"/>
      <c r="Z1138" s="66"/>
      <c r="AA1138" s="66"/>
      <c r="AB1138" s="66"/>
      <c r="AC1138" s="66"/>
      <c r="AD1138" s="66"/>
      <c r="AE1138" s="66"/>
      <c r="AF1138" s="66"/>
      <c r="AG1138" s="66"/>
      <c r="AH1138" s="66"/>
      <c r="AI1138" s="66"/>
    </row>
    <row r="1139" hidden="1">
      <c r="A1139" s="213" t="s">
        <v>5910</v>
      </c>
      <c r="B1139" s="214"/>
      <c r="C1139" s="215" t="s">
        <v>5911</v>
      </c>
      <c r="D1139" s="253" t="s">
        <v>5218</v>
      </c>
      <c r="E1139" s="214"/>
      <c r="F1139" s="214"/>
      <c r="G1139" s="215" t="s">
        <v>5913</v>
      </c>
      <c r="H1139" s="215" t="s">
        <v>5914</v>
      </c>
      <c r="I1139" s="215" t="s">
        <v>5915</v>
      </c>
      <c r="J1139" s="176" t="s">
        <v>492</v>
      </c>
      <c r="K1139" s="161" t="s">
        <v>938</v>
      </c>
      <c r="L1139" s="168"/>
      <c r="M1139" s="212"/>
      <c r="N1139" s="168"/>
      <c r="O1139" s="168"/>
      <c r="P1139" s="66"/>
      <c r="Q1139" s="66"/>
      <c r="R1139" s="66"/>
      <c r="S1139" s="66"/>
      <c r="T1139" s="66"/>
      <c r="U1139" s="66"/>
      <c r="V1139" s="66"/>
      <c r="W1139" s="66"/>
      <c r="X1139" s="66"/>
      <c r="Y1139" s="66"/>
      <c r="Z1139" s="66"/>
      <c r="AA1139" s="66"/>
      <c r="AB1139" s="66"/>
      <c r="AC1139" s="66"/>
      <c r="AD1139" s="66"/>
      <c r="AE1139" s="66"/>
      <c r="AF1139" s="66"/>
      <c r="AG1139" s="66"/>
      <c r="AH1139" s="66"/>
      <c r="AI1139" s="66"/>
    </row>
    <row r="1140" hidden="1">
      <c r="A1140" s="213" t="s">
        <v>5910</v>
      </c>
      <c r="B1140" s="214"/>
      <c r="C1140" s="214"/>
      <c r="D1140" s="253" t="s">
        <v>5223</v>
      </c>
      <c r="E1140" s="214"/>
      <c r="F1140" s="214"/>
      <c r="G1140" s="215" t="s">
        <v>5917</v>
      </c>
      <c r="H1140" s="215" t="s">
        <v>5918</v>
      </c>
      <c r="I1140" s="215" t="s">
        <v>5915</v>
      </c>
      <c r="J1140" s="176" t="s">
        <v>492</v>
      </c>
      <c r="K1140" s="161" t="s">
        <v>938</v>
      </c>
      <c r="L1140" s="168"/>
      <c r="M1140" s="212"/>
      <c r="N1140" s="168"/>
      <c r="O1140" s="168"/>
      <c r="P1140" s="66"/>
      <c r="Q1140" s="66"/>
      <c r="R1140" s="66"/>
      <c r="S1140" s="66"/>
      <c r="T1140" s="66"/>
      <c r="U1140" s="66"/>
      <c r="V1140" s="66"/>
      <c r="W1140" s="66"/>
      <c r="X1140" s="66"/>
      <c r="Y1140" s="66"/>
      <c r="Z1140" s="66"/>
      <c r="AA1140" s="66"/>
      <c r="AB1140" s="66"/>
      <c r="AC1140" s="66"/>
      <c r="AD1140" s="66"/>
      <c r="AE1140" s="66"/>
      <c r="AF1140" s="66"/>
      <c r="AG1140" s="66"/>
      <c r="AH1140" s="66"/>
      <c r="AI1140" s="66"/>
    </row>
    <row r="1141" hidden="1">
      <c r="A1141" s="213" t="s">
        <v>5910</v>
      </c>
      <c r="B1141" s="214"/>
      <c r="C1141" s="214"/>
      <c r="D1141" s="253" t="s">
        <v>5227</v>
      </c>
      <c r="E1141" s="214"/>
      <c r="F1141" s="214"/>
      <c r="G1141" s="215" t="s">
        <v>5920</v>
      </c>
      <c r="H1141" s="215" t="s">
        <v>5921</v>
      </c>
      <c r="I1141" s="215" t="s">
        <v>5915</v>
      </c>
      <c r="J1141" s="179" t="s">
        <v>706</v>
      </c>
      <c r="K1141" s="161" t="s">
        <v>938</v>
      </c>
      <c r="L1141" s="168"/>
      <c r="M1141" s="201" t="s">
        <v>5888</v>
      </c>
      <c r="N1141" s="168"/>
      <c r="O1141" s="168"/>
      <c r="P1141" s="66"/>
      <c r="Q1141" s="66"/>
      <c r="R1141" s="66"/>
      <c r="S1141" s="66"/>
      <c r="T1141" s="66"/>
      <c r="U1141" s="66"/>
      <c r="V1141" s="66"/>
      <c r="W1141" s="66"/>
      <c r="X1141" s="66"/>
      <c r="Y1141" s="66"/>
      <c r="Z1141" s="66"/>
      <c r="AA1141" s="66"/>
      <c r="AB1141" s="66"/>
      <c r="AC1141" s="66"/>
      <c r="AD1141" s="66"/>
      <c r="AE1141" s="66"/>
      <c r="AF1141" s="66"/>
      <c r="AG1141" s="66"/>
      <c r="AH1141" s="66"/>
      <c r="AI1141" s="66"/>
    </row>
    <row r="1142" hidden="1">
      <c r="A1142" s="213" t="s">
        <v>5910</v>
      </c>
      <c r="B1142" s="214"/>
      <c r="C1142" s="214"/>
      <c r="D1142" s="253" t="s">
        <v>5232</v>
      </c>
      <c r="E1142" s="214"/>
      <c r="F1142" s="214"/>
      <c r="G1142" s="215" t="s">
        <v>5923</v>
      </c>
      <c r="H1142" s="215" t="s">
        <v>5924</v>
      </c>
      <c r="I1142" s="215" t="s">
        <v>5915</v>
      </c>
      <c r="J1142" s="176" t="s">
        <v>492</v>
      </c>
      <c r="K1142" s="161" t="s">
        <v>938</v>
      </c>
      <c r="L1142" s="168"/>
      <c r="M1142" s="212"/>
      <c r="N1142" s="168"/>
      <c r="O1142" s="168"/>
      <c r="P1142" s="66"/>
      <c r="Q1142" s="66"/>
      <c r="R1142" s="66"/>
      <c r="S1142" s="66"/>
      <c r="T1142" s="66"/>
      <c r="U1142" s="66"/>
      <c r="V1142" s="66"/>
      <c r="W1142" s="66"/>
      <c r="X1142" s="66"/>
      <c r="Y1142" s="66"/>
      <c r="Z1142" s="66"/>
      <c r="AA1142" s="66"/>
      <c r="AB1142" s="66"/>
      <c r="AC1142" s="66"/>
      <c r="AD1142" s="66"/>
      <c r="AE1142" s="66"/>
      <c r="AF1142" s="66"/>
      <c r="AG1142" s="66"/>
      <c r="AH1142" s="66"/>
      <c r="AI1142" s="66"/>
    </row>
    <row r="1143" hidden="1">
      <c r="A1143" s="213" t="s">
        <v>5910</v>
      </c>
      <c r="B1143" s="214"/>
      <c r="C1143" s="214"/>
      <c r="D1143" s="253" t="s">
        <v>5237</v>
      </c>
      <c r="E1143" s="214"/>
      <c r="F1143" s="214"/>
      <c r="G1143" s="215" t="s">
        <v>5926</v>
      </c>
      <c r="H1143" s="215" t="s">
        <v>5927</v>
      </c>
      <c r="I1143" s="215" t="s">
        <v>5915</v>
      </c>
      <c r="J1143" s="176" t="s">
        <v>492</v>
      </c>
      <c r="K1143" s="161" t="s">
        <v>938</v>
      </c>
      <c r="L1143" s="168"/>
      <c r="M1143" s="212"/>
      <c r="N1143" s="168"/>
      <c r="O1143" s="168"/>
      <c r="P1143" s="66"/>
      <c r="Q1143" s="66"/>
      <c r="R1143" s="66"/>
      <c r="S1143" s="66"/>
      <c r="T1143" s="66"/>
      <c r="U1143" s="66"/>
      <c r="V1143" s="66"/>
      <c r="W1143" s="66"/>
      <c r="X1143" s="66"/>
      <c r="Y1143" s="66"/>
      <c r="Z1143" s="66"/>
      <c r="AA1143" s="66"/>
      <c r="AB1143" s="66"/>
      <c r="AC1143" s="66"/>
      <c r="AD1143" s="66"/>
      <c r="AE1143" s="66"/>
      <c r="AF1143" s="66"/>
      <c r="AG1143" s="66"/>
      <c r="AH1143" s="66"/>
      <c r="AI1143" s="66"/>
    </row>
    <row r="1144" hidden="1">
      <c r="A1144" s="213" t="s">
        <v>5910</v>
      </c>
      <c r="B1144" s="214"/>
      <c r="C1144" s="214"/>
      <c r="D1144" s="253" t="s">
        <v>5242</v>
      </c>
      <c r="E1144" s="214"/>
      <c r="F1144" s="214"/>
      <c r="G1144" s="215" t="s">
        <v>5929</v>
      </c>
      <c r="H1144" s="215" t="s">
        <v>5930</v>
      </c>
      <c r="I1144" s="215" t="s">
        <v>5915</v>
      </c>
      <c r="J1144" s="176" t="s">
        <v>492</v>
      </c>
      <c r="K1144" s="161" t="s">
        <v>938</v>
      </c>
      <c r="L1144" s="168"/>
      <c r="M1144" s="212"/>
      <c r="N1144" s="168"/>
      <c r="O1144" s="168"/>
      <c r="P1144" s="66"/>
      <c r="Q1144" s="66"/>
      <c r="R1144" s="66"/>
      <c r="S1144" s="66"/>
      <c r="T1144" s="66"/>
      <c r="U1144" s="66"/>
      <c r="V1144" s="66"/>
      <c r="W1144" s="66"/>
      <c r="X1144" s="66"/>
      <c r="Y1144" s="66"/>
      <c r="Z1144" s="66"/>
      <c r="AA1144" s="66"/>
      <c r="AB1144" s="66"/>
      <c r="AC1144" s="66"/>
      <c r="AD1144" s="66"/>
      <c r="AE1144" s="66"/>
      <c r="AF1144" s="66"/>
      <c r="AG1144" s="66"/>
      <c r="AH1144" s="66"/>
      <c r="AI1144" s="66"/>
    </row>
    <row r="1145" hidden="1">
      <c r="A1145" s="213" t="s">
        <v>5910</v>
      </c>
      <c r="B1145" s="214"/>
      <c r="C1145" s="214"/>
      <c r="D1145" s="253" t="s">
        <v>5248</v>
      </c>
      <c r="E1145" s="214"/>
      <c r="F1145" s="214"/>
      <c r="G1145" s="215" t="s">
        <v>5932</v>
      </c>
      <c r="H1145" s="215" t="s">
        <v>5933</v>
      </c>
      <c r="I1145" s="215" t="s">
        <v>5915</v>
      </c>
      <c r="J1145" s="179" t="s">
        <v>706</v>
      </c>
      <c r="K1145" s="161" t="s">
        <v>938</v>
      </c>
      <c r="L1145" s="168"/>
      <c r="M1145" s="201" t="s">
        <v>5888</v>
      </c>
      <c r="N1145" s="168"/>
      <c r="O1145" s="168"/>
      <c r="P1145" s="66"/>
      <c r="Q1145" s="66"/>
      <c r="R1145" s="66"/>
      <c r="S1145" s="66"/>
      <c r="T1145" s="66"/>
      <c r="U1145" s="66"/>
      <c r="V1145" s="66"/>
      <c r="W1145" s="66"/>
      <c r="X1145" s="66"/>
      <c r="Y1145" s="66"/>
      <c r="Z1145" s="66"/>
      <c r="AA1145" s="66"/>
      <c r="AB1145" s="66"/>
      <c r="AC1145" s="66"/>
      <c r="AD1145" s="66"/>
      <c r="AE1145" s="66"/>
      <c r="AF1145" s="66"/>
      <c r="AG1145" s="66"/>
      <c r="AH1145" s="66"/>
      <c r="AI1145" s="66"/>
    </row>
    <row r="1146" hidden="1">
      <c r="A1146" s="213" t="s">
        <v>5910</v>
      </c>
      <c r="B1146" s="214"/>
      <c r="C1146" s="214"/>
      <c r="D1146" s="253" t="s">
        <v>5251</v>
      </c>
      <c r="E1146" s="214"/>
      <c r="F1146" s="214"/>
      <c r="G1146" s="215" t="s">
        <v>5935</v>
      </c>
      <c r="H1146" s="215" t="s">
        <v>5936</v>
      </c>
      <c r="I1146" s="215" t="s">
        <v>5915</v>
      </c>
      <c r="J1146" s="176" t="s">
        <v>492</v>
      </c>
      <c r="K1146" s="161" t="s">
        <v>938</v>
      </c>
      <c r="L1146" s="168"/>
      <c r="M1146" s="212"/>
      <c r="N1146" s="168"/>
      <c r="O1146" s="168"/>
      <c r="P1146" s="66"/>
      <c r="Q1146" s="66"/>
      <c r="R1146" s="66"/>
      <c r="S1146" s="66"/>
      <c r="T1146" s="66"/>
      <c r="U1146" s="66"/>
      <c r="V1146" s="66"/>
      <c r="W1146" s="66"/>
      <c r="X1146" s="66"/>
      <c r="Y1146" s="66"/>
      <c r="Z1146" s="66"/>
      <c r="AA1146" s="66"/>
      <c r="AB1146" s="66"/>
      <c r="AC1146" s="66"/>
      <c r="AD1146" s="66"/>
      <c r="AE1146" s="66"/>
      <c r="AF1146" s="66"/>
      <c r="AG1146" s="66"/>
      <c r="AH1146" s="66"/>
      <c r="AI1146" s="66"/>
    </row>
    <row r="1147" hidden="1">
      <c r="A1147" s="213" t="s">
        <v>5910</v>
      </c>
      <c r="B1147" s="214"/>
      <c r="C1147" s="214"/>
      <c r="D1147" s="253" t="s">
        <v>5257</v>
      </c>
      <c r="E1147" s="214"/>
      <c r="F1147" s="214"/>
      <c r="G1147" s="215" t="s">
        <v>5938</v>
      </c>
      <c r="H1147" s="215" t="s">
        <v>5939</v>
      </c>
      <c r="I1147" s="215" t="s">
        <v>5915</v>
      </c>
      <c r="J1147" s="176" t="s">
        <v>492</v>
      </c>
      <c r="K1147" s="161" t="s">
        <v>938</v>
      </c>
      <c r="L1147" s="168"/>
      <c r="M1147" s="212"/>
      <c r="N1147" s="168"/>
      <c r="O1147" s="168"/>
      <c r="P1147" s="66"/>
      <c r="Q1147" s="66"/>
      <c r="R1147" s="66"/>
      <c r="S1147" s="66"/>
      <c r="T1147" s="66"/>
      <c r="U1147" s="66"/>
      <c r="V1147" s="66"/>
      <c r="W1147" s="66"/>
      <c r="X1147" s="66"/>
      <c r="Y1147" s="66"/>
      <c r="Z1147" s="66"/>
      <c r="AA1147" s="66"/>
      <c r="AB1147" s="66"/>
      <c r="AC1147" s="66"/>
      <c r="AD1147" s="66"/>
      <c r="AE1147" s="66"/>
      <c r="AF1147" s="66"/>
      <c r="AG1147" s="66"/>
      <c r="AH1147" s="66"/>
      <c r="AI1147" s="66"/>
    </row>
    <row r="1148" hidden="1">
      <c r="A1148" s="213" t="s">
        <v>5910</v>
      </c>
      <c r="B1148" s="214"/>
      <c r="C1148" s="214"/>
      <c r="D1148" s="253" t="s">
        <v>5261</v>
      </c>
      <c r="E1148" s="214"/>
      <c r="F1148" s="214"/>
      <c r="G1148" s="215" t="s">
        <v>5941</v>
      </c>
      <c r="H1148" s="215" t="s">
        <v>5942</v>
      </c>
      <c r="I1148" s="215" t="s">
        <v>5943</v>
      </c>
      <c r="J1148" s="176" t="s">
        <v>492</v>
      </c>
      <c r="K1148" s="161" t="s">
        <v>938</v>
      </c>
      <c r="L1148" s="168"/>
      <c r="M1148" s="212"/>
      <c r="N1148" s="168"/>
      <c r="O1148" s="168"/>
      <c r="P1148" s="66"/>
      <c r="Q1148" s="66"/>
      <c r="R1148" s="66"/>
      <c r="S1148" s="66"/>
      <c r="T1148" s="66"/>
      <c r="U1148" s="66"/>
      <c r="V1148" s="66"/>
      <c r="W1148" s="66"/>
      <c r="X1148" s="66"/>
      <c r="Y1148" s="66"/>
      <c r="Z1148" s="66"/>
      <c r="AA1148" s="66"/>
      <c r="AB1148" s="66"/>
      <c r="AC1148" s="66"/>
      <c r="AD1148" s="66"/>
      <c r="AE1148" s="66"/>
      <c r="AF1148" s="66"/>
      <c r="AG1148" s="66"/>
      <c r="AH1148" s="66"/>
      <c r="AI1148" s="66"/>
    </row>
    <row r="1149" hidden="1">
      <c r="A1149" s="213" t="s">
        <v>5910</v>
      </c>
      <c r="B1149" s="214"/>
      <c r="C1149" s="214"/>
      <c r="D1149" s="253" t="s">
        <v>5267</v>
      </c>
      <c r="E1149" s="214"/>
      <c r="F1149" s="214"/>
      <c r="G1149" s="215" t="s">
        <v>5945</v>
      </c>
      <c r="H1149" s="215" t="s">
        <v>5946</v>
      </c>
      <c r="I1149" s="215" t="s">
        <v>5947</v>
      </c>
      <c r="J1149" s="176" t="s">
        <v>492</v>
      </c>
      <c r="K1149" s="161" t="s">
        <v>938</v>
      </c>
      <c r="L1149" s="168"/>
      <c r="M1149" s="212"/>
      <c r="N1149" s="168"/>
      <c r="O1149" s="168"/>
      <c r="P1149" s="66"/>
      <c r="Q1149" s="66"/>
      <c r="R1149" s="66"/>
      <c r="S1149" s="66"/>
      <c r="T1149" s="66"/>
      <c r="U1149" s="66"/>
      <c r="V1149" s="66"/>
      <c r="W1149" s="66"/>
      <c r="X1149" s="66"/>
      <c r="Y1149" s="66"/>
      <c r="Z1149" s="66"/>
      <c r="AA1149" s="66"/>
      <c r="AB1149" s="66"/>
      <c r="AC1149" s="66"/>
      <c r="AD1149" s="66"/>
      <c r="AE1149" s="66"/>
      <c r="AF1149" s="66"/>
      <c r="AG1149" s="66"/>
      <c r="AH1149" s="66"/>
      <c r="AI1149" s="66"/>
    </row>
    <row r="1150" hidden="1">
      <c r="A1150" s="213" t="s">
        <v>5910</v>
      </c>
      <c r="B1150" s="214"/>
      <c r="C1150" s="214"/>
      <c r="D1150" s="253" t="s">
        <v>5271</v>
      </c>
      <c r="E1150" s="214"/>
      <c r="F1150" s="214"/>
      <c r="G1150" s="215" t="s">
        <v>5949</v>
      </c>
      <c r="H1150" s="215" t="s">
        <v>5950</v>
      </c>
      <c r="I1150" s="215" t="s">
        <v>5951</v>
      </c>
      <c r="J1150" s="176" t="s">
        <v>492</v>
      </c>
      <c r="K1150" s="161" t="s">
        <v>938</v>
      </c>
      <c r="L1150" s="168"/>
      <c r="M1150" s="212"/>
      <c r="N1150" s="168"/>
      <c r="O1150" s="168"/>
      <c r="P1150" s="66"/>
      <c r="Q1150" s="66"/>
      <c r="R1150" s="66"/>
      <c r="S1150" s="66"/>
      <c r="T1150" s="66"/>
      <c r="U1150" s="66"/>
      <c r="V1150" s="66"/>
      <c r="W1150" s="66"/>
      <c r="X1150" s="66"/>
      <c r="Y1150" s="66"/>
      <c r="Z1150" s="66"/>
      <c r="AA1150" s="66"/>
      <c r="AB1150" s="66"/>
      <c r="AC1150" s="66"/>
      <c r="AD1150" s="66"/>
      <c r="AE1150" s="66"/>
      <c r="AF1150" s="66"/>
      <c r="AG1150" s="66"/>
      <c r="AH1150" s="66"/>
      <c r="AI1150" s="66"/>
    </row>
    <row r="1151" hidden="1">
      <c r="A1151" s="213" t="s">
        <v>5910</v>
      </c>
      <c r="B1151" s="214"/>
      <c r="C1151" s="216"/>
      <c r="D1151" s="253" t="s">
        <v>5278</v>
      </c>
      <c r="E1151" s="214"/>
      <c r="F1151" s="216"/>
      <c r="G1151" s="215" t="s">
        <v>5953</v>
      </c>
      <c r="H1151" s="215" t="s">
        <v>5954</v>
      </c>
      <c r="I1151" s="215" t="s">
        <v>5955</v>
      </c>
      <c r="J1151" s="176" t="s">
        <v>492</v>
      </c>
      <c r="K1151" s="161" t="s">
        <v>938</v>
      </c>
      <c r="L1151" s="168"/>
      <c r="M1151" s="212"/>
      <c r="N1151" s="168"/>
      <c r="O1151" s="168"/>
      <c r="P1151" s="66"/>
      <c r="Q1151" s="66"/>
      <c r="R1151" s="66"/>
      <c r="S1151" s="66"/>
      <c r="T1151" s="66"/>
      <c r="U1151" s="66"/>
      <c r="V1151" s="66"/>
      <c r="W1151" s="66"/>
      <c r="X1151" s="66"/>
      <c r="Y1151" s="66"/>
      <c r="Z1151" s="66"/>
      <c r="AA1151" s="66"/>
      <c r="AB1151" s="66"/>
      <c r="AC1151" s="66"/>
      <c r="AD1151" s="66"/>
      <c r="AE1151" s="66"/>
      <c r="AF1151" s="66"/>
      <c r="AG1151" s="66"/>
      <c r="AH1151" s="66"/>
      <c r="AI1151" s="66"/>
    </row>
    <row r="1152" hidden="1">
      <c r="A1152" s="213" t="s">
        <v>5910</v>
      </c>
      <c r="B1152" s="214"/>
      <c r="C1152" s="216"/>
      <c r="D1152" s="253" t="s">
        <v>5282</v>
      </c>
      <c r="E1152" s="214"/>
      <c r="F1152" s="216"/>
      <c r="G1152" s="215" t="s">
        <v>5957</v>
      </c>
      <c r="H1152" s="215" t="s">
        <v>5958</v>
      </c>
      <c r="I1152" s="215" t="s">
        <v>5959</v>
      </c>
      <c r="J1152" s="176" t="s">
        <v>492</v>
      </c>
      <c r="K1152" s="161" t="s">
        <v>938</v>
      </c>
      <c r="L1152" s="168"/>
      <c r="M1152" s="212"/>
      <c r="N1152" s="168"/>
      <c r="O1152" s="168"/>
      <c r="P1152" s="66"/>
      <c r="Q1152" s="66"/>
      <c r="R1152" s="66"/>
      <c r="S1152" s="66"/>
      <c r="T1152" s="66"/>
      <c r="U1152" s="66"/>
      <c r="V1152" s="66"/>
      <c r="W1152" s="66"/>
      <c r="X1152" s="66"/>
      <c r="Y1152" s="66"/>
      <c r="Z1152" s="66"/>
      <c r="AA1152" s="66"/>
      <c r="AB1152" s="66"/>
      <c r="AC1152" s="66"/>
      <c r="AD1152" s="66"/>
      <c r="AE1152" s="66"/>
      <c r="AF1152" s="66"/>
      <c r="AG1152" s="66"/>
      <c r="AH1152" s="66"/>
      <c r="AI1152" s="66"/>
    </row>
    <row r="1153" hidden="1">
      <c r="A1153" s="213" t="s">
        <v>5910</v>
      </c>
      <c r="B1153" s="214"/>
      <c r="C1153" s="216"/>
      <c r="D1153" s="253" t="s">
        <v>5286</v>
      </c>
      <c r="E1153" s="214"/>
      <c r="F1153" s="216"/>
      <c r="G1153" s="215" t="s">
        <v>5961</v>
      </c>
      <c r="H1153" s="215" t="s">
        <v>5962</v>
      </c>
      <c r="I1153" s="215" t="s">
        <v>5963</v>
      </c>
      <c r="J1153" s="176" t="s">
        <v>492</v>
      </c>
      <c r="K1153" s="161" t="s">
        <v>938</v>
      </c>
      <c r="L1153" s="168"/>
      <c r="M1153" s="212"/>
      <c r="N1153" s="168"/>
      <c r="O1153" s="168"/>
      <c r="P1153" s="66"/>
      <c r="Q1153" s="66"/>
      <c r="R1153" s="66"/>
      <c r="S1153" s="66"/>
      <c r="T1153" s="66"/>
      <c r="U1153" s="66"/>
      <c r="V1153" s="66"/>
      <c r="W1153" s="66"/>
      <c r="X1153" s="66"/>
      <c r="Y1153" s="66"/>
      <c r="Z1153" s="66"/>
      <c r="AA1153" s="66"/>
      <c r="AB1153" s="66"/>
      <c r="AC1153" s="66"/>
      <c r="AD1153" s="66"/>
      <c r="AE1153" s="66"/>
      <c r="AF1153" s="66"/>
      <c r="AG1153" s="66"/>
      <c r="AH1153" s="66"/>
      <c r="AI1153" s="66"/>
    </row>
    <row r="1154" hidden="1">
      <c r="A1154" s="213" t="s">
        <v>5910</v>
      </c>
      <c r="B1154" s="214"/>
      <c r="C1154" s="216"/>
      <c r="D1154" s="253" t="s">
        <v>5290</v>
      </c>
      <c r="E1154" s="214"/>
      <c r="F1154" s="216"/>
      <c r="G1154" s="215" t="s">
        <v>5965</v>
      </c>
      <c r="H1154" s="215" t="s">
        <v>5966</v>
      </c>
      <c r="I1154" s="215" t="s">
        <v>5967</v>
      </c>
      <c r="J1154" s="176" t="s">
        <v>492</v>
      </c>
      <c r="K1154" s="161" t="s">
        <v>938</v>
      </c>
      <c r="L1154" s="168"/>
      <c r="M1154" s="212"/>
      <c r="N1154" s="168"/>
      <c r="O1154" s="168"/>
      <c r="P1154" s="66"/>
      <c r="Q1154" s="66"/>
      <c r="R1154" s="66"/>
      <c r="S1154" s="66"/>
      <c r="T1154" s="66"/>
      <c r="U1154" s="66"/>
      <c r="V1154" s="66"/>
      <c r="W1154" s="66"/>
      <c r="X1154" s="66"/>
      <c r="Y1154" s="66"/>
      <c r="Z1154" s="66"/>
      <c r="AA1154" s="66"/>
      <c r="AB1154" s="66"/>
      <c r="AC1154" s="66"/>
      <c r="AD1154" s="66"/>
      <c r="AE1154" s="66"/>
      <c r="AF1154" s="66"/>
      <c r="AG1154" s="66"/>
      <c r="AH1154" s="66"/>
      <c r="AI1154" s="66"/>
    </row>
    <row r="1155" hidden="1">
      <c r="A1155" s="213" t="s">
        <v>5910</v>
      </c>
      <c r="B1155" s="217"/>
      <c r="C1155" s="218"/>
      <c r="D1155" s="253" t="s">
        <v>5294</v>
      </c>
      <c r="E1155" s="214"/>
      <c r="F1155" s="216"/>
      <c r="G1155" s="215" t="s">
        <v>5969</v>
      </c>
      <c r="H1155" s="215" t="s">
        <v>5970</v>
      </c>
      <c r="I1155" s="215" t="s">
        <v>5971</v>
      </c>
      <c r="J1155" s="176" t="s">
        <v>492</v>
      </c>
      <c r="K1155" s="161" t="s">
        <v>938</v>
      </c>
      <c r="L1155" s="168"/>
      <c r="M1155" s="212"/>
      <c r="N1155" s="168"/>
      <c r="O1155" s="168"/>
      <c r="P1155" s="66"/>
      <c r="Q1155" s="66"/>
      <c r="R1155" s="66"/>
      <c r="S1155" s="66"/>
      <c r="T1155" s="66"/>
      <c r="U1155" s="66"/>
      <c r="V1155" s="66"/>
      <c r="W1155" s="66"/>
      <c r="X1155" s="66"/>
      <c r="Y1155" s="66"/>
      <c r="Z1155" s="66"/>
      <c r="AA1155" s="66"/>
      <c r="AB1155" s="66"/>
      <c r="AC1155" s="66"/>
      <c r="AD1155" s="66"/>
      <c r="AE1155" s="66"/>
      <c r="AF1155" s="66"/>
      <c r="AG1155" s="66"/>
      <c r="AH1155" s="66"/>
      <c r="AI1155" s="66"/>
    </row>
    <row r="1156" hidden="1">
      <c r="A1156" s="213" t="s">
        <v>5910</v>
      </c>
      <c r="B1156" s="217"/>
      <c r="C1156" s="218"/>
      <c r="D1156" s="253" t="s">
        <v>5298</v>
      </c>
      <c r="E1156" s="214"/>
      <c r="F1156" s="216"/>
      <c r="G1156" s="215" t="s">
        <v>5973</v>
      </c>
      <c r="H1156" s="215" t="s">
        <v>5974</v>
      </c>
      <c r="I1156" s="215" t="s">
        <v>5975</v>
      </c>
      <c r="J1156" s="176" t="s">
        <v>492</v>
      </c>
      <c r="K1156" s="161" t="s">
        <v>938</v>
      </c>
      <c r="L1156" s="168"/>
      <c r="M1156" s="212"/>
      <c r="N1156" s="168"/>
      <c r="O1156" s="168"/>
      <c r="P1156" s="66"/>
      <c r="Q1156" s="66"/>
      <c r="R1156" s="66"/>
      <c r="S1156" s="66"/>
      <c r="T1156" s="66"/>
      <c r="U1156" s="66"/>
      <c r="V1156" s="66"/>
      <c r="W1156" s="66"/>
      <c r="X1156" s="66"/>
      <c r="Y1156" s="66"/>
      <c r="Z1156" s="66"/>
      <c r="AA1156" s="66"/>
      <c r="AB1156" s="66"/>
      <c r="AC1156" s="66"/>
      <c r="AD1156" s="66"/>
      <c r="AE1156" s="66"/>
      <c r="AF1156" s="66"/>
      <c r="AG1156" s="66"/>
      <c r="AH1156" s="66"/>
      <c r="AI1156" s="66"/>
    </row>
    <row r="1157" hidden="1">
      <c r="A1157" s="213" t="s">
        <v>5910</v>
      </c>
      <c r="B1157" s="217"/>
      <c r="C1157" s="218"/>
      <c r="D1157" s="253" t="s">
        <v>5301</v>
      </c>
      <c r="E1157" s="214"/>
      <c r="F1157" s="216"/>
      <c r="G1157" s="215" t="s">
        <v>5977</v>
      </c>
      <c r="H1157" s="215" t="s">
        <v>5978</v>
      </c>
      <c r="I1157" s="215" t="s">
        <v>5979</v>
      </c>
      <c r="J1157" s="176" t="s">
        <v>492</v>
      </c>
      <c r="K1157" s="161" t="s">
        <v>938</v>
      </c>
      <c r="L1157" s="168"/>
      <c r="M1157" s="212"/>
      <c r="N1157" s="168"/>
      <c r="O1157" s="168"/>
      <c r="P1157" s="66"/>
      <c r="Q1157" s="66"/>
      <c r="R1157" s="66"/>
      <c r="S1157" s="66"/>
      <c r="T1157" s="66"/>
      <c r="U1157" s="66"/>
      <c r="V1157" s="66"/>
      <c r="W1157" s="66"/>
      <c r="X1157" s="66"/>
      <c r="Y1157" s="66"/>
      <c r="Z1157" s="66"/>
      <c r="AA1157" s="66"/>
      <c r="AB1157" s="66"/>
      <c r="AC1157" s="66"/>
      <c r="AD1157" s="66"/>
      <c r="AE1157" s="66"/>
      <c r="AF1157" s="66"/>
      <c r="AG1157" s="66"/>
      <c r="AH1157" s="66"/>
      <c r="AI1157" s="66"/>
    </row>
    <row r="1158" hidden="1">
      <c r="A1158" s="213" t="s">
        <v>5910</v>
      </c>
      <c r="B1158" s="217"/>
      <c r="C1158" s="218"/>
      <c r="D1158" s="253" t="s">
        <v>5307</v>
      </c>
      <c r="E1158" s="214"/>
      <c r="F1158" s="216"/>
      <c r="G1158" s="215" t="s">
        <v>5981</v>
      </c>
      <c r="H1158" s="215" t="s">
        <v>5982</v>
      </c>
      <c r="I1158" s="215" t="s">
        <v>5983</v>
      </c>
      <c r="J1158" s="176" t="s">
        <v>492</v>
      </c>
      <c r="K1158" s="161" t="s">
        <v>938</v>
      </c>
      <c r="L1158" s="168"/>
      <c r="M1158" s="212"/>
      <c r="N1158" s="168"/>
      <c r="O1158" s="168"/>
      <c r="P1158" s="66"/>
      <c r="Q1158" s="66"/>
      <c r="R1158" s="66"/>
      <c r="S1158" s="66"/>
      <c r="T1158" s="66"/>
      <c r="U1158" s="66"/>
      <c r="V1158" s="66"/>
      <c r="W1158" s="66"/>
      <c r="X1158" s="66"/>
      <c r="Y1158" s="66"/>
      <c r="Z1158" s="66"/>
      <c r="AA1158" s="66"/>
      <c r="AB1158" s="66"/>
      <c r="AC1158" s="66"/>
      <c r="AD1158" s="66"/>
      <c r="AE1158" s="66"/>
      <c r="AF1158" s="66"/>
      <c r="AG1158" s="66"/>
      <c r="AH1158" s="66"/>
      <c r="AI1158" s="66"/>
    </row>
    <row r="1159" hidden="1">
      <c r="A1159" s="213" t="s">
        <v>5910</v>
      </c>
      <c r="B1159" s="217"/>
      <c r="C1159" s="218"/>
      <c r="D1159" s="253" t="s">
        <v>5310</v>
      </c>
      <c r="E1159" s="214"/>
      <c r="F1159" s="216"/>
      <c r="G1159" s="215" t="s">
        <v>5985</v>
      </c>
      <c r="H1159" s="215" t="s">
        <v>5986</v>
      </c>
      <c r="I1159" s="215" t="s">
        <v>5987</v>
      </c>
      <c r="J1159" s="176" t="s">
        <v>492</v>
      </c>
      <c r="K1159" s="161" t="s">
        <v>938</v>
      </c>
      <c r="L1159" s="168"/>
      <c r="M1159" s="212"/>
      <c r="N1159" s="168"/>
      <c r="O1159" s="168"/>
      <c r="P1159" s="66"/>
      <c r="Q1159" s="66"/>
      <c r="R1159" s="66"/>
      <c r="S1159" s="66"/>
      <c r="T1159" s="66"/>
      <c r="U1159" s="66"/>
      <c r="V1159" s="66"/>
      <c r="W1159" s="66"/>
      <c r="X1159" s="66"/>
      <c r="Y1159" s="66"/>
      <c r="Z1159" s="66"/>
      <c r="AA1159" s="66"/>
      <c r="AB1159" s="66"/>
      <c r="AC1159" s="66"/>
      <c r="AD1159" s="66"/>
      <c r="AE1159" s="66"/>
      <c r="AF1159" s="66"/>
      <c r="AG1159" s="66"/>
      <c r="AH1159" s="66"/>
      <c r="AI1159" s="66"/>
    </row>
    <row r="1160" hidden="1">
      <c r="A1160" s="213" t="s">
        <v>5910</v>
      </c>
      <c r="B1160" s="217"/>
      <c r="C1160" s="218"/>
      <c r="D1160" s="253" t="s">
        <v>5315</v>
      </c>
      <c r="E1160" s="214"/>
      <c r="F1160" s="216"/>
      <c r="G1160" s="215" t="s">
        <v>5989</v>
      </c>
      <c r="H1160" s="215" t="s">
        <v>5990</v>
      </c>
      <c r="I1160" s="215" t="s">
        <v>5955</v>
      </c>
      <c r="J1160" s="176" t="s">
        <v>492</v>
      </c>
      <c r="K1160" s="161" t="s">
        <v>938</v>
      </c>
      <c r="L1160" s="168"/>
      <c r="M1160" s="212"/>
      <c r="N1160" s="168"/>
      <c r="O1160" s="168"/>
      <c r="P1160" s="66"/>
      <c r="Q1160" s="66"/>
      <c r="R1160" s="66"/>
      <c r="S1160" s="66"/>
      <c r="T1160" s="66"/>
      <c r="U1160" s="66"/>
      <c r="V1160" s="66"/>
      <c r="W1160" s="66"/>
      <c r="X1160" s="66"/>
      <c r="Y1160" s="66"/>
      <c r="Z1160" s="66"/>
      <c r="AA1160" s="66"/>
      <c r="AB1160" s="66"/>
      <c r="AC1160" s="66"/>
      <c r="AD1160" s="66"/>
      <c r="AE1160" s="66"/>
      <c r="AF1160" s="66"/>
      <c r="AG1160" s="66"/>
      <c r="AH1160" s="66"/>
      <c r="AI1160" s="66"/>
    </row>
    <row r="1161" hidden="1">
      <c r="A1161" s="213" t="s">
        <v>5910</v>
      </c>
      <c r="B1161" s="217"/>
      <c r="C1161" s="218"/>
      <c r="D1161" s="253" t="s">
        <v>5321</v>
      </c>
      <c r="E1161" s="214"/>
      <c r="F1161" s="216"/>
      <c r="G1161" s="215" t="s">
        <v>5992</v>
      </c>
      <c r="H1161" s="215" t="s">
        <v>5993</v>
      </c>
      <c r="I1161" s="215" t="s">
        <v>5994</v>
      </c>
      <c r="J1161" s="176" t="s">
        <v>492</v>
      </c>
      <c r="K1161" s="161" t="s">
        <v>938</v>
      </c>
      <c r="L1161" s="168"/>
      <c r="M1161" s="212"/>
      <c r="N1161" s="168"/>
      <c r="O1161" s="168"/>
      <c r="P1161" s="66"/>
      <c r="Q1161" s="66"/>
      <c r="R1161" s="66"/>
      <c r="S1161" s="66"/>
      <c r="T1161" s="66"/>
      <c r="U1161" s="66"/>
      <c r="V1161" s="66"/>
      <c r="W1161" s="66"/>
      <c r="X1161" s="66"/>
      <c r="Y1161" s="66"/>
      <c r="Z1161" s="66"/>
      <c r="AA1161" s="66"/>
      <c r="AB1161" s="66"/>
      <c r="AC1161" s="66"/>
      <c r="AD1161" s="66"/>
      <c r="AE1161" s="66"/>
      <c r="AF1161" s="66"/>
      <c r="AG1161" s="66"/>
      <c r="AH1161" s="66"/>
      <c r="AI1161" s="66"/>
    </row>
    <row r="1162" hidden="1">
      <c r="A1162" s="213" t="s">
        <v>5910</v>
      </c>
      <c r="B1162" s="217"/>
      <c r="C1162" s="218"/>
      <c r="D1162" s="253" t="s">
        <v>5325</v>
      </c>
      <c r="E1162" s="214"/>
      <c r="F1162" s="216"/>
      <c r="G1162" s="215" t="s">
        <v>5996</v>
      </c>
      <c r="H1162" s="215" t="s">
        <v>5997</v>
      </c>
      <c r="I1162" s="215" t="s">
        <v>5998</v>
      </c>
      <c r="J1162" s="176" t="s">
        <v>492</v>
      </c>
      <c r="K1162" s="161" t="s">
        <v>938</v>
      </c>
      <c r="L1162" s="168"/>
      <c r="M1162" s="212"/>
      <c r="N1162" s="168"/>
      <c r="O1162" s="168"/>
      <c r="P1162" s="66"/>
      <c r="Q1162" s="66"/>
      <c r="R1162" s="66"/>
      <c r="S1162" s="66"/>
      <c r="T1162" s="66"/>
      <c r="U1162" s="66"/>
      <c r="V1162" s="66"/>
      <c r="W1162" s="66"/>
      <c r="X1162" s="66"/>
      <c r="Y1162" s="66"/>
      <c r="Z1162" s="66"/>
      <c r="AA1162" s="66"/>
      <c r="AB1162" s="66"/>
      <c r="AC1162" s="66"/>
      <c r="AD1162" s="66"/>
      <c r="AE1162" s="66"/>
      <c r="AF1162" s="66"/>
      <c r="AG1162" s="66"/>
      <c r="AH1162" s="66"/>
      <c r="AI1162" s="66"/>
    </row>
    <row r="1163" hidden="1">
      <c r="A1163" s="213" t="s">
        <v>5910</v>
      </c>
      <c r="B1163" s="217"/>
      <c r="C1163" s="218"/>
      <c r="D1163" s="253" t="s">
        <v>5329</v>
      </c>
      <c r="E1163" s="214"/>
      <c r="F1163" s="216"/>
      <c r="G1163" s="215" t="s">
        <v>6000</v>
      </c>
      <c r="H1163" s="215" t="s">
        <v>6001</v>
      </c>
      <c r="I1163" s="215" t="s">
        <v>6002</v>
      </c>
      <c r="J1163" s="176" t="s">
        <v>492</v>
      </c>
      <c r="K1163" s="161" t="s">
        <v>938</v>
      </c>
      <c r="L1163" s="168"/>
      <c r="M1163" s="212"/>
      <c r="N1163" s="168"/>
      <c r="O1163" s="168"/>
      <c r="P1163" s="66"/>
      <c r="Q1163" s="66"/>
      <c r="R1163" s="66"/>
      <c r="S1163" s="66"/>
      <c r="T1163" s="66"/>
      <c r="U1163" s="66"/>
      <c r="V1163" s="66"/>
      <c r="W1163" s="66"/>
      <c r="X1163" s="66"/>
      <c r="Y1163" s="66"/>
      <c r="Z1163" s="66"/>
      <c r="AA1163" s="66"/>
      <c r="AB1163" s="66"/>
      <c r="AC1163" s="66"/>
      <c r="AD1163" s="66"/>
      <c r="AE1163" s="66"/>
      <c r="AF1163" s="66"/>
      <c r="AG1163" s="66"/>
      <c r="AH1163" s="66"/>
      <c r="AI1163" s="66"/>
    </row>
    <row r="1164" hidden="1">
      <c r="A1164" s="213" t="s">
        <v>5910</v>
      </c>
      <c r="B1164" s="217"/>
      <c r="C1164" s="218"/>
      <c r="D1164" s="253" t="s">
        <v>5333</v>
      </c>
      <c r="E1164" s="214"/>
      <c r="F1164" s="216"/>
      <c r="G1164" s="215" t="s">
        <v>6004</v>
      </c>
      <c r="H1164" s="215" t="s">
        <v>6005</v>
      </c>
      <c r="I1164" s="215" t="s">
        <v>6006</v>
      </c>
      <c r="J1164" s="176" t="s">
        <v>492</v>
      </c>
      <c r="K1164" s="161" t="s">
        <v>938</v>
      </c>
      <c r="L1164" s="168"/>
      <c r="M1164" s="212"/>
      <c r="N1164" s="168"/>
      <c r="O1164" s="168"/>
      <c r="P1164" s="66"/>
      <c r="Q1164" s="66"/>
      <c r="R1164" s="66"/>
      <c r="S1164" s="66"/>
      <c r="T1164" s="66"/>
      <c r="U1164" s="66"/>
      <c r="V1164" s="66"/>
      <c r="W1164" s="66"/>
      <c r="X1164" s="66"/>
      <c r="Y1164" s="66"/>
      <c r="Z1164" s="66"/>
      <c r="AA1164" s="66"/>
      <c r="AB1164" s="66"/>
      <c r="AC1164" s="66"/>
      <c r="AD1164" s="66"/>
      <c r="AE1164" s="66"/>
      <c r="AF1164" s="66"/>
      <c r="AG1164" s="66"/>
      <c r="AH1164" s="66"/>
      <c r="AI1164" s="66"/>
    </row>
    <row r="1165" hidden="1">
      <c r="A1165" s="213" t="s">
        <v>5910</v>
      </c>
      <c r="B1165" s="217"/>
      <c r="C1165" s="218"/>
      <c r="D1165" s="253" t="s">
        <v>5336</v>
      </c>
      <c r="E1165" s="214"/>
      <c r="F1165" s="216"/>
      <c r="G1165" s="215" t="s">
        <v>6008</v>
      </c>
      <c r="H1165" s="215" t="s">
        <v>6009</v>
      </c>
      <c r="I1165" s="215" t="s">
        <v>6010</v>
      </c>
      <c r="J1165" s="176" t="s">
        <v>492</v>
      </c>
      <c r="K1165" s="161" t="s">
        <v>938</v>
      </c>
      <c r="L1165" s="168"/>
      <c r="M1165" s="212"/>
      <c r="N1165" s="168"/>
      <c r="O1165" s="168"/>
      <c r="P1165" s="66"/>
      <c r="Q1165" s="66"/>
      <c r="R1165" s="66"/>
      <c r="S1165" s="66"/>
      <c r="T1165" s="66"/>
      <c r="U1165" s="66"/>
      <c r="V1165" s="66"/>
      <c r="W1165" s="66"/>
      <c r="X1165" s="66"/>
      <c r="Y1165" s="66"/>
      <c r="Z1165" s="66"/>
      <c r="AA1165" s="66"/>
      <c r="AB1165" s="66"/>
      <c r="AC1165" s="66"/>
      <c r="AD1165" s="66"/>
      <c r="AE1165" s="66"/>
      <c r="AF1165" s="66"/>
      <c r="AG1165" s="66"/>
      <c r="AH1165" s="66"/>
      <c r="AI1165" s="66"/>
    </row>
    <row r="1166" hidden="1">
      <c r="A1166" s="213" t="s">
        <v>5910</v>
      </c>
      <c r="B1166" s="217"/>
      <c r="C1166" s="218"/>
      <c r="D1166" s="253" t="s">
        <v>5342</v>
      </c>
      <c r="E1166" s="214"/>
      <c r="F1166" s="216"/>
      <c r="G1166" s="215" t="s">
        <v>6012</v>
      </c>
      <c r="H1166" s="215" t="s">
        <v>6013</v>
      </c>
      <c r="I1166" s="215" t="s">
        <v>6014</v>
      </c>
      <c r="J1166" s="179" t="s">
        <v>706</v>
      </c>
      <c r="K1166" s="161" t="s">
        <v>938</v>
      </c>
      <c r="L1166" s="168"/>
      <c r="M1166" s="201" t="s">
        <v>5888</v>
      </c>
      <c r="N1166" s="168"/>
      <c r="O1166" s="168"/>
      <c r="P1166" s="66"/>
      <c r="Q1166" s="66"/>
      <c r="R1166" s="66"/>
      <c r="S1166" s="66"/>
      <c r="T1166" s="66"/>
      <c r="U1166" s="66"/>
      <c r="V1166" s="66"/>
      <c r="W1166" s="66"/>
      <c r="X1166" s="66"/>
      <c r="Y1166" s="66"/>
      <c r="Z1166" s="66"/>
      <c r="AA1166" s="66"/>
      <c r="AB1166" s="66"/>
      <c r="AC1166" s="66"/>
      <c r="AD1166" s="66"/>
      <c r="AE1166" s="66"/>
      <c r="AF1166" s="66"/>
      <c r="AG1166" s="66"/>
      <c r="AH1166" s="66"/>
      <c r="AI1166" s="66"/>
    </row>
    <row r="1167" hidden="1">
      <c r="A1167" s="219" t="s">
        <v>6015</v>
      </c>
      <c r="B1167" s="220"/>
      <c r="C1167" s="221" t="s">
        <v>6016</v>
      </c>
      <c r="D1167" s="253" t="s">
        <v>5347</v>
      </c>
      <c r="E1167" s="220"/>
      <c r="F1167" s="350"/>
      <c r="G1167" s="151" t="s">
        <v>6018</v>
      </c>
      <c r="H1167" s="221" t="s">
        <v>6019</v>
      </c>
      <c r="I1167" s="221" t="s">
        <v>6020</v>
      </c>
      <c r="J1167" s="223" t="s">
        <v>492</v>
      </c>
      <c r="K1167" s="150" t="s">
        <v>6021</v>
      </c>
      <c r="L1167" s="228" t="s">
        <v>519</v>
      </c>
      <c r="M1167" s="225"/>
      <c r="N1167" s="225"/>
      <c r="O1167" s="225"/>
      <c r="P1167" s="225"/>
      <c r="Q1167" s="225"/>
      <c r="R1167" s="225"/>
      <c r="S1167" s="225"/>
      <c r="T1167" s="225"/>
      <c r="U1167" s="225"/>
      <c r="V1167" s="225"/>
      <c r="W1167" s="225"/>
      <c r="X1167" s="225"/>
      <c r="Y1167" s="225"/>
      <c r="Z1167" s="225"/>
      <c r="AA1167" s="225"/>
      <c r="AB1167" s="225"/>
      <c r="AC1167" s="225"/>
      <c r="AD1167" s="225"/>
      <c r="AE1167" s="225"/>
      <c r="AF1167" s="225"/>
      <c r="AG1167" s="225"/>
      <c r="AH1167" s="225"/>
      <c r="AI1167" s="225"/>
    </row>
    <row r="1168" hidden="1">
      <c r="A1168" s="219" t="s">
        <v>6015</v>
      </c>
      <c r="B1168" s="220"/>
      <c r="C1168" s="151" t="s">
        <v>7484</v>
      </c>
      <c r="D1168" s="253" t="s">
        <v>5352</v>
      </c>
      <c r="E1168" s="220"/>
      <c r="F1168" s="350"/>
      <c r="G1168" s="151" t="s">
        <v>6023</v>
      </c>
      <c r="H1168" s="221" t="s">
        <v>6024</v>
      </c>
      <c r="I1168" s="221" t="s">
        <v>6025</v>
      </c>
      <c r="J1168" s="223" t="s">
        <v>492</v>
      </c>
      <c r="K1168" s="150" t="s">
        <v>938</v>
      </c>
      <c r="L1168" s="225"/>
      <c r="M1168" s="225"/>
      <c r="N1168" s="225"/>
      <c r="O1168" s="225"/>
      <c r="P1168" s="225"/>
      <c r="Q1168" s="225"/>
      <c r="R1168" s="225"/>
      <c r="S1168" s="225"/>
      <c r="T1168" s="225"/>
      <c r="U1168" s="225"/>
      <c r="V1168" s="225"/>
      <c r="W1168" s="225"/>
      <c r="X1168" s="225"/>
      <c r="Y1168" s="225"/>
      <c r="Z1168" s="225"/>
      <c r="AA1168" s="225"/>
      <c r="AB1168" s="225"/>
      <c r="AC1168" s="225"/>
      <c r="AD1168" s="225"/>
      <c r="AE1168" s="225"/>
      <c r="AF1168" s="225"/>
      <c r="AG1168" s="225"/>
      <c r="AH1168" s="225"/>
      <c r="AI1168" s="225"/>
    </row>
    <row r="1169" hidden="1">
      <c r="A1169" s="219" t="s">
        <v>6015</v>
      </c>
      <c r="B1169" s="220"/>
      <c r="C1169" s="350"/>
      <c r="D1169" s="253" t="s">
        <v>5357</v>
      </c>
      <c r="E1169" s="220"/>
      <c r="F1169" s="350"/>
      <c r="G1169" s="151" t="s">
        <v>6027</v>
      </c>
      <c r="H1169" s="221" t="s">
        <v>6024</v>
      </c>
      <c r="I1169" s="221" t="s">
        <v>6028</v>
      </c>
      <c r="J1169" s="223" t="s">
        <v>492</v>
      </c>
      <c r="K1169" s="150" t="s">
        <v>938</v>
      </c>
      <c r="L1169" s="225"/>
      <c r="M1169" s="225"/>
      <c r="N1169" s="225"/>
      <c r="O1169" s="225"/>
      <c r="P1169" s="225"/>
      <c r="Q1169" s="225"/>
      <c r="R1169" s="225"/>
      <c r="S1169" s="225"/>
      <c r="T1169" s="225"/>
      <c r="U1169" s="225"/>
      <c r="V1169" s="225"/>
      <c r="W1169" s="225"/>
      <c r="X1169" s="225"/>
      <c r="Y1169" s="225"/>
      <c r="Z1169" s="225"/>
      <c r="AA1169" s="225"/>
      <c r="AB1169" s="225"/>
      <c r="AC1169" s="225"/>
      <c r="AD1169" s="225"/>
      <c r="AE1169" s="225"/>
      <c r="AF1169" s="225"/>
      <c r="AG1169" s="225"/>
      <c r="AH1169" s="225"/>
      <c r="AI1169" s="225"/>
    </row>
    <row r="1170" hidden="1">
      <c r="A1170" s="219" t="s">
        <v>6015</v>
      </c>
      <c r="B1170" s="220"/>
      <c r="C1170" s="350"/>
      <c r="D1170" s="253" t="s">
        <v>5363</v>
      </c>
      <c r="E1170" s="220"/>
      <c r="F1170" s="350"/>
      <c r="G1170" s="151" t="s">
        <v>6018</v>
      </c>
      <c r="H1170" s="221" t="s">
        <v>6019</v>
      </c>
      <c r="I1170" s="221" t="s">
        <v>6020</v>
      </c>
      <c r="J1170" s="223" t="s">
        <v>492</v>
      </c>
      <c r="K1170" s="150" t="s">
        <v>938</v>
      </c>
      <c r="L1170" s="225"/>
      <c r="M1170" s="225"/>
      <c r="N1170" s="225"/>
      <c r="O1170" s="225"/>
      <c r="P1170" s="225"/>
      <c r="Q1170" s="225"/>
      <c r="R1170" s="225"/>
      <c r="S1170" s="225"/>
      <c r="T1170" s="225"/>
      <c r="U1170" s="225"/>
      <c r="V1170" s="225"/>
      <c r="W1170" s="225"/>
      <c r="X1170" s="225"/>
      <c r="Y1170" s="225"/>
      <c r="Z1170" s="225"/>
      <c r="AA1170" s="225"/>
      <c r="AB1170" s="225"/>
      <c r="AC1170" s="225"/>
      <c r="AD1170" s="225"/>
      <c r="AE1170" s="225"/>
      <c r="AF1170" s="225"/>
      <c r="AG1170" s="225"/>
      <c r="AH1170" s="225"/>
      <c r="AI1170" s="225"/>
    </row>
    <row r="1171" hidden="1">
      <c r="A1171" s="219" t="s">
        <v>6015</v>
      </c>
      <c r="B1171" s="220"/>
      <c r="C1171" s="350"/>
      <c r="D1171" s="253" t="s">
        <v>5368</v>
      </c>
      <c r="E1171" s="220"/>
      <c r="F1171" s="350"/>
      <c r="G1171" s="151" t="s">
        <v>6031</v>
      </c>
      <c r="H1171" s="221" t="s">
        <v>6032</v>
      </c>
      <c r="I1171" s="221" t="s">
        <v>6033</v>
      </c>
      <c r="J1171" s="223" t="s">
        <v>492</v>
      </c>
      <c r="K1171" s="150" t="s">
        <v>938</v>
      </c>
      <c r="L1171" s="225"/>
      <c r="M1171" s="225"/>
      <c r="N1171" s="225"/>
      <c r="O1171" s="225"/>
      <c r="P1171" s="225"/>
      <c r="Q1171" s="225"/>
      <c r="R1171" s="225"/>
      <c r="S1171" s="225"/>
      <c r="T1171" s="225"/>
      <c r="U1171" s="225"/>
      <c r="V1171" s="225"/>
      <c r="W1171" s="225"/>
      <c r="X1171" s="225"/>
      <c r="Y1171" s="225"/>
      <c r="Z1171" s="225"/>
      <c r="AA1171" s="225"/>
      <c r="AB1171" s="225"/>
      <c r="AC1171" s="225"/>
      <c r="AD1171" s="225"/>
      <c r="AE1171" s="225"/>
      <c r="AF1171" s="225"/>
      <c r="AG1171" s="225"/>
      <c r="AH1171" s="225"/>
      <c r="AI1171" s="225"/>
    </row>
    <row r="1172" hidden="1">
      <c r="A1172" s="219" t="s">
        <v>6015</v>
      </c>
      <c r="B1172" s="220"/>
      <c r="C1172" s="220"/>
      <c r="D1172" s="253" t="s">
        <v>5373</v>
      </c>
      <c r="E1172" s="220"/>
      <c r="F1172" s="350"/>
      <c r="G1172" s="221" t="s">
        <v>6035</v>
      </c>
      <c r="H1172" s="221" t="s">
        <v>6036</v>
      </c>
      <c r="I1172" s="221" t="s">
        <v>6037</v>
      </c>
      <c r="J1172" s="223" t="s">
        <v>492</v>
      </c>
      <c r="K1172" s="150" t="s">
        <v>938</v>
      </c>
      <c r="L1172" s="225"/>
      <c r="M1172" s="225"/>
      <c r="N1172" s="225"/>
      <c r="O1172" s="225"/>
      <c r="P1172" s="225"/>
      <c r="Q1172" s="225"/>
      <c r="R1172" s="225"/>
      <c r="S1172" s="225"/>
      <c r="T1172" s="225"/>
      <c r="U1172" s="225"/>
      <c r="V1172" s="225"/>
      <c r="W1172" s="225"/>
      <c r="X1172" s="225"/>
      <c r="Y1172" s="225"/>
      <c r="Z1172" s="225"/>
      <c r="AA1172" s="225"/>
      <c r="AB1172" s="225"/>
      <c r="AC1172" s="225"/>
      <c r="AD1172" s="225"/>
      <c r="AE1172" s="225"/>
      <c r="AF1172" s="225"/>
      <c r="AG1172" s="225"/>
      <c r="AH1172" s="225"/>
      <c r="AI1172" s="225"/>
    </row>
    <row r="1173" hidden="1">
      <c r="A1173" s="219" t="s">
        <v>6015</v>
      </c>
      <c r="B1173" s="220"/>
      <c r="C1173" s="220"/>
      <c r="D1173" s="253" t="s">
        <v>5378</v>
      </c>
      <c r="E1173" s="220"/>
      <c r="F1173" s="351"/>
      <c r="G1173" s="221" t="s">
        <v>6039</v>
      </c>
      <c r="H1173" s="221" t="s">
        <v>6040</v>
      </c>
      <c r="I1173" s="221" t="s">
        <v>6041</v>
      </c>
      <c r="J1173" s="223" t="s">
        <v>492</v>
      </c>
      <c r="K1173" s="150" t="s">
        <v>938</v>
      </c>
      <c r="L1173" s="225"/>
      <c r="M1173" s="225"/>
      <c r="N1173" s="225"/>
      <c r="O1173" s="225"/>
      <c r="P1173" s="225"/>
      <c r="Q1173" s="225"/>
      <c r="R1173" s="225"/>
      <c r="S1173" s="225"/>
      <c r="T1173" s="225"/>
      <c r="U1173" s="225"/>
      <c r="V1173" s="225"/>
      <c r="W1173" s="225"/>
      <c r="X1173" s="225"/>
      <c r="Y1173" s="225"/>
      <c r="Z1173" s="225"/>
      <c r="AA1173" s="225"/>
      <c r="AB1173" s="225"/>
      <c r="AC1173" s="225"/>
      <c r="AD1173" s="225"/>
      <c r="AE1173" s="225"/>
      <c r="AF1173" s="225"/>
      <c r="AG1173" s="225"/>
      <c r="AH1173" s="225"/>
      <c r="AI1173" s="225"/>
    </row>
    <row r="1174" hidden="1">
      <c r="A1174" s="219" t="s">
        <v>6015</v>
      </c>
      <c r="B1174" s="220"/>
      <c r="C1174" s="220"/>
      <c r="D1174" s="253" t="s">
        <v>5383</v>
      </c>
      <c r="E1174" s="220"/>
      <c r="F1174" s="351"/>
      <c r="G1174" s="221" t="s">
        <v>6043</v>
      </c>
      <c r="H1174" s="221" t="s">
        <v>6044</v>
      </c>
      <c r="I1174" s="221" t="s">
        <v>6045</v>
      </c>
      <c r="J1174" s="223" t="s">
        <v>492</v>
      </c>
      <c r="K1174" s="150" t="s">
        <v>938</v>
      </c>
      <c r="L1174" s="225"/>
      <c r="M1174" s="225"/>
      <c r="N1174" s="225"/>
      <c r="O1174" s="225"/>
      <c r="P1174" s="225"/>
      <c r="Q1174" s="225"/>
      <c r="R1174" s="225"/>
      <c r="S1174" s="225"/>
      <c r="T1174" s="225"/>
      <c r="U1174" s="225"/>
      <c r="V1174" s="225"/>
      <c r="W1174" s="225"/>
      <c r="X1174" s="225"/>
      <c r="Y1174" s="225"/>
      <c r="Z1174" s="225"/>
      <c r="AA1174" s="225"/>
      <c r="AB1174" s="225"/>
      <c r="AC1174" s="225"/>
      <c r="AD1174" s="225"/>
      <c r="AE1174" s="225"/>
      <c r="AF1174" s="225"/>
      <c r="AG1174" s="225"/>
      <c r="AH1174" s="225"/>
      <c r="AI1174" s="225"/>
    </row>
    <row r="1175" hidden="1">
      <c r="A1175" s="219" t="s">
        <v>6015</v>
      </c>
      <c r="B1175" s="220"/>
      <c r="C1175" s="151" t="s">
        <v>7484</v>
      </c>
      <c r="D1175" s="253" t="s">
        <v>5390</v>
      </c>
      <c r="E1175" s="220"/>
      <c r="F1175" s="351"/>
      <c r="G1175" s="221" t="s">
        <v>6047</v>
      </c>
      <c r="H1175" s="221" t="s">
        <v>6048</v>
      </c>
      <c r="I1175" s="221" t="s">
        <v>6049</v>
      </c>
      <c r="J1175" s="223" t="s">
        <v>492</v>
      </c>
      <c r="K1175" s="150" t="s">
        <v>493</v>
      </c>
      <c r="L1175" s="225"/>
      <c r="M1175" s="225"/>
      <c r="N1175" s="225"/>
      <c r="O1175" s="225"/>
      <c r="P1175" s="225"/>
      <c r="Q1175" s="225"/>
      <c r="R1175" s="225"/>
      <c r="S1175" s="225"/>
      <c r="T1175" s="225"/>
      <c r="U1175" s="225"/>
      <c r="V1175" s="225"/>
      <c r="W1175" s="225"/>
      <c r="X1175" s="225"/>
      <c r="Y1175" s="225"/>
      <c r="Z1175" s="225"/>
      <c r="AA1175" s="225"/>
      <c r="AB1175" s="225"/>
      <c r="AC1175" s="225"/>
      <c r="AD1175" s="225"/>
      <c r="AE1175" s="225"/>
      <c r="AF1175" s="225"/>
      <c r="AG1175" s="225"/>
      <c r="AH1175" s="225"/>
      <c r="AI1175" s="225"/>
    </row>
    <row r="1176" hidden="1">
      <c r="A1176" s="219" t="s">
        <v>6015</v>
      </c>
      <c r="B1176" s="220"/>
      <c r="C1176" s="220"/>
      <c r="D1176" s="253" t="s">
        <v>5397</v>
      </c>
      <c r="E1176" s="220"/>
      <c r="F1176" s="351"/>
      <c r="G1176" s="221" t="s">
        <v>6051</v>
      </c>
      <c r="H1176" s="221" t="s">
        <v>6052</v>
      </c>
      <c r="I1176" s="221" t="s">
        <v>6053</v>
      </c>
      <c r="J1176" s="223" t="s">
        <v>492</v>
      </c>
      <c r="K1176" s="150" t="s">
        <v>493</v>
      </c>
      <c r="L1176" s="225"/>
      <c r="M1176" s="225"/>
      <c r="N1176" s="225"/>
      <c r="O1176" s="225"/>
      <c r="P1176" s="225"/>
      <c r="Q1176" s="225"/>
      <c r="R1176" s="225"/>
      <c r="S1176" s="225"/>
      <c r="T1176" s="225"/>
      <c r="U1176" s="225"/>
      <c r="V1176" s="225"/>
      <c r="W1176" s="225"/>
      <c r="X1176" s="225"/>
      <c r="Y1176" s="225"/>
      <c r="Z1176" s="225"/>
      <c r="AA1176" s="225"/>
      <c r="AB1176" s="225"/>
      <c r="AC1176" s="225"/>
      <c r="AD1176" s="225"/>
      <c r="AE1176" s="225"/>
      <c r="AF1176" s="225"/>
      <c r="AG1176" s="225"/>
      <c r="AH1176" s="225"/>
      <c r="AI1176" s="225"/>
    </row>
    <row r="1177" hidden="1">
      <c r="A1177" s="219" t="s">
        <v>6015</v>
      </c>
      <c r="B1177" s="220"/>
      <c r="C1177" s="220"/>
      <c r="D1177" s="253" t="s">
        <v>5403</v>
      </c>
      <c r="E1177" s="220"/>
      <c r="F1177" s="351"/>
      <c r="G1177" s="221" t="s">
        <v>6055</v>
      </c>
      <c r="H1177" s="221" t="s">
        <v>6056</v>
      </c>
      <c r="I1177" s="229" t="s">
        <v>6057</v>
      </c>
      <c r="J1177" s="223" t="s">
        <v>492</v>
      </c>
      <c r="K1177" s="150" t="s">
        <v>493</v>
      </c>
      <c r="L1177" s="225"/>
      <c r="M1177" s="225"/>
      <c r="N1177" s="225"/>
      <c r="O1177" s="225"/>
      <c r="P1177" s="225"/>
      <c r="Q1177" s="225"/>
      <c r="R1177" s="225"/>
      <c r="S1177" s="225"/>
      <c r="T1177" s="225"/>
      <c r="U1177" s="225"/>
      <c r="V1177" s="225"/>
      <c r="W1177" s="225"/>
      <c r="X1177" s="225"/>
      <c r="Y1177" s="225"/>
      <c r="Z1177" s="225"/>
      <c r="AA1177" s="225"/>
      <c r="AB1177" s="225"/>
      <c r="AC1177" s="225"/>
      <c r="AD1177" s="225"/>
      <c r="AE1177" s="225"/>
      <c r="AF1177" s="225"/>
      <c r="AG1177" s="225"/>
      <c r="AH1177" s="225"/>
      <c r="AI1177" s="225"/>
    </row>
    <row r="1178" hidden="1">
      <c r="A1178" s="219" t="s">
        <v>6015</v>
      </c>
      <c r="B1178" s="220"/>
      <c r="C1178" s="220"/>
      <c r="D1178" s="253" t="s">
        <v>5409</v>
      </c>
      <c r="E1178" s="220"/>
      <c r="F1178" s="350"/>
      <c r="G1178" s="221" t="s">
        <v>6059</v>
      </c>
      <c r="H1178" s="221" t="s">
        <v>6060</v>
      </c>
      <c r="I1178" s="229" t="s">
        <v>6061</v>
      </c>
      <c r="J1178" s="223" t="s">
        <v>492</v>
      </c>
      <c r="K1178" s="150" t="s">
        <v>493</v>
      </c>
      <c r="L1178" s="225"/>
      <c r="M1178" s="225"/>
      <c r="N1178" s="225"/>
      <c r="O1178" s="225"/>
      <c r="P1178" s="225"/>
      <c r="Q1178" s="225"/>
      <c r="R1178" s="225"/>
      <c r="S1178" s="225"/>
      <c r="T1178" s="225"/>
      <c r="U1178" s="225"/>
      <c r="V1178" s="225"/>
      <c r="W1178" s="225"/>
      <c r="X1178" s="225"/>
      <c r="Y1178" s="225"/>
      <c r="Z1178" s="225"/>
      <c r="AA1178" s="225"/>
      <c r="AB1178" s="225"/>
      <c r="AC1178" s="225"/>
      <c r="AD1178" s="225"/>
      <c r="AE1178" s="225"/>
      <c r="AF1178" s="225"/>
      <c r="AG1178" s="225"/>
      <c r="AH1178" s="225"/>
      <c r="AI1178" s="225"/>
    </row>
    <row r="1179" hidden="1">
      <c r="A1179" s="219" t="s">
        <v>6015</v>
      </c>
      <c r="B1179" s="220"/>
      <c r="C1179" s="220"/>
      <c r="D1179" s="253" t="s">
        <v>5414</v>
      </c>
      <c r="E1179" s="220"/>
      <c r="F1179" s="220"/>
      <c r="G1179" s="221" t="s">
        <v>6063</v>
      </c>
      <c r="H1179" s="221" t="s">
        <v>6064</v>
      </c>
      <c r="I1179" s="221" t="s">
        <v>6065</v>
      </c>
      <c r="J1179" s="223" t="s">
        <v>492</v>
      </c>
      <c r="K1179" s="150" t="s">
        <v>493</v>
      </c>
      <c r="L1179" s="225"/>
      <c r="M1179" s="225"/>
      <c r="N1179" s="225"/>
      <c r="O1179" s="225"/>
      <c r="P1179" s="225"/>
      <c r="Q1179" s="225"/>
      <c r="R1179" s="225"/>
      <c r="S1179" s="225"/>
      <c r="T1179" s="225"/>
      <c r="U1179" s="225"/>
      <c r="V1179" s="225"/>
      <c r="W1179" s="225"/>
      <c r="X1179" s="225"/>
      <c r="Y1179" s="225"/>
      <c r="Z1179" s="225"/>
      <c r="AA1179" s="225"/>
      <c r="AB1179" s="225"/>
      <c r="AC1179" s="225"/>
      <c r="AD1179" s="225"/>
      <c r="AE1179" s="225"/>
      <c r="AF1179" s="225"/>
      <c r="AG1179" s="225"/>
      <c r="AH1179" s="225"/>
      <c r="AI1179" s="225"/>
    </row>
    <row r="1180" hidden="1">
      <c r="A1180" s="219" t="s">
        <v>6015</v>
      </c>
      <c r="B1180" s="220"/>
      <c r="C1180" s="220"/>
      <c r="D1180" s="253" t="s">
        <v>5420</v>
      </c>
      <c r="E1180" s="220"/>
      <c r="F1180" s="220"/>
      <c r="G1180" s="221" t="s">
        <v>6067</v>
      </c>
      <c r="H1180" s="221" t="s">
        <v>6068</v>
      </c>
      <c r="I1180" s="221" t="s">
        <v>6069</v>
      </c>
      <c r="J1180" s="223" t="s">
        <v>492</v>
      </c>
      <c r="K1180" s="150" t="s">
        <v>493</v>
      </c>
      <c r="L1180" s="225"/>
      <c r="M1180" s="225"/>
      <c r="N1180" s="225"/>
      <c r="O1180" s="225"/>
      <c r="P1180" s="225"/>
      <c r="Q1180" s="225"/>
      <c r="R1180" s="225"/>
      <c r="S1180" s="225"/>
      <c r="T1180" s="225"/>
      <c r="U1180" s="225"/>
      <c r="V1180" s="225"/>
      <c r="W1180" s="225"/>
      <c r="X1180" s="225"/>
      <c r="Y1180" s="225"/>
      <c r="Z1180" s="225"/>
      <c r="AA1180" s="225"/>
      <c r="AB1180" s="225"/>
      <c r="AC1180" s="225"/>
      <c r="AD1180" s="225"/>
      <c r="AE1180" s="225"/>
      <c r="AF1180" s="225"/>
      <c r="AG1180" s="225"/>
      <c r="AH1180" s="225"/>
      <c r="AI1180" s="225"/>
    </row>
    <row r="1181" hidden="1">
      <c r="A1181" s="219" t="s">
        <v>6070</v>
      </c>
      <c r="B1181" s="230"/>
      <c r="C1181" s="219" t="s">
        <v>6071</v>
      </c>
      <c r="D1181" s="253" t="s">
        <v>5425</v>
      </c>
      <c r="E1181" s="231"/>
      <c r="F1181" s="231"/>
      <c r="G1181" s="221" t="s">
        <v>6073</v>
      </c>
      <c r="H1181" s="221" t="s">
        <v>6074</v>
      </c>
      <c r="I1181" s="221" t="s">
        <v>6075</v>
      </c>
      <c r="J1181" s="223" t="s">
        <v>492</v>
      </c>
      <c r="K1181" s="150" t="s">
        <v>6021</v>
      </c>
      <c r="L1181" s="228" t="s">
        <v>519</v>
      </c>
      <c r="M1181" s="225"/>
      <c r="N1181" s="225"/>
      <c r="O1181" s="225"/>
      <c r="P1181" s="225"/>
      <c r="Q1181" s="225"/>
      <c r="R1181" s="225"/>
      <c r="S1181" s="225"/>
      <c r="T1181" s="225"/>
      <c r="U1181" s="225"/>
      <c r="V1181" s="225"/>
      <c r="W1181" s="225"/>
      <c r="X1181" s="225"/>
      <c r="Y1181" s="225"/>
      <c r="Z1181" s="225"/>
      <c r="AA1181" s="225"/>
      <c r="AB1181" s="225"/>
      <c r="AC1181" s="225"/>
      <c r="AD1181" s="225"/>
      <c r="AE1181" s="225"/>
      <c r="AF1181" s="225"/>
      <c r="AG1181" s="225"/>
      <c r="AH1181" s="225"/>
      <c r="AI1181" s="225"/>
    </row>
    <row r="1182" hidden="1">
      <c r="A1182" s="219" t="s">
        <v>6070</v>
      </c>
      <c r="B1182" s="230"/>
      <c r="C1182" s="230"/>
      <c r="D1182" s="253" t="s">
        <v>5430</v>
      </c>
      <c r="E1182" s="231"/>
      <c r="F1182" s="231"/>
      <c r="G1182" s="221" t="s">
        <v>6077</v>
      </c>
      <c r="H1182" s="221" t="s">
        <v>6078</v>
      </c>
      <c r="I1182" s="221" t="s">
        <v>6079</v>
      </c>
      <c r="J1182" s="223" t="s">
        <v>492</v>
      </c>
      <c r="K1182" s="150" t="s">
        <v>6021</v>
      </c>
      <c r="L1182" s="228" t="s">
        <v>519</v>
      </c>
      <c r="M1182" s="225"/>
      <c r="N1182" s="225"/>
      <c r="O1182" s="225"/>
      <c r="P1182" s="225"/>
      <c r="Q1182" s="225"/>
      <c r="R1182" s="225"/>
      <c r="S1182" s="225"/>
      <c r="T1182" s="225"/>
      <c r="U1182" s="225"/>
      <c r="V1182" s="225"/>
      <c r="W1182" s="225"/>
      <c r="X1182" s="225"/>
      <c r="Y1182" s="225"/>
      <c r="Z1182" s="225"/>
      <c r="AA1182" s="225"/>
      <c r="AB1182" s="225"/>
      <c r="AC1182" s="225"/>
      <c r="AD1182" s="225"/>
      <c r="AE1182" s="225"/>
      <c r="AF1182" s="225"/>
      <c r="AG1182" s="225"/>
      <c r="AH1182" s="225"/>
      <c r="AI1182" s="225"/>
    </row>
    <row r="1183" hidden="1">
      <c r="A1183" s="219" t="s">
        <v>6070</v>
      </c>
      <c r="B1183" s="230"/>
      <c r="C1183" s="230"/>
      <c r="D1183" s="253" t="s">
        <v>5437</v>
      </c>
      <c r="E1183" s="231"/>
      <c r="F1183" s="231"/>
      <c r="G1183" s="221" t="s">
        <v>6081</v>
      </c>
      <c r="H1183" s="221" t="s">
        <v>6082</v>
      </c>
      <c r="I1183" s="221" t="s">
        <v>6083</v>
      </c>
      <c r="J1183" s="223" t="s">
        <v>492</v>
      </c>
      <c r="K1183" s="225"/>
      <c r="L1183" s="225"/>
      <c r="M1183" s="225"/>
      <c r="N1183" s="225"/>
      <c r="O1183" s="225"/>
      <c r="P1183" s="225"/>
      <c r="Q1183" s="225"/>
      <c r="R1183" s="225"/>
      <c r="S1183" s="225"/>
      <c r="T1183" s="225"/>
      <c r="U1183" s="225"/>
      <c r="V1183" s="225"/>
      <c r="W1183" s="225"/>
      <c r="X1183" s="225"/>
      <c r="Y1183" s="225"/>
      <c r="Z1183" s="225"/>
      <c r="AA1183" s="225"/>
      <c r="AB1183" s="225"/>
      <c r="AC1183" s="225"/>
      <c r="AD1183" s="225"/>
      <c r="AE1183" s="225"/>
      <c r="AF1183" s="225"/>
      <c r="AG1183" s="225"/>
      <c r="AH1183" s="225"/>
      <c r="AI1183" s="225"/>
    </row>
    <row r="1184" hidden="1">
      <c r="A1184" s="219" t="s">
        <v>6070</v>
      </c>
      <c r="B1184" s="230"/>
      <c r="C1184" s="230"/>
      <c r="D1184" s="253" t="s">
        <v>5443</v>
      </c>
      <c r="E1184" s="231"/>
      <c r="F1184" s="352"/>
      <c r="G1184" s="221" t="s">
        <v>6085</v>
      </c>
      <c r="H1184" s="221" t="s">
        <v>6086</v>
      </c>
      <c r="I1184" s="221" t="s">
        <v>6087</v>
      </c>
      <c r="J1184" s="223" t="s">
        <v>492</v>
      </c>
      <c r="K1184" s="225"/>
      <c r="L1184" s="225"/>
      <c r="M1184" s="225"/>
      <c r="N1184" s="225"/>
      <c r="O1184" s="225"/>
      <c r="P1184" s="225"/>
      <c r="Q1184" s="225"/>
      <c r="R1184" s="225"/>
      <c r="S1184" s="225"/>
      <c r="T1184" s="225"/>
      <c r="U1184" s="225"/>
      <c r="V1184" s="225"/>
      <c r="W1184" s="225"/>
      <c r="X1184" s="225"/>
      <c r="Y1184" s="225"/>
      <c r="Z1184" s="225"/>
      <c r="AA1184" s="225"/>
      <c r="AB1184" s="225"/>
      <c r="AC1184" s="225"/>
      <c r="AD1184" s="225"/>
      <c r="AE1184" s="225"/>
      <c r="AF1184" s="225"/>
      <c r="AG1184" s="225"/>
      <c r="AH1184" s="225"/>
      <c r="AI1184" s="225"/>
    </row>
    <row r="1185" hidden="1">
      <c r="A1185" s="219" t="s">
        <v>6070</v>
      </c>
      <c r="B1185" s="230"/>
      <c r="C1185" s="230"/>
      <c r="D1185" s="253" t="s">
        <v>5449</v>
      </c>
      <c r="E1185" s="231"/>
      <c r="F1185" s="352"/>
      <c r="G1185" s="221" t="s">
        <v>6089</v>
      </c>
      <c r="H1185" s="221" t="s">
        <v>6090</v>
      </c>
      <c r="I1185" s="221" t="s">
        <v>6087</v>
      </c>
      <c r="J1185" s="223" t="s">
        <v>492</v>
      </c>
      <c r="K1185" s="225"/>
      <c r="L1185" s="225"/>
      <c r="M1185" s="225"/>
      <c r="N1185" s="225"/>
      <c r="O1185" s="225"/>
      <c r="P1185" s="225"/>
      <c r="Q1185" s="225"/>
      <c r="R1185" s="225"/>
      <c r="S1185" s="225"/>
      <c r="T1185" s="225"/>
      <c r="U1185" s="225"/>
      <c r="V1185" s="225"/>
      <c r="W1185" s="225"/>
      <c r="X1185" s="225"/>
      <c r="Y1185" s="225"/>
      <c r="Z1185" s="225"/>
      <c r="AA1185" s="225"/>
      <c r="AB1185" s="225"/>
      <c r="AC1185" s="225"/>
      <c r="AD1185" s="225"/>
      <c r="AE1185" s="225"/>
      <c r="AF1185" s="225"/>
      <c r="AG1185" s="225"/>
      <c r="AH1185" s="225"/>
      <c r="AI1185" s="225"/>
    </row>
    <row r="1186" hidden="1">
      <c r="A1186" s="219" t="s">
        <v>6070</v>
      </c>
      <c r="B1186" s="230"/>
      <c r="C1186" s="230"/>
      <c r="D1186" s="253" t="s">
        <v>5454</v>
      </c>
      <c r="E1186" s="231"/>
      <c r="F1186" s="352"/>
      <c r="G1186" s="221" t="s">
        <v>6092</v>
      </c>
      <c r="H1186" s="221" t="s">
        <v>6093</v>
      </c>
      <c r="I1186" s="221" t="s">
        <v>6087</v>
      </c>
      <c r="J1186" s="223" t="s">
        <v>492</v>
      </c>
      <c r="K1186" s="225"/>
      <c r="L1186" s="225"/>
      <c r="M1186" s="225"/>
      <c r="N1186" s="225"/>
      <c r="O1186" s="225"/>
      <c r="P1186" s="225"/>
      <c r="Q1186" s="225"/>
      <c r="R1186" s="225"/>
      <c r="S1186" s="225"/>
      <c r="T1186" s="225"/>
      <c r="U1186" s="225"/>
      <c r="V1186" s="225"/>
      <c r="W1186" s="225"/>
      <c r="X1186" s="225"/>
      <c r="Y1186" s="225"/>
      <c r="Z1186" s="225"/>
      <c r="AA1186" s="225"/>
      <c r="AB1186" s="225"/>
      <c r="AC1186" s="225"/>
      <c r="AD1186" s="225"/>
      <c r="AE1186" s="225"/>
      <c r="AF1186" s="225"/>
      <c r="AG1186" s="225"/>
      <c r="AH1186" s="225"/>
      <c r="AI1186" s="225"/>
    </row>
    <row r="1187" hidden="1">
      <c r="A1187" s="219" t="s">
        <v>6070</v>
      </c>
      <c r="B1187" s="230"/>
      <c r="C1187" s="230"/>
      <c r="D1187" s="253" t="s">
        <v>5461</v>
      </c>
      <c r="E1187" s="231"/>
      <c r="F1187" s="352"/>
      <c r="G1187" s="221" t="s">
        <v>6095</v>
      </c>
      <c r="H1187" s="221" t="s">
        <v>6096</v>
      </c>
      <c r="I1187" s="221" t="s">
        <v>6087</v>
      </c>
      <c r="J1187" s="223" t="s">
        <v>492</v>
      </c>
      <c r="K1187" s="150" t="s">
        <v>493</v>
      </c>
      <c r="L1187" s="225"/>
      <c r="M1187" s="225"/>
      <c r="N1187" s="225"/>
      <c r="O1187" s="225"/>
      <c r="P1187" s="225"/>
      <c r="Q1187" s="225"/>
      <c r="R1187" s="225"/>
      <c r="S1187" s="225"/>
      <c r="T1187" s="225"/>
      <c r="U1187" s="225"/>
      <c r="V1187" s="225"/>
      <c r="W1187" s="225"/>
      <c r="X1187" s="225"/>
      <c r="Y1187" s="225"/>
      <c r="Z1187" s="225"/>
      <c r="AA1187" s="225"/>
      <c r="AB1187" s="225"/>
      <c r="AC1187" s="225"/>
      <c r="AD1187" s="225"/>
      <c r="AE1187" s="225"/>
      <c r="AF1187" s="225"/>
      <c r="AG1187" s="225"/>
      <c r="AH1187" s="225"/>
      <c r="AI1187" s="225"/>
    </row>
    <row r="1188" hidden="1">
      <c r="A1188" s="219" t="s">
        <v>6070</v>
      </c>
      <c r="B1188" s="230"/>
      <c r="C1188" s="230"/>
      <c r="D1188" s="253" t="s">
        <v>5468</v>
      </c>
      <c r="E1188" s="231"/>
      <c r="F1188" s="231"/>
      <c r="G1188" s="221" t="s">
        <v>6098</v>
      </c>
      <c r="H1188" s="221" t="s">
        <v>6099</v>
      </c>
      <c r="I1188" s="221" t="s">
        <v>6100</v>
      </c>
      <c r="J1188" s="223" t="s">
        <v>492</v>
      </c>
      <c r="K1188" s="150" t="s">
        <v>493</v>
      </c>
      <c r="L1188" s="225"/>
      <c r="M1188" s="225"/>
      <c r="N1188" s="225"/>
      <c r="O1188" s="225"/>
      <c r="P1188" s="225"/>
      <c r="Q1188" s="225"/>
      <c r="R1188" s="225"/>
      <c r="S1188" s="225"/>
      <c r="T1188" s="225"/>
      <c r="U1188" s="225"/>
      <c r="V1188" s="225"/>
      <c r="W1188" s="225"/>
      <c r="X1188" s="225"/>
      <c r="Y1188" s="225"/>
      <c r="Z1188" s="225"/>
      <c r="AA1188" s="225"/>
      <c r="AB1188" s="225"/>
      <c r="AC1188" s="225"/>
      <c r="AD1188" s="225"/>
      <c r="AE1188" s="225"/>
      <c r="AF1188" s="225"/>
      <c r="AG1188" s="225"/>
      <c r="AH1188" s="225"/>
      <c r="AI1188" s="225"/>
    </row>
    <row r="1189" hidden="1">
      <c r="A1189" s="219" t="s">
        <v>6070</v>
      </c>
      <c r="B1189" s="230"/>
      <c r="C1189" s="230"/>
      <c r="D1189" s="253" t="s">
        <v>5473</v>
      </c>
      <c r="E1189" s="231"/>
      <c r="F1189" s="231"/>
      <c r="G1189" s="221" t="s">
        <v>6102</v>
      </c>
      <c r="H1189" s="221" t="s">
        <v>6103</v>
      </c>
      <c r="I1189" s="221" t="s">
        <v>6100</v>
      </c>
      <c r="J1189" s="223" t="s">
        <v>492</v>
      </c>
      <c r="K1189" s="150" t="s">
        <v>493</v>
      </c>
      <c r="L1189" s="225"/>
      <c r="M1189" s="225"/>
      <c r="N1189" s="225"/>
      <c r="O1189" s="225"/>
      <c r="P1189" s="225"/>
      <c r="Q1189" s="225"/>
      <c r="R1189" s="225"/>
      <c r="S1189" s="225"/>
      <c r="T1189" s="225"/>
      <c r="U1189" s="225"/>
      <c r="V1189" s="225"/>
      <c r="W1189" s="225"/>
      <c r="X1189" s="225"/>
      <c r="Y1189" s="225"/>
      <c r="Z1189" s="225"/>
      <c r="AA1189" s="225"/>
      <c r="AB1189" s="225"/>
      <c r="AC1189" s="225"/>
      <c r="AD1189" s="225"/>
      <c r="AE1189" s="225"/>
      <c r="AF1189" s="225"/>
      <c r="AG1189" s="225"/>
      <c r="AH1189" s="225"/>
      <c r="AI1189" s="225"/>
    </row>
    <row r="1190" hidden="1">
      <c r="A1190" s="219" t="s">
        <v>6070</v>
      </c>
      <c r="B1190" s="230"/>
      <c r="C1190" s="230"/>
      <c r="D1190" s="253" t="s">
        <v>5478</v>
      </c>
      <c r="E1190" s="231"/>
      <c r="F1190" s="231"/>
      <c r="G1190" s="221" t="s">
        <v>6105</v>
      </c>
      <c r="H1190" s="221" t="s">
        <v>6106</v>
      </c>
      <c r="I1190" s="221" t="s">
        <v>6107</v>
      </c>
      <c r="J1190" s="223" t="s">
        <v>492</v>
      </c>
      <c r="K1190" s="150" t="s">
        <v>493</v>
      </c>
      <c r="L1190" s="225"/>
      <c r="M1190" s="225"/>
      <c r="N1190" s="225"/>
      <c r="O1190" s="225"/>
      <c r="P1190" s="225"/>
      <c r="Q1190" s="225"/>
      <c r="R1190" s="225"/>
      <c r="S1190" s="225"/>
      <c r="T1190" s="225"/>
      <c r="U1190" s="225"/>
      <c r="V1190" s="225"/>
      <c r="W1190" s="225"/>
      <c r="X1190" s="225"/>
      <c r="Y1190" s="225"/>
      <c r="Z1190" s="225"/>
      <c r="AA1190" s="225"/>
      <c r="AB1190" s="225"/>
      <c r="AC1190" s="225"/>
      <c r="AD1190" s="225"/>
      <c r="AE1190" s="225"/>
      <c r="AF1190" s="225"/>
      <c r="AG1190" s="225"/>
      <c r="AH1190" s="225"/>
      <c r="AI1190" s="225"/>
    </row>
    <row r="1191" hidden="1">
      <c r="A1191" s="219" t="s">
        <v>6070</v>
      </c>
      <c r="B1191" s="230"/>
      <c r="C1191" s="230"/>
      <c r="D1191" s="253" t="s">
        <v>5485</v>
      </c>
      <c r="E1191" s="231"/>
      <c r="F1191" s="231"/>
      <c r="G1191" s="221" t="s">
        <v>6109</v>
      </c>
      <c r="H1191" s="221" t="s">
        <v>6110</v>
      </c>
      <c r="I1191" s="221" t="s">
        <v>6107</v>
      </c>
      <c r="J1191" s="223" t="s">
        <v>492</v>
      </c>
      <c r="K1191" s="150" t="s">
        <v>493</v>
      </c>
      <c r="L1191" s="225"/>
      <c r="M1191" s="225"/>
      <c r="N1191" s="225"/>
      <c r="O1191" s="225"/>
      <c r="P1191" s="225"/>
      <c r="Q1191" s="225"/>
      <c r="R1191" s="225"/>
      <c r="S1191" s="225"/>
      <c r="T1191" s="225"/>
      <c r="U1191" s="225"/>
      <c r="V1191" s="225"/>
      <c r="W1191" s="225"/>
      <c r="X1191" s="225"/>
      <c r="Y1191" s="225"/>
      <c r="Z1191" s="225"/>
      <c r="AA1191" s="225"/>
      <c r="AB1191" s="225"/>
      <c r="AC1191" s="225"/>
      <c r="AD1191" s="225"/>
      <c r="AE1191" s="225"/>
      <c r="AF1191" s="225"/>
      <c r="AG1191" s="225"/>
      <c r="AH1191" s="225"/>
      <c r="AI1191" s="225"/>
    </row>
    <row r="1192" hidden="1">
      <c r="A1192" s="219" t="s">
        <v>6070</v>
      </c>
      <c r="B1192" s="230"/>
      <c r="C1192" s="230"/>
      <c r="D1192" s="253" t="s">
        <v>5490</v>
      </c>
      <c r="E1192" s="231"/>
      <c r="F1192" s="231"/>
      <c r="G1192" s="221" t="s">
        <v>6112</v>
      </c>
      <c r="H1192" s="221" t="s">
        <v>6106</v>
      </c>
      <c r="I1192" s="221" t="s">
        <v>6107</v>
      </c>
      <c r="J1192" s="223" t="s">
        <v>492</v>
      </c>
      <c r="K1192" s="150" t="s">
        <v>493</v>
      </c>
      <c r="L1192" s="225"/>
      <c r="M1192" s="225"/>
      <c r="N1192" s="225"/>
      <c r="O1192" s="225"/>
      <c r="P1192" s="225"/>
      <c r="Q1192" s="225"/>
      <c r="R1192" s="225"/>
      <c r="S1192" s="225"/>
      <c r="T1192" s="225"/>
      <c r="U1192" s="225"/>
      <c r="V1192" s="225"/>
      <c r="W1192" s="225"/>
      <c r="X1192" s="225"/>
      <c r="Y1192" s="225"/>
      <c r="Z1192" s="225"/>
      <c r="AA1192" s="225"/>
      <c r="AB1192" s="225"/>
      <c r="AC1192" s="225"/>
      <c r="AD1192" s="225"/>
      <c r="AE1192" s="225"/>
      <c r="AF1192" s="225"/>
      <c r="AG1192" s="225"/>
      <c r="AH1192" s="225"/>
      <c r="AI1192" s="225"/>
    </row>
    <row r="1193" hidden="1">
      <c r="A1193" s="133" t="s">
        <v>7485</v>
      </c>
      <c r="B1193" s="244"/>
      <c r="C1193" s="21" t="s">
        <v>7486</v>
      </c>
      <c r="D1193" s="253" t="s">
        <v>5496</v>
      </c>
      <c r="E1193" s="245"/>
      <c r="F1193" s="245"/>
      <c r="G1193" s="135" t="s">
        <v>6426</v>
      </c>
      <c r="H1193" s="135" t="s">
        <v>7487</v>
      </c>
      <c r="I1193" s="135" t="s">
        <v>7488</v>
      </c>
      <c r="J1193" s="275" t="s">
        <v>492</v>
      </c>
      <c r="K1193" s="150" t="s">
        <v>493</v>
      </c>
      <c r="L1193" s="245"/>
      <c r="M1193" s="245"/>
      <c r="N1193" s="245"/>
      <c r="O1193" s="245"/>
      <c r="P1193" s="244"/>
      <c r="Q1193" s="225"/>
      <c r="R1193" s="225"/>
      <c r="S1193" s="225"/>
      <c r="T1193" s="225"/>
      <c r="U1193" s="225"/>
      <c r="V1193" s="225"/>
      <c r="W1193" s="225"/>
      <c r="X1193" s="225"/>
      <c r="Y1193" s="225"/>
      <c r="Z1193" s="225"/>
      <c r="AA1193" s="225"/>
      <c r="AB1193" s="225"/>
      <c r="AC1193" s="225"/>
      <c r="AD1193" s="225"/>
      <c r="AE1193" s="225"/>
      <c r="AF1193" s="225"/>
      <c r="AG1193" s="225"/>
      <c r="AH1193" s="225"/>
      <c r="AI1193" s="225"/>
    </row>
    <row r="1194" hidden="1">
      <c r="A1194" s="133" t="s">
        <v>7485</v>
      </c>
      <c r="B1194" s="244"/>
      <c r="C1194" s="244"/>
      <c r="D1194" s="253" t="s">
        <v>5501</v>
      </c>
      <c r="E1194" s="245"/>
      <c r="F1194" s="245"/>
      <c r="G1194" s="135" t="s">
        <v>6420</v>
      </c>
      <c r="H1194" s="135" t="s">
        <v>7489</v>
      </c>
      <c r="I1194" s="135" t="s">
        <v>7488</v>
      </c>
      <c r="J1194" s="275" t="s">
        <v>492</v>
      </c>
      <c r="K1194" s="150" t="s">
        <v>493</v>
      </c>
      <c r="L1194" s="245"/>
      <c r="M1194" s="245"/>
      <c r="N1194" s="245"/>
      <c r="O1194" s="245"/>
      <c r="P1194" s="244"/>
      <c r="Q1194" s="225"/>
      <c r="R1194" s="225"/>
      <c r="S1194" s="225"/>
      <c r="T1194" s="225"/>
      <c r="U1194" s="225"/>
      <c r="V1194" s="225"/>
      <c r="W1194" s="225"/>
      <c r="X1194" s="225"/>
      <c r="Y1194" s="225"/>
      <c r="Z1194" s="225"/>
      <c r="AA1194" s="225"/>
      <c r="AB1194" s="225"/>
      <c r="AC1194" s="225"/>
      <c r="AD1194" s="225"/>
      <c r="AE1194" s="225"/>
      <c r="AF1194" s="225"/>
      <c r="AG1194" s="225"/>
      <c r="AH1194" s="225"/>
      <c r="AI1194" s="225"/>
    </row>
    <row r="1195" hidden="1">
      <c r="A1195" s="133" t="s">
        <v>7485</v>
      </c>
      <c r="B1195" s="244"/>
      <c r="C1195" s="244"/>
      <c r="D1195" s="253" t="s">
        <v>5505</v>
      </c>
      <c r="E1195" s="245"/>
      <c r="F1195" s="245"/>
      <c r="G1195" s="135" t="s">
        <v>6423</v>
      </c>
      <c r="H1195" s="135" t="s">
        <v>7490</v>
      </c>
      <c r="I1195" s="135" t="s">
        <v>7488</v>
      </c>
      <c r="J1195" s="275" t="s">
        <v>492</v>
      </c>
      <c r="K1195" s="150" t="s">
        <v>493</v>
      </c>
      <c r="L1195" s="245"/>
      <c r="M1195" s="245"/>
      <c r="N1195" s="245"/>
      <c r="O1195" s="245"/>
      <c r="P1195" s="244"/>
      <c r="Q1195" s="225"/>
      <c r="R1195" s="225"/>
      <c r="S1195" s="225"/>
      <c r="T1195" s="225"/>
      <c r="U1195" s="225"/>
      <c r="V1195" s="225"/>
      <c r="W1195" s="225"/>
      <c r="X1195" s="225"/>
      <c r="Y1195" s="225"/>
      <c r="Z1195" s="225"/>
      <c r="AA1195" s="225"/>
      <c r="AB1195" s="225"/>
      <c r="AC1195" s="225"/>
      <c r="AD1195" s="225"/>
      <c r="AE1195" s="225"/>
      <c r="AF1195" s="225"/>
      <c r="AG1195" s="225"/>
      <c r="AH1195" s="225"/>
      <c r="AI1195" s="225"/>
    </row>
    <row r="1196" hidden="1">
      <c r="A1196" s="133" t="s">
        <v>7485</v>
      </c>
      <c r="B1196" s="244"/>
      <c r="C1196" s="244"/>
      <c r="D1196" s="253" t="s">
        <v>5510</v>
      </c>
      <c r="E1196" s="245"/>
      <c r="F1196" s="245"/>
      <c r="G1196" s="135" t="s">
        <v>6167</v>
      </c>
      <c r="H1196" s="135" t="s">
        <v>6168</v>
      </c>
      <c r="I1196" s="135" t="s">
        <v>7488</v>
      </c>
      <c r="J1196" s="275" t="s">
        <v>492</v>
      </c>
      <c r="K1196" s="150" t="s">
        <v>493</v>
      </c>
      <c r="L1196" s="245"/>
      <c r="M1196" s="245"/>
      <c r="N1196" s="245"/>
      <c r="O1196" s="245"/>
      <c r="P1196" s="244"/>
      <c r="Q1196" s="225"/>
      <c r="R1196" s="225"/>
      <c r="S1196" s="225"/>
      <c r="T1196" s="225"/>
      <c r="U1196" s="225"/>
      <c r="V1196" s="225"/>
      <c r="W1196" s="225"/>
      <c r="X1196" s="225"/>
      <c r="Y1196" s="225"/>
      <c r="Z1196" s="225"/>
      <c r="AA1196" s="225"/>
      <c r="AB1196" s="225"/>
      <c r="AC1196" s="225"/>
      <c r="AD1196" s="225"/>
      <c r="AE1196" s="225"/>
      <c r="AF1196" s="225"/>
      <c r="AG1196" s="225"/>
      <c r="AH1196" s="225"/>
      <c r="AI1196" s="225"/>
    </row>
    <row r="1197" hidden="1">
      <c r="A1197" s="133" t="s">
        <v>7485</v>
      </c>
      <c r="B1197" s="244"/>
      <c r="C1197" s="244"/>
      <c r="D1197" s="253" t="s">
        <v>5517</v>
      </c>
      <c r="E1197" s="245"/>
      <c r="F1197" s="245"/>
      <c r="G1197" s="135" t="s">
        <v>7491</v>
      </c>
      <c r="H1197" s="135" t="s">
        <v>7492</v>
      </c>
      <c r="I1197" s="135" t="s">
        <v>7493</v>
      </c>
      <c r="J1197" s="275" t="s">
        <v>492</v>
      </c>
      <c r="K1197" s="150" t="s">
        <v>493</v>
      </c>
      <c r="L1197" s="245"/>
      <c r="M1197" s="245"/>
      <c r="N1197" s="245"/>
      <c r="O1197" s="245"/>
      <c r="P1197" s="244"/>
      <c r="Q1197" s="225"/>
      <c r="R1197" s="225"/>
      <c r="S1197" s="225"/>
      <c r="T1197" s="225"/>
      <c r="U1197" s="225"/>
      <c r="V1197" s="225"/>
      <c r="W1197" s="225"/>
      <c r="X1197" s="225"/>
      <c r="Y1197" s="225"/>
      <c r="Z1197" s="225"/>
      <c r="AA1197" s="225"/>
      <c r="AB1197" s="225"/>
      <c r="AC1197" s="225"/>
      <c r="AD1197" s="225"/>
      <c r="AE1197" s="225"/>
      <c r="AF1197" s="225"/>
      <c r="AG1197" s="225"/>
      <c r="AH1197" s="225"/>
      <c r="AI1197" s="225"/>
    </row>
    <row r="1198" hidden="1">
      <c r="A1198" s="133" t="s">
        <v>7485</v>
      </c>
      <c r="B1198" s="244"/>
      <c r="C1198" s="244"/>
      <c r="D1198" s="253" t="s">
        <v>5521</v>
      </c>
      <c r="E1198" s="245"/>
      <c r="F1198" s="245"/>
      <c r="G1198" s="135" t="s">
        <v>6163</v>
      </c>
      <c r="H1198" s="135" t="s">
        <v>6164</v>
      </c>
      <c r="I1198" s="135" t="s">
        <v>7488</v>
      </c>
      <c r="J1198" s="275" t="s">
        <v>492</v>
      </c>
      <c r="K1198" s="245"/>
      <c r="L1198" s="245"/>
      <c r="M1198" s="245"/>
      <c r="N1198" s="245"/>
      <c r="O1198" s="245"/>
      <c r="P1198" s="244"/>
      <c r="Q1198" s="225"/>
      <c r="R1198" s="225"/>
      <c r="S1198" s="225"/>
      <c r="T1198" s="225"/>
      <c r="U1198" s="225"/>
      <c r="V1198" s="225"/>
      <c r="W1198" s="225"/>
      <c r="X1198" s="225"/>
      <c r="Y1198" s="225"/>
      <c r="Z1198" s="225"/>
      <c r="AA1198" s="225"/>
      <c r="AB1198" s="225"/>
      <c r="AC1198" s="225"/>
      <c r="AD1198" s="225"/>
      <c r="AE1198" s="225"/>
      <c r="AF1198" s="225"/>
      <c r="AG1198" s="225"/>
      <c r="AH1198" s="225"/>
      <c r="AI1198" s="225"/>
    </row>
    <row r="1199" hidden="1">
      <c r="A1199" s="133" t="s">
        <v>7485</v>
      </c>
      <c r="B1199" s="244"/>
      <c r="C1199" s="244"/>
      <c r="D1199" s="253" t="s">
        <v>5528</v>
      </c>
      <c r="E1199" s="245"/>
      <c r="F1199" s="245"/>
      <c r="G1199" s="135" t="s">
        <v>7494</v>
      </c>
      <c r="H1199" s="135" t="s">
        <v>7495</v>
      </c>
      <c r="I1199" s="135" t="s">
        <v>7488</v>
      </c>
      <c r="J1199" s="275" t="s">
        <v>492</v>
      </c>
      <c r="K1199" s="245"/>
      <c r="L1199" s="245"/>
      <c r="M1199" s="245"/>
      <c r="N1199" s="245"/>
      <c r="O1199" s="245"/>
      <c r="P1199" s="244"/>
      <c r="Q1199" s="225"/>
      <c r="R1199" s="225"/>
      <c r="S1199" s="225"/>
      <c r="T1199" s="225"/>
      <c r="U1199" s="225"/>
      <c r="V1199" s="225"/>
      <c r="W1199" s="225"/>
      <c r="X1199" s="225"/>
      <c r="Y1199" s="225"/>
      <c r="Z1199" s="225"/>
      <c r="AA1199" s="225"/>
      <c r="AB1199" s="225"/>
      <c r="AC1199" s="225"/>
      <c r="AD1199" s="225"/>
      <c r="AE1199" s="225"/>
      <c r="AF1199" s="225"/>
      <c r="AG1199" s="225"/>
      <c r="AH1199" s="225"/>
      <c r="AI1199" s="225"/>
    </row>
    <row r="1200" hidden="1">
      <c r="A1200" s="133" t="s">
        <v>7485</v>
      </c>
      <c r="B1200" s="244"/>
      <c r="C1200" s="244"/>
      <c r="D1200" s="253" t="s">
        <v>5532</v>
      </c>
      <c r="E1200" s="245"/>
      <c r="F1200" s="245"/>
      <c r="G1200" s="135" t="s">
        <v>7496</v>
      </c>
      <c r="H1200" s="135" t="s">
        <v>7497</v>
      </c>
      <c r="I1200" s="135" t="s">
        <v>7488</v>
      </c>
      <c r="J1200" s="275" t="s">
        <v>492</v>
      </c>
      <c r="K1200" s="245"/>
      <c r="L1200" s="245"/>
      <c r="M1200" s="245"/>
      <c r="N1200" s="245"/>
      <c r="O1200" s="245"/>
      <c r="P1200" s="244"/>
      <c r="Q1200" s="225"/>
      <c r="R1200" s="225"/>
      <c r="S1200" s="225"/>
      <c r="T1200" s="225"/>
      <c r="U1200" s="225"/>
      <c r="V1200" s="225"/>
      <c r="W1200" s="225"/>
      <c r="X1200" s="225"/>
      <c r="Y1200" s="225"/>
      <c r="Z1200" s="225"/>
      <c r="AA1200" s="225"/>
      <c r="AB1200" s="225"/>
      <c r="AC1200" s="225"/>
      <c r="AD1200" s="225"/>
      <c r="AE1200" s="225"/>
      <c r="AF1200" s="225"/>
      <c r="AG1200" s="225"/>
      <c r="AH1200" s="225"/>
      <c r="AI1200" s="225"/>
    </row>
    <row r="1201" hidden="1">
      <c r="A1201" s="133" t="s">
        <v>7485</v>
      </c>
      <c r="B1201" s="244"/>
      <c r="C1201" s="244"/>
      <c r="D1201" s="253" t="s">
        <v>5536</v>
      </c>
      <c r="E1201" s="245"/>
      <c r="F1201" s="245"/>
      <c r="G1201" s="135" t="s">
        <v>7498</v>
      </c>
      <c r="H1201" s="135" t="s">
        <v>7499</v>
      </c>
      <c r="I1201" s="135" t="s">
        <v>7488</v>
      </c>
      <c r="J1201" s="275" t="s">
        <v>492</v>
      </c>
      <c r="K1201" s="150" t="s">
        <v>493</v>
      </c>
      <c r="L1201" s="245"/>
      <c r="M1201" s="245"/>
      <c r="N1201" s="245"/>
      <c r="O1201" s="245"/>
      <c r="P1201" s="244"/>
      <c r="Q1201" s="225"/>
      <c r="R1201" s="225"/>
      <c r="S1201" s="225"/>
      <c r="T1201" s="225"/>
      <c r="U1201" s="225"/>
      <c r="V1201" s="225"/>
      <c r="W1201" s="225"/>
      <c r="X1201" s="225"/>
      <c r="Y1201" s="225"/>
      <c r="Z1201" s="225"/>
      <c r="AA1201" s="225"/>
      <c r="AB1201" s="225"/>
      <c r="AC1201" s="225"/>
      <c r="AD1201" s="225"/>
      <c r="AE1201" s="225"/>
      <c r="AF1201" s="225"/>
      <c r="AG1201" s="225"/>
      <c r="AH1201" s="225"/>
      <c r="AI1201" s="225"/>
    </row>
    <row r="1202" hidden="1">
      <c r="A1202" s="133" t="s">
        <v>7485</v>
      </c>
      <c r="B1202" s="244"/>
      <c r="C1202" s="244"/>
      <c r="D1202" s="253" t="s">
        <v>5541</v>
      </c>
      <c r="E1202" s="245"/>
      <c r="F1202" s="245"/>
      <c r="G1202" s="135" t="s">
        <v>7500</v>
      </c>
      <c r="H1202" s="135" t="s">
        <v>7501</v>
      </c>
      <c r="I1202" s="353" t="s">
        <v>7488</v>
      </c>
      <c r="J1202" s="275" t="s">
        <v>492</v>
      </c>
      <c r="K1202" s="150" t="s">
        <v>493</v>
      </c>
      <c r="L1202" s="245"/>
      <c r="M1202" s="245"/>
      <c r="N1202" s="245"/>
      <c r="O1202" s="245"/>
      <c r="P1202" s="244"/>
      <c r="Q1202" s="225"/>
      <c r="R1202" s="225"/>
      <c r="S1202" s="225"/>
      <c r="T1202" s="225"/>
      <c r="U1202" s="225"/>
      <c r="V1202" s="225"/>
      <c r="W1202" s="225"/>
      <c r="X1202" s="225"/>
      <c r="Y1202" s="225"/>
      <c r="Z1202" s="225"/>
      <c r="AA1202" s="225"/>
      <c r="AB1202" s="225"/>
      <c r="AC1202" s="225"/>
      <c r="AD1202" s="225"/>
      <c r="AE1202" s="225"/>
      <c r="AF1202" s="225"/>
      <c r="AG1202" s="225"/>
      <c r="AH1202" s="225"/>
      <c r="AI1202" s="225"/>
    </row>
    <row r="1203" hidden="1">
      <c r="A1203" s="133" t="s">
        <v>6160</v>
      </c>
      <c r="B1203" s="244"/>
      <c r="C1203" s="21" t="s">
        <v>6161</v>
      </c>
      <c r="D1203" s="253" t="s">
        <v>5545</v>
      </c>
      <c r="E1203" s="245"/>
      <c r="F1203" s="245"/>
      <c r="G1203" s="135" t="s">
        <v>6163</v>
      </c>
      <c r="H1203" s="135" t="s">
        <v>6164</v>
      </c>
      <c r="I1203" s="135" t="s">
        <v>7502</v>
      </c>
      <c r="J1203" s="275" t="s">
        <v>492</v>
      </c>
      <c r="K1203" s="150" t="s">
        <v>493</v>
      </c>
      <c r="L1203" s="245"/>
      <c r="M1203" s="245"/>
      <c r="N1203" s="245"/>
      <c r="O1203" s="245"/>
      <c r="P1203" s="244"/>
      <c r="Q1203" s="225"/>
      <c r="R1203" s="225"/>
      <c r="S1203" s="225"/>
      <c r="T1203" s="225"/>
      <c r="U1203" s="225"/>
      <c r="V1203" s="225"/>
      <c r="W1203" s="225"/>
      <c r="X1203" s="225"/>
      <c r="Y1203" s="225"/>
      <c r="Z1203" s="225"/>
      <c r="AA1203" s="225"/>
      <c r="AB1203" s="225"/>
      <c r="AC1203" s="225"/>
      <c r="AD1203" s="225"/>
      <c r="AE1203" s="225"/>
      <c r="AF1203" s="225"/>
      <c r="AG1203" s="225"/>
      <c r="AH1203" s="225"/>
      <c r="AI1203" s="225"/>
    </row>
    <row r="1204" hidden="1">
      <c r="A1204" s="133" t="s">
        <v>6160</v>
      </c>
      <c r="B1204" s="244"/>
      <c r="C1204" s="244"/>
      <c r="D1204" s="253" t="s">
        <v>5550</v>
      </c>
      <c r="E1204" s="245"/>
      <c r="F1204" s="245"/>
      <c r="G1204" s="135" t="s">
        <v>6167</v>
      </c>
      <c r="H1204" s="135" t="s">
        <v>6168</v>
      </c>
      <c r="I1204" s="135" t="s">
        <v>6169</v>
      </c>
      <c r="J1204" s="275" t="s">
        <v>492</v>
      </c>
      <c r="K1204" s="150" t="s">
        <v>493</v>
      </c>
      <c r="L1204" s="245"/>
      <c r="M1204" s="245"/>
      <c r="N1204" s="245"/>
      <c r="O1204" s="245"/>
      <c r="P1204" s="244"/>
      <c r="Q1204" s="225"/>
      <c r="R1204" s="225"/>
      <c r="S1204" s="225"/>
      <c r="T1204" s="225"/>
      <c r="U1204" s="225"/>
      <c r="V1204" s="225"/>
      <c r="W1204" s="225"/>
      <c r="X1204" s="225"/>
      <c r="Y1204" s="225"/>
      <c r="Z1204" s="225"/>
      <c r="AA1204" s="225"/>
      <c r="AB1204" s="225"/>
      <c r="AC1204" s="225"/>
      <c r="AD1204" s="225"/>
      <c r="AE1204" s="225"/>
      <c r="AF1204" s="225"/>
      <c r="AG1204" s="225"/>
      <c r="AH1204" s="225"/>
      <c r="AI1204" s="225"/>
    </row>
    <row r="1205" hidden="1">
      <c r="A1205" s="133" t="s">
        <v>6160</v>
      </c>
      <c r="B1205" s="244"/>
      <c r="C1205" s="244"/>
      <c r="D1205" s="253" t="s">
        <v>5555</v>
      </c>
      <c r="E1205" s="245"/>
      <c r="F1205" s="245"/>
      <c r="G1205" s="135" t="s">
        <v>6171</v>
      </c>
      <c r="H1205" s="135" t="s">
        <v>6172</v>
      </c>
      <c r="I1205" s="135" t="s">
        <v>6169</v>
      </c>
      <c r="J1205" s="275" t="s">
        <v>492</v>
      </c>
      <c r="K1205" s="150" t="s">
        <v>493</v>
      </c>
      <c r="L1205" s="245"/>
      <c r="M1205" s="245"/>
      <c r="N1205" s="245"/>
      <c r="O1205" s="245"/>
      <c r="P1205" s="244"/>
      <c r="Q1205" s="225"/>
      <c r="R1205" s="225"/>
      <c r="S1205" s="225"/>
      <c r="T1205" s="225"/>
      <c r="U1205" s="225"/>
      <c r="V1205" s="225"/>
      <c r="W1205" s="225"/>
      <c r="X1205" s="225"/>
      <c r="Y1205" s="225"/>
      <c r="Z1205" s="225"/>
      <c r="AA1205" s="225"/>
      <c r="AB1205" s="225"/>
      <c r="AC1205" s="225"/>
      <c r="AD1205" s="225"/>
      <c r="AE1205" s="225"/>
      <c r="AF1205" s="225"/>
      <c r="AG1205" s="225"/>
      <c r="AH1205" s="225"/>
      <c r="AI1205" s="225"/>
    </row>
    <row r="1206" hidden="1">
      <c r="A1206" s="133" t="s">
        <v>6160</v>
      </c>
      <c r="B1206" s="244"/>
      <c r="C1206" s="244"/>
      <c r="D1206" s="253" t="s">
        <v>5561</v>
      </c>
      <c r="E1206" s="245"/>
      <c r="F1206" s="245"/>
      <c r="G1206" s="135" t="s">
        <v>6174</v>
      </c>
      <c r="H1206" s="135" t="s">
        <v>6175</v>
      </c>
      <c r="I1206" s="135" t="s">
        <v>6169</v>
      </c>
      <c r="J1206" s="275" t="s">
        <v>492</v>
      </c>
      <c r="K1206" s="150" t="s">
        <v>493</v>
      </c>
      <c r="L1206" s="245"/>
      <c r="M1206" s="245"/>
      <c r="N1206" s="245"/>
      <c r="O1206" s="245"/>
      <c r="P1206" s="244"/>
      <c r="Q1206" s="225"/>
      <c r="R1206" s="225"/>
      <c r="S1206" s="225"/>
      <c r="T1206" s="225"/>
      <c r="U1206" s="225"/>
      <c r="V1206" s="225"/>
      <c r="W1206" s="225"/>
      <c r="X1206" s="225"/>
      <c r="Y1206" s="225"/>
      <c r="Z1206" s="225"/>
      <c r="AA1206" s="225"/>
      <c r="AB1206" s="225"/>
      <c r="AC1206" s="225"/>
      <c r="AD1206" s="225"/>
      <c r="AE1206" s="225"/>
      <c r="AF1206" s="225"/>
      <c r="AG1206" s="225"/>
      <c r="AH1206" s="225"/>
      <c r="AI1206" s="225"/>
    </row>
    <row r="1207" hidden="1">
      <c r="A1207" s="21" t="s">
        <v>7503</v>
      </c>
      <c r="B1207" s="244"/>
      <c r="C1207" s="354" t="s">
        <v>7504</v>
      </c>
      <c r="D1207" s="253" t="s">
        <v>5567</v>
      </c>
      <c r="E1207" s="355"/>
      <c r="F1207" s="244"/>
      <c r="G1207" s="135" t="s">
        <v>7505</v>
      </c>
      <c r="H1207" s="135" t="s">
        <v>7506</v>
      </c>
      <c r="I1207" s="135" t="s">
        <v>7507</v>
      </c>
      <c r="J1207" s="275" t="s">
        <v>492</v>
      </c>
      <c r="K1207" s="150" t="s">
        <v>493</v>
      </c>
      <c r="L1207" s="225"/>
      <c r="M1207" s="225"/>
      <c r="N1207" s="225"/>
      <c r="O1207" s="225"/>
      <c r="P1207" s="225"/>
      <c r="Q1207" s="225"/>
      <c r="R1207" s="225"/>
      <c r="S1207" s="225"/>
      <c r="T1207" s="225"/>
      <c r="U1207" s="225"/>
      <c r="V1207" s="225"/>
      <c r="W1207" s="225"/>
      <c r="X1207" s="225"/>
      <c r="Y1207" s="225"/>
      <c r="Z1207" s="225"/>
      <c r="AA1207" s="225"/>
      <c r="AB1207" s="225"/>
      <c r="AC1207" s="225"/>
      <c r="AD1207" s="225"/>
      <c r="AE1207" s="225"/>
      <c r="AF1207" s="225"/>
      <c r="AG1207" s="225"/>
      <c r="AH1207" s="225"/>
      <c r="AI1207" s="225"/>
    </row>
    <row r="1208" hidden="1">
      <c r="A1208" s="21" t="s">
        <v>7503</v>
      </c>
      <c r="B1208" s="244"/>
      <c r="C1208" s="244"/>
      <c r="D1208" s="253" t="s">
        <v>5573</v>
      </c>
      <c r="E1208" s="244"/>
      <c r="F1208" s="244"/>
      <c r="G1208" s="135" t="s">
        <v>7508</v>
      </c>
      <c r="H1208" s="135" t="s">
        <v>7509</v>
      </c>
      <c r="I1208" s="135" t="s">
        <v>7507</v>
      </c>
      <c r="J1208" s="275" t="s">
        <v>492</v>
      </c>
      <c r="K1208" s="150" t="s">
        <v>493</v>
      </c>
      <c r="L1208" s="225"/>
      <c r="M1208" s="225"/>
      <c r="N1208" s="225"/>
      <c r="O1208" s="225"/>
      <c r="P1208" s="225"/>
      <c r="Q1208" s="225"/>
      <c r="R1208" s="225"/>
      <c r="S1208" s="225"/>
      <c r="T1208" s="225"/>
      <c r="U1208" s="225"/>
      <c r="V1208" s="225"/>
      <c r="W1208" s="225"/>
      <c r="X1208" s="225"/>
      <c r="Y1208" s="225"/>
      <c r="Z1208" s="225"/>
      <c r="AA1208" s="225"/>
      <c r="AB1208" s="225"/>
      <c r="AC1208" s="225"/>
      <c r="AD1208" s="225"/>
      <c r="AE1208" s="225"/>
      <c r="AF1208" s="225"/>
      <c r="AG1208" s="225"/>
      <c r="AH1208" s="225"/>
      <c r="AI1208" s="225"/>
    </row>
    <row r="1209" hidden="1">
      <c r="A1209" s="21" t="s">
        <v>7503</v>
      </c>
      <c r="B1209" s="244"/>
      <c r="C1209" s="244"/>
      <c r="D1209" s="253" t="s">
        <v>5578</v>
      </c>
      <c r="E1209" s="244"/>
      <c r="F1209" s="244"/>
      <c r="G1209" s="135" t="s">
        <v>7510</v>
      </c>
      <c r="H1209" s="135" t="s">
        <v>7511</v>
      </c>
      <c r="I1209" s="135" t="s">
        <v>7507</v>
      </c>
      <c r="J1209" s="275" t="s">
        <v>492</v>
      </c>
      <c r="K1209" s="150" t="s">
        <v>493</v>
      </c>
      <c r="L1209" s="225"/>
      <c r="M1209" s="225"/>
      <c r="N1209" s="225"/>
      <c r="O1209" s="225"/>
      <c r="P1209" s="225"/>
      <c r="Q1209" s="225"/>
      <c r="R1209" s="225"/>
      <c r="S1209" s="225"/>
      <c r="T1209" s="225"/>
      <c r="U1209" s="225"/>
      <c r="V1209" s="225"/>
      <c r="W1209" s="225"/>
      <c r="X1209" s="225"/>
      <c r="Y1209" s="225"/>
      <c r="Z1209" s="225"/>
      <c r="AA1209" s="225"/>
      <c r="AB1209" s="225"/>
      <c r="AC1209" s="225"/>
      <c r="AD1209" s="225"/>
      <c r="AE1209" s="225"/>
      <c r="AF1209" s="225"/>
      <c r="AG1209" s="225"/>
      <c r="AH1209" s="225"/>
      <c r="AI1209" s="225"/>
    </row>
    <row r="1210" hidden="1">
      <c r="A1210" s="21" t="s">
        <v>7503</v>
      </c>
      <c r="B1210" s="244"/>
      <c r="C1210" s="244"/>
      <c r="D1210" s="253" t="s">
        <v>5582</v>
      </c>
      <c r="E1210" s="355"/>
      <c r="F1210" s="244"/>
      <c r="G1210" s="135" t="s">
        <v>7512</v>
      </c>
      <c r="H1210" s="135" t="s">
        <v>7513</v>
      </c>
      <c r="I1210" s="135" t="s">
        <v>7514</v>
      </c>
      <c r="J1210" s="275" t="s">
        <v>492</v>
      </c>
      <c r="K1210" s="150" t="s">
        <v>493</v>
      </c>
      <c r="L1210" s="225"/>
      <c r="M1210" s="225"/>
      <c r="N1210" s="225"/>
      <c r="O1210" s="225"/>
      <c r="P1210" s="225"/>
      <c r="Q1210" s="225"/>
      <c r="R1210" s="225"/>
      <c r="S1210" s="225"/>
      <c r="T1210" s="225"/>
      <c r="U1210" s="225"/>
      <c r="V1210" s="225"/>
      <c r="W1210" s="225"/>
      <c r="X1210" s="225"/>
      <c r="Y1210" s="225"/>
      <c r="Z1210" s="225"/>
      <c r="AA1210" s="225"/>
      <c r="AB1210" s="225"/>
      <c r="AC1210" s="225"/>
      <c r="AD1210" s="225"/>
      <c r="AE1210" s="225"/>
      <c r="AF1210" s="225"/>
      <c r="AG1210" s="225"/>
      <c r="AH1210" s="225"/>
      <c r="AI1210" s="225"/>
    </row>
    <row r="1211" hidden="1">
      <c r="A1211" s="21" t="s">
        <v>7503</v>
      </c>
      <c r="B1211" s="244"/>
      <c r="C1211" s="244"/>
      <c r="D1211" s="253" t="s">
        <v>5585</v>
      </c>
      <c r="E1211" s="355"/>
      <c r="F1211" s="244"/>
      <c r="G1211" s="135" t="s">
        <v>7515</v>
      </c>
      <c r="H1211" s="135" t="s">
        <v>7516</v>
      </c>
      <c r="I1211" s="135" t="s">
        <v>7517</v>
      </c>
      <c r="J1211" s="275" t="s">
        <v>492</v>
      </c>
      <c r="K1211" s="150" t="s">
        <v>493</v>
      </c>
      <c r="L1211" s="225"/>
      <c r="M1211" s="225"/>
      <c r="N1211" s="225"/>
      <c r="O1211" s="225"/>
      <c r="P1211" s="225"/>
      <c r="Q1211" s="225"/>
      <c r="R1211" s="225"/>
      <c r="S1211" s="225"/>
      <c r="T1211" s="225"/>
      <c r="U1211" s="225"/>
      <c r="V1211" s="225"/>
      <c r="W1211" s="225"/>
      <c r="X1211" s="225"/>
      <c r="Y1211" s="225"/>
      <c r="Z1211" s="225"/>
      <c r="AA1211" s="225"/>
      <c r="AB1211" s="225"/>
      <c r="AC1211" s="225"/>
      <c r="AD1211" s="225"/>
      <c r="AE1211" s="225"/>
      <c r="AF1211" s="225"/>
      <c r="AG1211" s="225"/>
      <c r="AH1211" s="225"/>
      <c r="AI1211" s="225"/>
    </row>
    <row r="1212" hidden="1">
      <c r="A1212" s="21" t="s">
        <v>7503</v>
      </c>
      <c r="B1212" s="244"/>
      <c r="C1212" s="244"/>
      <c r="D1212" s="253" t="s">
        <v>5589</v>
      </c>
      <c r="E1212" s="355"/>
      <c r="F1212" s="244"/>
      <c r="G1212" s="135" t="s">
        <v>7518</v>
      </c>
      <c r="H1212" s="135" t="s">
        <v>7519</v>
      </c>
      <c r="I1212" s="135" t="s">
        <v>7520</v>
      </c>
      <c r="J1212" s="275" t="s">
        <v>492</v>
      </c>
      <c r="K1212" s="150" t="s">
        <v>493</v>
      </c>
      <c r="L1212" s="225"/>
      <c r="M1212" s="225"/>
      <c r="N1212" s="225"/>
      <c r="O1212" s="225"/>
      <c r="P1212" s="225"/>
      <c r="Q1212" s="225"/>
      <c r="R1212" s="225"/>
      <c r="S1212" s="225"/>
      <c r="T1212" s="225"/>
      <c r="U1212" s="225"/>
      <c r="V1212" s="225"/>
      <c r="W1212" s="225"/>
      <c r="X1212" s="225"/>
      <c r="Y1212" s="225"/>
      <c r="Z1212" s="225"/>
      <c r="AA1212" s="225"/>
      <c r="AB1212" s="225"/>
      <c r="AC1212" s="225"/>
      <c r="AD1212" s="225"/>
      <c r="AE1212" s="225"/>
      <c r="AF1212" s="225"/>
      <c r="AG1212" s="225"/>
      <c r="AH1212" s="225"/>
      <c r="AI1212" s="225"/>
    </row>
    <row r="1213" hidden="1">
      <c r="A1213" s="21" t="s">
        <v>7503</v>
      </c>
      <c r="B1213" s="244"/>
      <c r="C1213" s="244"/>
      <c r="D1213" s="253" t="s">
        <v>5593</v>
      </c>
      <c r="E1213" s="220"/>
      <c r="F1213" s="244"/>
      <c r="G1213" s="135" t="s">
        <v>7521</v>
      </c>
      <c r="H1213" s="135" t="s">
        <v>7522</v>
      </c>
      <c r="I1213" s="135" t="s">
        <v>7523</v>
      </c>
      <c r="J1213" s="275" t="s">
        <v>492</v>
      </c>
      <c r="K1213" s="150" t="s">
        <v>493</v>
      </c>
      <c r="L1213" s="225"/>
      <c r="M1213" s="225"/>
      <c r="N1213" s="225"/>
      <c r="O1213" s="225"/>
      <c r="P1213" s="225"/>
      <c r="Q1213" s="225"/>
      <c r="R1213" s="225"/>
      <c r="S1213" s="225"/>
      <c r="T1213" s="225"/>
      <c r="U1213" s="225"/>
      <c r="V1213" s="225"/>
      <c r="W1213" s="225"/>
      <c r="X1213" s="225"/>
      <c r="Y1213" s="225"/>
      <c r="Z1213" s="225"/>
      <c r="AA1213" s="225"/>
      <c r="AB1213" s="225"/>
      <c r="AC1213" s="225"/>
      <c r="AD1213" s="225"/>
      <c r="AE1213" s="225"/>
      <c r="AF1213" s="225"/>
      <c r="AG1213" s="225"/>
      <c r="AH1213" s="225"/>
      <c r="AI1213" s="225"/>
    </row>
    <row r="1214" hidden="1">
      <c r="A1214" s="21" t="s">
        <v>7503</v>
      </c>
      <c r="B1214" s="244"/>
      <c r="C1214" s="244"/>
      <c r="D1214" s="253" t="s">
        <v>5597</v>
      </c>
      <c r="E1214" s="355"/>
      <c r="F1214" s="244"/>
      <c r="G1214" s="135" t="s">
        <v>7524</v>
      </c>
      <c r="H1214" s="135" t="s">
        <v>7525</v>
      </c>
      <c r="I1214" s="135" t="s">
        <v>7526</v>
      </c>
      <c r="J1214" s="275" t="s">
        <v>492</v>
      </c>
      <c r="K1214" s="150" t="s">
        <v>493</v>
      </c>
      <c r="L1214" s="225"/>
      <c r="M1214" s="225"/>
      <c r="N1214" s="225"/>
      <c r="O1214" s="225"/>
      <c r="P1214" s="225"/>
      <c r="Q1214" s="225"/>
      <c r="R1214" s="225"/>
      <c r="S1214" s="225"/>
      <c r="T1214" s="225"/>
      <c r="U1214" s="225"/>
      <c r="V1214" s="225"/>
      <c r="W1214" s="225"/>
      <c r="X1214" s="225"/>
      <c r="Y1214" s="225"/>
      <c r="Z1214" s="225"/>
      <c r="AA1214" s="225"/>
      <c r="AB1214" s="225"/>
      <c r="AC1214" s="225"/>
      <c r="AD1214" s="225"/>
      <c r="AE1214" s="225"/>
      <c r="AF1214" s="225"/>
      <c r="AG1214" s="225"/>
      <c r="AH1214" s="225"/>
      <c r="AI1214" s="225"/>
    </row>
    <row r="1215" hidden="1">
      <c r="A1215" s="21" t="s">
        <v>7503</v>
      </c>
      <c r="B1215" s="244"/>
      <c r="C1215" s="244"/>
      <c r="D1215" s="253" t="s">
        <v>5600</v>
      </c>
      <c r="E1215" s="220"/>
      <c r="F1215" s="244"/>
      <c r="G1215" s="135" t="s">
        <v>7527</v>
      </c>
      <c r="H1215" s="135" t="s">
        <v>7528</v>
      </c>
      <c r="I1215" s="135" t="s">
        <v>7526</v>
      </c>
      <c r="J1215" s="275" t="s">
        <v>492</v>
      </c>
      <c r="K1215" s="150" t="s">
        <v>493</v>
      </c>
      <c r="L1215" s="225"/>
      <c r="M1215" s="225"/>
      <c r="N1215" s="225"/>
      <c r="O1215" s="225"/>
      <c r="P1215" s="225"/>
      <c r="Q1215" s="225"/>
      <c r="R1215" s="225"/>
      <c r="S1215" s="225"/>
      <c r="T1215" s="225"/>
      <c r="U1215" s="225"/>
      <c r="V1215" s="225"/>
      <c r="W1215" s="225"/>
      <c r="X1215" s="225"/>
      <c r="Y1215" s="225"/>
      <c r="Z1215" s="225"/>
      <c r="AA1215" s="225"/>
      <c r="AB1215" s="225"/>
      <c r="AC1215" s="225"/>
      <c r="AD1215" s="225"/>
      <c r="AE1215" s="225"/>
      <c r="AF1215" s="225"/>
      <c r="AG1215" s="225"/>
      <c r="AH1215" s="225"/>
      <c r="AI1215" s="225"/>
    </row>
    <row r="1216" hidden="1">
      <c r="A1216" s="21" t="s">
        <v>7503</v>
      </c>
      <c r="B1216" s="244"/>
      <c r="C1216" s="244"/>
      <c r="D1216" s="253" t="s">
        <v>5603</v>
      </c>
      <c r="E1216" s="355"/>
      <c r="F1216" s="244"/>
      <c r="G1216" s="135" t="s">
        <v>7529</v>
      </c>
      <c r="H1216" s="135" t="s">
        <v>7530</v>
      </c>
      <c r="I1216" s="135" t="s">
        <v>7531</v>
      </c>
      <c r="J1216" s="275" t="s">
        <v>492</v>
      </c>
      <c r="K1216" s="150" t="s">
        <v>493</v>
      </c>
      <c r="L1216" s="225"/>
      <c r="M1216" s="225"/>
      <c r="N1216" s="225"/>
      <c r="O1216" s="225"/>
      <c r="P1216" s="225"/>
      <c r="Q1216" s="225"/>
      <c r="R1216" s="225"/>
      <c r="S1216" s="225"/>
      <c r="T1216" s="225"/>
      <c r="U1216" s="225"/>
      <c r="V1216" s="225"/>
      <c r="W1216" s="225"/>
      <c r="X1216" s="225"/>
      <c r="Y1216" s="225"/>
      <c r="Z1216" s="225"/>
      <c r="AA1216" s="225"/>
      <c r="AB1216" s="225"/>
      <c r="AC1216" s="225"/>
      <c r="AD1216" s="225"/>
      <c r="AE1216" s="225"/>
      <c r="AF1216" s="225"/>
      <c r="AG1216" s="225"/>
      <c r="AH1216" s="225"/>
      <c r="AI1216" s="225"/>
    </row>
    <row r="1217" hidden="1">
      <c r="A1217" s="21" t="s">
        <v>6578</v>
      </c>
      <c r="B1217" s="244"/>
      <c r="C1217" s="135" t="s">
        <v>6579</v>
      </c>
      <c r="D1217" s="253" t="s">
        <v>5607</v>
      </c>
      <c r="E1217" s="245"/>
      <c r="F1217" s="245"/>
      <c r="G1217" s="135" t="s">
        <v>6581</v>
      </c>
      <c r="H1217" s="135" t="s">
        <v>6582</v>
      </c>
      <c r="I1217" s="135" t="s">
        <v>6583</v>
      </c>
      <c r="J1217" s="275" t="s">
        <v>492</v>
      </c>
      <c r="K1217" s="245"/>
      <c r="L1217" s="245"/>
      <c r="M1217" s="245"/>
      <c r="N1217" s="245"/>
      <c r="O1217" s="245"/>
      <c r="P1217" s="244"/>
      <c r="Q1217" s="244"/>
      <c r="R1217" s="244"/>
      <c r="S1217" s="244"/>
      <c r="T1217" s="244"/>
      <c r="U1217" s="244"/>
      <c r="V1217" s="244"/>
      <c r="W1217" s="244"/>
      <c r="X1217" s="244"/>
      <c r="Y1217" s="244"/>
      <c r="Z1217" s="244"/>
      <c r="AA1217" s="244"/>
      <c r="AB1217" s="244"/>
      <c r="AC1217" s="244"/>
      <c r="AD1217" s="244"/>
      <c r="AE1217" s="244"/>
      <c r="AF1217" s="244"/>
      <c r="AG1217" s="244"/>
      <c r="AH1217" s="244"/>
      <c r="AI1217" s="244"/>
    </row>
    <row r="1218" hidden="1">
      <c r="A1218" s="21" t="s">
        <v>6578</v>
      </c>
      <c r="B1218" s="244"/>
      <c r="C1218" s="135" t="s">
        <v>6579</v>
      </c>
      <c r="D1218" s="253" t="s">
        <v>5611</v>
      </c>
      <c r="E1218" s="245"/>
      <c r="F1218" s="245"/>
      <c r="G1218" s="135" t="s">
        <v>6585</v>
      </c>
      <c r="H1218" s="135" t="s">
        <v>6586</v>
      </c>
      <c r="I1218" s="135" t="s">
        <v>6587</v>
      </c>
      <c r="J1218" s="275" t="s">
        <v>492</v>
      </c>
      <c r="K1218" s="245"/>
      <c r="L1218" s="245"/>
      <c r="M1218" s="245"/>
      <c r="N1218" s="245"/>
      <c r="O1218" s="245"/>
      <c r="P1218" s="244"/>
      <c r="Q1218" s="244"/>
      <c r="R1218" s="244"/>
      <c r="S1218" s="244"/>
      <c r="T1218" s="244"/>
      <c r="U1218" s="244"/>
      <c r="V1218" s="244"/>
      <c r="W1218" s="244"/>
      <c r="X1218" s="244"/>
      <c r="Y1218" s="244"/>
      <c r="Z1218" s="244"/>
      <c r="AA1218" s="244"/>
      <c r="AB1218" s="244"/>
      <c r="AC1218" s="244"/>
      <c r="AD1218" s="244"/>
      <c r="AE1218" s="244"/>
      <c r="AF1218" s="244"/>
      <c r="AG1218" s="244"/>
      <c r="AH1218" s="244"/>
      <c r="AI1218" s="244"/>
    </row>
    <row r="1219" hidden="1">
      <c r="A1219" s="21" t="s">
        <v>6578</v>
      </c>
      <c r="B1219" s="244"/>
      <c r="C1219" s="135" t="s">
        <v>6579</v>
      </c>
      <c r="D1219" s="253" t="s">
        <v>5615</v>
      </c>
      <c r="E1219" s="245"/>
      <c r="F1219" s="245"/>
      <c r="G1219" s="135" t="s">
        <v>6589</v>
      </c>
      <c r="H1219" s="135" t="s">
        <v>6590</v>
      </c>
      <c r="I1219" s="135" t="s">
        <v>6591</v>
      </c>
      <c r="J1219" s="275" t="s">
        <v>492</v>
      </c>
      <c r="K1219" s="245"/>
      <c r="L1219" s="245"/>
      <c r="M1219" s="245"/>
      <c r="N1219" s="245"/>
      <c r="O1219" s="245"/>
      <c r="P1219" s="244"/>
      <c r="Q1219" s="244"/>
      <c r="R1219" s="244"/>
      <c r="S1219" s="244"/>
      <c r="T1219" s="244"/>
      <c r="U1219" s="244"/>
      <c r="V1219" s="244"/>
      <c r="W1219" s="244"/>
      <c r="X1219" s="244"/>
      <c r="Y1219" s="244"/>
      <c r="Z1219" s="244"/>
      <c r="AA1219" s="244"/>
      <c r="AB1219" s="244"/>
      <c r="AC1219" s="244"/>
      <c r="AD1219" s="244"/>
      <c r="AE1219" s="244"/>
      <c r="AF1219" s="244"/>
      <c r="AG1219" s="244"/>
      <c r="AH1219" s="244"/>
      <c r="AI1219" s="244"/>
    </row>
    <row r="1220" hidden="1">
      <c r="A1220" s="21" t="s">
        <v>6592</v>
      </c>
      <c r="B1220" s="244"/>
      <c r="C1220" s="135" t="s">
        <v>6593</v>
      </c>
      <c r="D1220" s="253" t="s">
        <v>5619</v>
      </c>
      <c r="E1220" s="245"/>
      <c r="F1220" s="245"/>
      <c r="G1220" s="135" t="s">
        <v>6595</v>
      </c>
      <c r="H1220" s="135" t="s">
        <v>6596</v>
      </c>
      <c r="I1220" s="135" t="s">
        <v>6597</v>
      </c>
      <c r="J1220" s="275" t="s">
        <v>492</v>
      </c>
      <c r="K1220" s="245"/>
      <c r="L1220" s="245"/>
      <c r="M1220" s="245"/>
      <c r="N1220" s="245"/>
      <c r="O1220" s="245"/>
      <c r="P1220" s="244"/>
      <c r="Q1220" s="244"/>
      <c r="R1220" s="244"/>
      <c r="S1220" s="244"/>
      <c r="T1220" s="244"/>
      <c r="U1220" s="244"/>
      <c r="V1220" s="244"/>
      <c r="W1220" s="244"/>
      <c r="X1220" s="244"/>
      <c r="Y1220" s="244"/>
      <c r="Z1220" s="244"/>
      <c r="AA1220" s="244"/>
      <c r="AB1220" s="244"/>
      <c r="AC1220" s="244"/>
      <c r="AD1220" s="244"/>
      <c r="AE1220" s="244"/>
      <c r="AF1220" s="244"/>
      <c r="AG1220" s="244"/>
      <c r="AH1220" s="244"/>
      <c r="AI1220" s="244"/>
    </row>
    <row r="1221" hidden="1">
      <c r="A1221" s="21" t="s">
        <v>6592</v>
      </c>
      <c r="B1221" s="244"/>
      <c r="C1221" s="135" t="s">
        <v>6593</v>
      </c>
      <c r="D1221" s="253" t="s">
        <v>5623</v>
      </c>
      <c r="E1221" s="245"/>
      <c r="F1221" s="245"/>
      <c r="G1221" s="135" t="s">
        <v>6599</v>
      </c>
      <c r="H1221" s="135" t="s">
        <v>6600</v>
      </c>
      <c r="I1221" s="135" t="s">
        <v>6601</v>
      </c>
      <c r="J1221" s="275" t="s">
        <v>492</v>
      </c>
      <c r="K1221" s="245"/>
      <c r="L1221" s="245"/>
      <c r="M1221" s="245"/>
      <c r="N1221" s="245"/>
      <c r="O1221" s="245"/>
      <c r="P1221" s="244"/>
      <c r="Q1221" s="244"/>
      <c r="R1221" s="244"/>
      <c r="S1221" s="244"/>
      <c r="T1221" s="244"/>
      <c r="U1221" s="244"/>
      <c r="V1221" s="244"/>
      <c r="W1221" s="244"/>
      <c r="X1221" s="244"/>
      <c r="Y1221" s="244"/>
      <c r="Z1221" s="244"/>
      <c r="AA1221" s="244"/>
      <c r="AB1221" s="244"/>
      <c r="AC1221" s="244"/>
      <c r="AD1221" s="244"/>
      <c r="AE1221" s="244"/>
      <c r="AF1221" s="244"/>
      <c r="AG1221" s="244"/>
      <c r="AH1221" s="244"/>
      <c r="AI1221" s="244"/>
    </row>
    <row r="1222" hidden="1">
      <c r="A1222" s="21" t="s">
        <v>6592</v>
      </c>
      <c r="B1222" s="244"/>
      <c r="C1222" s="135" t="s">
        <v>6593</v>
      </c>
      <c r="D1222" s="253" t="s">
        <v>5627</v>
      </c>
      <c r="E1222" s="245"/>
      <c r="F1222" s="245"/>
      <c r="G1222" s="135" t="s">
        <v>6603</v>
      </c>
      <c r="H1222" s="135" t="s">
        <v>6604</v>
      </c>
      <c r="I1222" s="135" t="s">
        <v>6605</v>
      </c>
      <c r="J1222" s="275" t="s">
        <v>492</v>
      </c>
      <c r="K1222" s="245"/>
      <c r="L1222" s="245"/>
      <c r="M1222" s="245"/>
      <c r="N1222" s="245"/>
      <c r="O1222" s="245"/>
      <c r="P1222" s="244"/>
      <c r="Q1222" s="244"/>
      <c r="R1222" s="244"/>
      <c r="S1222" s="244"/>
      <c r="T1222" s="244"/>
      <c r="U1222" s="244"/>
      <c r="V1222" s="244"/>
      <c r="W1222" s="244"/>
      <c r="X1222" s="244"/>
      <c r="Y1222" s="244"/>
      <c r="Z1222" s="244"/>
      <c r="AA1222" s="244"/>
      <c r="AB1222" s="244"/>
      <c r="AC1222" s="244"/>
      <c r="AD1222" s="244"/>
      <c r="AE1222" s="244"/>
      <c r="AF1222" s="244"/>
      <c r="AG1222" s="244"/>
      <c r="AH1222" s="244"/>
      <c r="AI1222" s="244"/>
    </row>
    <row r="1223" hidden="1">
      <c r="A1223" s="21" t="s">
        <v>6592</v>
      </c>
      <c r="B1223" s="244"/>
      <c r="C1223" s="135" t="s">
        <v>6593</v>
      </c>
      <c r="D1223" s="253" t="s">
        <v>5631</v>
      </c>
      <c r="E1223" s="245"/>
      <c r="F1223" s="245"/>
      <c r="G1223" s="135" t="s">
        <v>6607</v>
      </c>
      <c r="H1223" s="135" t="s">
        <v>6608</v>
      </c>
      <c r="I1223" s="135" t="s">
        <v>6609</v>
      </c>
      <c r="J1223" s="275" t="s">
        <v>492</v>
      </c>
      <c r="K1223" s="245"/>
      <c r="L1223" s="245"/>
      <c r="M1223" s="245"/>
      <c r="N1223" s="245"/>
      <c r="O1223" s="245"/>
      <c r="P1223" s="244"/>
      <c r="Q1223" s="244"/>
      <c r="R1223" s="244"/>
      <c r="S1223" s="244"/>
      <c r="T1223" s="244"/>
      <c r="U1223" s="244"/>
      <c r="V1223" s="244"/>
      <c r="W1223" s="244"/>
      <c r="X1223" s="244"/>
      <c r="Y1223" s="244"/>
      <c r="Z1223" s="244"/>
      <c r="AA1223" s="244"/>
      <c r="AB1223" s="244"/>
      <c r="AC1223" s="244"/>
      <c r="AD1223" s="244"/>
      <c r="AE1223" s="244"/>
      <c r="AF1223" s="244"/>
      <c r="AG1223" s="244"/>
      <c r="AH1223" s="244"/>
      <c r="AI1223" s="244"/>
    </row>
    <row r="1224" hidden="1">
      <c r="A1224" s="21" t="s">
        <v>6592</v>
      </c>
      <c r="B1224" s="244"/>
      <c r="C1224" s="135" t="s">
        <v>6593</v>
      </c>
      <c r="D1224" s="253" t="s">
        <v>5634</v>
      </c>
      <c r="E1224" s="245"/>
      <c r="F1224" s="245"/>
      <c r="G1224" s="135" t="s">
        <v>6611</v>
      </c>
      <c r="H1224" s="135" t="s">
        <v>6612</v>
      </c>
      <c r="I1224" s="135" t="s">
        <v>6613</v>
      </c>
      <c r="J1224" s="275" t="s">
        <v>492</v>
      </c>
      <c r="K1224" s="245"/>
      <c r="L1224" s="245"/>
      <c r="M1224" s="245"/>
      <c r="N1224" s="245"/>
      <c r="O1224" s="245"/>
      <c r="P1224" s="244"/>
      <c r="Q1224" s="244"/>
      <c r="R1224" s="244"/>
      <c r="S1224" s="244"/>
      <c r="T1224" s="244"/>
      <c r="U1224" s="244"/>
      <c r="V1224" s="244"/>
      <c r="W1224" s="244"/>
      <c r="X1224" s="244"/>
      <c r="Y1224" s="244"/>
      <c r="Z1224" s="244"/>
      <c r="AA1224" s="244"/>
      <c r="AB1224" s="244"/>
      <c r="AC1224" s="244"/>
      <c r="AD1224" s="244"/>
      <c r="AE1224" s="244"/>
      <c r="AF1224" s="244"/>
      <c r="AG1224" s="244"/>
      <c r="AH1224" s="244"/>
      <c r="AI1224" s="244"/>
    </row>
    <row r="1225" hidden="1">
      <c r="A1225" s="21" t="s">
        <v>6592</v>
      </c>
      <c r="B1225" s="244"/>
      <c r="C1225" s="135" t="s">
        <v>6593</v>
      </c>
      <c r="D1225" s="253" t="s">
        <v>5637</v>
      </c>
      <c r="E1225" s="245"/>
      <c r="F1225" s="245"/>
      <c r="G1225" s="135" t="s">
        <v>6599</v>
      </c>
      <c r="H1225" s="135" t="s">
        <v>6615</v>
      </c>
      <c r="I1225" s="135" t="s">
        <v>6616</v>
      </c>
      <c r="J1225" s="275" t="s">
        <v>492</v>
      </c>
      <c r="K1225" s="245"/>
      <c r="L1225" s="245"/>
      <c r="M1225" s="245"/>
      <c r="N1225" s="245"/>
      <c r="O1225" s="245"/>
      <c r="P1225" s="244"/>
      <c r="Q1225" s="244"/>
      <c r="R1225" s="244"/>
      <c r="S1225" s="244"/>
      <c r="T1225" s="244"/>
      <c r="U1225" s="244"/>
      <c r="V1225" s="244"/>
      <c r="W1225" s="244"/>
      <c r="X1225" s="244"/>
      <c r="Y1225" s="244"/>
      <c r="Z1225" s="244"/>
      <c r="AA1225" s="244"/>
      <c r="AB1225" s="244"/>
      <c r="AC1225" s="244"/>
      <c r="AD1225" s="244"/>
      <c r="AE1225" s="244"/>
      <c r="AF1225" s="244"/>
      <c r="AG1225" s="244"/>
      <c r="AH1225" s="244"/>
      <c r="AI1225" s="244"/>
    </row>
    <row r="1226" hidden="1">
      <c r="A1226" s="21" t="s">
        <v>6592</v>
      </c>
      <c r="B1226" s="244"/>
      <c r="C1226" s="135" t="s">
        <v>6593</v>
      </c>
      <c r="D1226" s="253" t="s">
        <v>5640</v>
      </c>
      <c r="E1226" s="245"/>
      <c r="F1226" s="245"/>
      <c r="G1226" s="135" t="s">
        <v>6603</v>
      </c>
      <c r="H1226" s="135" t="s">
        <v>6618</v>
      </c>
      <c r="I1226" s="135" t="s">
        <v>6619</v>
      </c>
      <c r="J1226" s="275" t="s">
        <v>492</v>
      </c>
      <c r="K1226" s="245"/>
      <c r="L1226" s="245"/>
      <c r="M1226" s="245"/>
      <c r="N1226" s="245"/>
      <c r="O1226" s="245"/>
      <c r="P1226" s="244"/>
      <c r="Q1226" s="244"/>
      <c r="R1226" s="244"/>
      <c r="S1226" s="244"/>
      <c r="T1226" s="244"/>
      <c r="U1226" s="244"/>
      <c r="V1226" s="244"/>
      <c r="W1226" s="244"/>
      <c r="X1226" s="244"/>
      <c r="Y1226" s="244"/>
      <c r="Z1226" s="244"/>
      <c r="AA1226" s="244"/>
      <c r="AB1226" s="244"/>
      <c r="AC1226" s="244"/>
      <c r="AD1226" s="244"/>
      <c r="AE1226" s="244"/>
      <c r="AF1226" s="244"/>
      <c r="AG1226" s="244"/>
      <c r="AH1226" s="244"/>
      <c r="AI1226" s="244"/>
    </row>
    <row r="1227" hidden="1">
      <c r="A1227" s="21" t="s">
        <v>6592</v>
      </c>
      <c r="B1227" s="244"/>
      <c r="C1227" s="135" t="s">
        <v>6593</v>
      </c>
      <c r="D1227" s="253" t="s">
        <v>5643</v>
      </c>
      <c r="E1227" s="245"/>
      <c r="F1227" s="245"/>
      <c r="G1227" s="135" t="s">
        <v>6607</v>
      </c>
      <c r="H1227" s="135" t="s">
        <v>6621</v>
      </c>
      <c r="I1227" s="135" t="s">
        <v>6613</v>
      </c>
      <c r="J1227" s="275" t="s">
        <v>492</v>
      </c>
      <c r="K1227" s="245"/>
      <c r="L1227" s="245"/>
      <c r="M1227" s="245"/>
      <c r="N1227" s="245"/>
      <c r="O1227" s="245"/>
      <c r="P1227" s="244"/>
      <c r="Q1227" s="244"/>
      <c r="R1227" s="244"/>
      <c r="S1227" s="244"/>
      <c r="T1227" s="244"/>
      <c r="U1227" s="244"/>
      <c r="V1227" s="244"/>
      <c r="W1227" s="244"/>
      <c r="X1227" s="244"/>
      <c r="Y1227" s="244"/>
      <c r="Z1227" s="244"/>
      <c r="AA1227" s="244"/>
      <c r="AB1227" s="244"/>
      <c r="AC1227" s="244"/>
      <c r="AD1227" s="244"/>
      <c r="AE1227" s="244"/>
      <c r="AF1227" s="244"/>
      <c r="AG1227" s="244"/>
      <c r="AH1227" s="244"/>
      <c r="AI1227" s="244"/>
    </row>
    <row r="1228" hidden="1">
      <c r="A1228" s="21" t="s">
        <v>6592</v>
      </c>
      <c r="B1228" s="244"/>
      <c r="C1228" s="135" t="s">
        <v>6593</v>
      </c>
      <c r="D1228" s="253" t="s">
        <v>5646</v>
      </c>
      <c r="E1228" s="245"/>
      <c r="F1228" s="245"/>
      <c r="G1228" s="135" t="s">
        <v>6623</v>
      </c>
      <c r="H1228" s="135" t="s">
        <v>6624</v>
      </c>
      <c r="I1228" s="135" t="s">
        <v>6625</v>
      </c>
      <c r="J1228" s="275" t="s">
        <v>492</v>
      </c>
      <c r="K1228" s="245"/>
      <c r="L1228" s="245"/>
      <c r="M1228" s="245"/>
      <c r="N1228" s="245"/>
      <c r="O1228" s="245"/>
      <c r="P1228" s="244"/>
      <c r="Q1228" s="244"/>
      <c r="R1228" s="244"/>
      <c r="S1228" s="244"/>
      <c r="T1228" s="244"/>
      <c r="U1228" s="244"/>
      <c r="V1228" s="244"/>
      <c r="W1228" s="244"/>
      <c r="X1228" s="244"/>
      <c r="Y1228" s="244"/>
      <c r="Z1228" s="244"/>
      <c r="AA1228" s="244"/>
      <c r="AB1228" s="244"/>
      <c r="AC1228" s="244"/>
      <c r="AD1228" s="244"/>
      <c r="AE1228" s="244"/>
      <c r="AF1228" s="244"/>
      <c r="AG1228" s="244"/>
      <c r="AH1228" s="244"/>
      <c r="AI1228" s="244"/>
    </row>
    <row r="1229" hidden="1">
      <c r="A1229" s="21" t="s">
        <v>6592</v>
      </c>
      <c r="B1229" s="244"/>
      <c r="C1229" s="135" t="s">
        <v>6593</v>
      </c>
      <c r="D1229" s="253" t="s">
        <v>5650</v>
      </c>
      <c r="E1229" s="245"/>
      <c r="F1229" s="245"/>
      <c r="G1229" s="135" t="s">
        <v>6627</v>
      </c>
      <c r="H1229" s="135" t="s">
        <v>6628</v>
      </c>
      <c r="I1229" s="135" t="s">
        <v>6625</v>
      </c>
      <c r="J1229" s="275" t="s">
        <v>492</v>
      </c>
      <c r="K1229" s="245"/>
      <c r="L1229" s="245"/>
      <c r="M1229" s="245"/>
      <c r="N1229" s="245"/>
      <c r="O1229" s="245"/>
      <c r="P1229" s="244"/>
      <c r="Q1229" s="244"/>
      <c r="R1229" s="244"/>
      <c r="S1229" s="244"/>
      <c r="T1229" s="244"/>
      <c r="U1229" s="244"/>
      <c r="V1229" s="244"/>
      <c r="W1229" s="244"/>
      <c r="X1229" s="244"/>
      <c r="Y1229" s="244"/>
      <c r="Z1229" s="244"/>
      <c r="AA1229" s="244"/>
      <c r="AB1229" s="244"/>
      <c r="AC1229" s="244"/>
      <c r="AD1229" s="244"/>
      <c r="AE1229" s="244"/>
      <c r="AF1229" s="244"/>
      <c r="AG1229" s="244"/>
      <c r="AH1229" s="244"/>
      <c r="AI1229" s="244"/>
    </row>
    <row r="1230" hidden="1">
      <c r="A1230" s="21" t="s">
        <v>6592</v>
      </c>
      <c r="B1230" s="244"/>
      <c r="C1230" s="135" t="s">
        <v>6593</v>
      </c>
      <c r="D1230" s="253" t="s">
        <v>5654</v>
      </c>
      <c r="E1230" s="245"/>
      <c r="F1230" s="245"/>
      <c r="G1230" s="135" t="s">
        <v>6630</v>
      </c>
      <c r="H1230" s="135" t="s">
        <v>6631</v>
      </c>
      <c r="I1230" s="135" t="s">
        <v>6625</v>
      </c>
      <c r="J1230" s="275" t="s">
        <v>492</v>
      </c>
      <c r="K1230" s="245"/>
      <c r="L1230" s="245"/>
      <c r="M1230" s="245"/>
      <c r="N1230" s="245"/>
      <c r="O1230" s="245"/>
      <c r="P1230" s="244"/>
      <c r="Q1230" s="244"/>
      <c r="R1230" s="244"/>
      <c r="S1230" s="244"/>
      <c r="T1230" s="244"/>
      <c r="U1230" s="244"/>
      <c r="V1230" s="244"/>
      <c r="W1230" s="244"/>
      <c r="X1230" s="244"/>
      <c r="Y1230" s="244"/>
      <c r="Z1230" s="244"/>
      <c r="AA1230" s="244"/>
      <c r="AB1230" s="244"/>
      <c r="AC1230" s="244"/>
      <c r="AD1230" s="244"/>
      <c r="AE1230" s="244"/>
      <c r="AF1230" s="244"/>
      <c r="AG1230" s="244"/>
      <c r="AH1230" s="244"/>
      <c r="AI1230" s="244"/>
    </row>
    <row r="1231" hidden="1">
      <c r="A1231" s="21" t="s">
        <v>6592</v>
      </c>
      <c r="B1231" s="244"/>
      <c r="C1231" s="135" t="s">
        <v>6593</v>
      </c>
      <c r="D1231" s="253" t="s">
        <v>5658</v>
      </c>
      <c r="E1231" s="245"/>
      <c r="F1231" s="245"/>
      <c r="G1231" s="135" t="s">
        <v>6633</v>
      </c>
      <c r="H1231" s="135" t="s">
        <v>6634</v>
      </c>
      <c r="I1231" s="135" t="s">
        <v>6625</v>
      </c>
      <c r="J1231" s="275" t="s">
        <v>492</v>
      </c>
      <c r="K1231" s="245"/>
      <c r="L1231" s="245"/>
      <c r="M1231" s="245"/>
      <c r="N1231" s="245"/>
      <c r="O1231" s="245"/>
      <c r="P1231" s="244"/>
      <c r="Q1231" s="244"/>
      <c r="R1231" s="244"/>
      <c r="S1231" s="244"/>
      <c r="T1231" s="244"/>
      <c r="U1231" s="244"/>
      <c r="V1231" s="244"/>
      <c r="W1231" s="244"/>
      <c r="X1231" s="244"/>
      <c r="Y1231" s="244"/>
      <c r="Z1231" s="244"/>
      <c r="AA1231" s="244"/>
      <c r="AB1231" s="244"/>
      <c r="AC1231" s="244"/>
      <c r="AD1231" s="244"/>
      <c r="AE1231" s="244"/>
      <c r="AF1231" s="244"/>
      <c r="AG1231" s="244"/>
      <c r="AH1231" s="244"/>
      <c r="AI1231" s="244"/>
    </row>
    <row r="1232" hidden="1">
      <c r="A1232" s="21" t="s">
        <v>6635</v>
      </c>
      <c r="B1232" s="244"/>
      <c r="C1232" s="135" t="s">
        <v>6636</v>
      </c>
      <c r="D1232" s="253" t="s">
        <v>5662</v>
      </c>
      <c r="E1232" s="245"/>
      <c r="F1232" s="245"/>
      <c r="G1232" s="135" t="s">
        <v>6638</v>
      </c>
      <c r="H1232" s="135" t="s">
        <v>6639</v>
      </c>
      <c r="I1232" s="135" t="s">
        <v>6640</v>
      </c>
      <c r="J1232" s="275" t="s">
        <v>492</v>
      </c>
      <c r="K1232" s="245"/>
      <c r="L1232" s="245"/>
      <c r="M1232" s="245"/>
      <c r="N1232" s="245"/>
      <c r="O1232" s="245"/>
      <c r="P1232" s="244"/>
      <c r="Q1232" s="244"/>
      <c r="R1232" s="244"/>
      <c r="S1232" s="244"/>
      <c r="T1232" s="244"/>
      <c r="U1232" s="244"/>
      <c r="V1232" s="244"/>
      <c r="W1232" s="244"/>
      <c r="X1232" s="244"/>
      <c r="Y1232" s="244"/>
      <c r="Z1232" s="244"/>
      <c r="AA1232" s="244"/>
      <c r="AB1232" s="244"/>
      <c r="AC1232" s="244"/>
      <c r="AD1232" s="244"/>
      <c r="AE1232" s="244"/>
      <c r="AF1232" s="244"/>
      <c r="AG1232" s="244"/>
      <c r="AH1232" s="244"/>
      <c r="AI1232" s="244"/>
    </row>
    <row r="1233" hidden="1">
      <c r="A1233" s="21" t="s">
        <v>6635</v>
      </c>
      <c r="B1233" s="244"/>
      <c r="C1233" s="135" t="s">
        <v>6636</v>
      </c>
      <c r="D1233" s="253" t="s">
        <v>5665</v>
      </c>
      <c r="E1233" s="245"/>
      <c r="F1233" s="245"/>
      <c r="G1233" s="135" t="s">
        <v>6642</v>
      </c>
      <c r="H1233" s="135" t="s">
        <v>6643</v>
      </c>
      <c r="I1233" s="135" t="s">
        <v>6640</v>
      </c>
      <c r="J1233" s="275" t="s">
        <v>492</v>
      </c>
      <c r="K1233" s="245"/>
      <c r="L1233" s="245"/>
      <c r="M1233" s="245"/>
      <c r="N1233" s="245"/>
      <c r="O1233" s="245"/>
      <c r="P1233" s="244"/>
      <c r="Q1233" s="244"/>
      <c r="R1233" s="244"/>
      <c r="S1233" s="244"/>
      <c r="T1233" s="244"/>
      <c r="U1233" s="244"/>
      <c r="V1233" s="244"/>
      <c r="W1233" s="244"/>
      <c r="X1233" s="244"/>
      <c r="Y1233" s="244"/>
      <c r="Z1233" s="244"/>
      <c r="AA1233" s="244"/>
      <c r="AB1233" s="244"/>
      <c r="AC1233" s="244"/>
      <c r="AD1233" s="244"/>
      <c r="AE1233" s="244"/>
      <c r="AF1233" s="244"/>
      <c r="AG1233" s="244"/>
      <c r="AH1233" s="244"/>
      <c r="AI1233" s="244"/>
    </row>
    <row r="1234" hidden="1">
      <c r="A1234" s="21" t="s">
        <v>6635</v>
      </c>
      <c r="B1234" s="244"/>
      <c r="C1234" s="135" t="s">
        <v>6636</v>
      </c>
      <c r="D1234" s="253" t="s">
        <v>5668</v>
      </c>
      <c r="E1234" s="245"/>
      <c r="F1234" s="245"/>
      <c r="G1234" s="135" t="s">
        <v>6645</v>
      </c>
      <c r="H1234" s="135" t="s">
        <v>6646</v>
      </c>
      <c r="I1234" s="135" t="s">
        <v>6640</v>
      </c>
      <c r="J1234" s="275" t="s">
        <v>492</v>
      </c>
      <c r="K1234" s="245"/>
      <c r="L1234" s="245"/>
      <c r="M1234" s="245"/>
      <c r="N1234" s="245"/>
      <c r="O1234" s="245"/>
      <c r="P1234" s="244"/>
      <c r="Q1234" s="244"/>
      <c r="R1234" s="244"/>
      <c r="S1234" s="244"/>
      <c r="T1234" s="244"/>
      <c r="U1234" s="244"/>
      <c r="V1234" s="244"/>
      <c r="W1234" s="244"/>
      <c r="X1234" s="244"/>
      <c r="Y1234" s="244"/>
      <c r="Z1234" s="244"/>
      <c r="AA1234" s="244"/>
      <c r="AB1234" s="244"/>
      <c r="AC1234" s="244"/>
      <c r="AD1234" s="244"/>
      <c r="AE1234" s="244"/>
      <c r="AF1234" s="244"/>
      <c r="AG1234" s="244"/>
      <c r="AH1234" s="244"/>
      <c r="AI1234" s="244"/>
    </row>
    <row r="1235" hidden="1">
      <c r="A1235" s="21" t="s">
        <v>6635</v>
      </c>
      <c r="B1235" s="244"/>
      <c r="C1235" s="135" t="s">
        <v>6636</v>
      </c>
      <c r="D1235" s="253" t="s">
        <v>5671</v>
      </c>
      <c r="E1235" s="245"/>
      <c r="F1235" s="245"/>
      <c r="G1235" s="135" t="s">
        <v>6648</v>
      </c>
      <c r="H1235" s="135" t="s">
        <v>6649</v>
      </c>
      <c r="I1235" s="135" t="s">
        <v>6640</v>
      </c>
      <c r="J1235" s="275" t="s">
        <v>492</v>
      </c>
      <c r="K1235" s="245"/>
      <c r="L1235" s="245"/>
      <c r="M1235" s="245"/>
      <c r="N1235" s="245"/>
      <c r="O1235" s="245"/>
      <c r="P1235" s="244"/>
      <c r="Q1235" s="244"/>
      <c r="R1235" s="244"/>
      <c r="S1235" s="244"/>
      <c r="T1235" s="244"/>
      <c r="U1235" s="244"/>
      <c r="V1235" s="244"/>
      <c r="W1235" s="244"/>
      <c r="X1235" s="244"/>
      <c r="Y1235" s="244"/>
      <c r="Z1235" s="244"/>
      <c r="AA1235" s="244"/>
      <c r="AB1235" s="244"/>
      <c r="AC1235" s="244"/>
      <c r="AD1235" s="244"/>
      <c r="AE1235" s="244"/>
      <c r="AF1235" s="244"/>
      <c r="AG1235" s="244"/>
      <c r="AH1235" s="244"/>
      <c r="AI1235" s="244"/>
    </row>
    <row r="1236" hidden="1">
      <c r="A1236" s="21" t="s">
        <v>6635</v>
      </c>
      <c r="B1236" s="244"/>
      <c r="C1236" s="135" t="s">
        <v>6636</v>
      </c>
      <c r="D1236" s="253" t="s">
        <v>5674</v>
      </c>
      <c r="E1236" s="245"/>
      <c r="F1236" s="245"/>
      <c r="G1236" s="135" t="s">
        <v>6651</v>
      </c>
      <c r="H1236" s="135" t="s">
        <v>6652</v>
      </c>
      <c r="I1236" s="135" t="s">
        <v>6640</v>
      </c>
      <c r="J1236" s="275" t="s">
        <v>492</v>
      </c>
      <c r="K1236" s="245"/>
      <c r="L1236" s="245"/>
      <c r="M1236" s="245"/>
      <c r="N1236" s="245"/>
      <c r="O1236" s="245"/>
      <c r="P1236" s="244"/>
      <c r="Q1236" s="244"/>
      <c r="R1236" s="244"/>
      <c r="S1236" s="244"/>
      <c r="T1236" s="244"/>
      <c r="U1236" s="244"/>
      <c r="V1236" s="244"/>
      <c r="W1236" s="244"/>
      <c r="X1236" s="244"/>
      <c r="Y1236" s="244"/>
      <c r="Z1236" s="244"/>
      <c r="AA1236" s="244"/>
      <c r="AB1236" s="244"/>
      <c r="AC1236" s="244"/>
      <c r="AD1236" s="244"/>
      <c r="AE1236" s="244"/>
      <c r="AF1236" s="244"/>
      <c r="AG1236" s="244"/>
      <c r="AH1236" s="244"/>
      <c r="AI1236" s="244"/>
    </row>
    <row r="1237" hidden="1">
      <c r="A1237" s="21" t="s">
        <v>6635</v>
      </c>
      <c r="B1237" s="244"/>
      <c r="C1237" s="135" t="s">
        <v>6636</v>
      </c>
      <c r="D1237" s="253" t="s">
        <v>5677</v>
      </c>
      <c r="E1237" s="245"/>
      <c r="F1237" s="245"/>
      <c r="G1237" s="135" t="s">
        <v>6654</v>
      </c>
      <c r="H1237" s="135" t="s">
        <v>6655</v>
      </c>
      <c r="I1237" s="135" t="s">
        <v>6640</v>
      </c>
      <c r="J1237" s="275" t="s">
        <v>492</v>
      </c>
      <c r="K1237" s="245"/>
      <c r="L1237" s="245"/>
      <c r="M1237" s="245"/>
      <c r="N1237" s="245"/>
      <c r="O1237" s="245"/>
      <c r="P1237" s="244"/>
      <c r="Q1237" s="244"/>
      <c r="R1237" s="244"/>
      <c r="S1237" s="244"/>
      <c r="T1237" s="244"/>
      <c r="U1237" s="244"/>
      <c r="V1237" s="244"/>
      <c r="W1237" s="244"/>
      <c r="X1237" s="244"/>
      <c r="Y1237" s="244"/>
      <c r="Z1237" s="244"/>
      <c r="AA1237" s="244"/>
      <c r="AB1237" s="244"/>
      <c r="AC1237" s="244"/>
      <c r="AD1237" s="244"/>
      <c r="AE1237" s="244"/>
      <c r="AF1237" s="244"/>
      <c r="AG1237" s="244"/>
      <c r="AH1237" s="244"/>
      <c r="AI1237" s="244"/>
    </row>
    <row r="1238" hidden="1">
      <c r="A1238" s="21" t="s">
        <v>6635</v>
      </c>
      <c r="B1238" s="244"/>
      <c r="C1238" s="135" t="s">
        <v>6636</v>
      </c>
      <c r="D1238" s="253" t="s">
        <v>5681</v>
      </c>
      <c r="E1238" s="245"/>
      <c r="F1238" s="245"/>
      <c r="G1238" s="135" t="s">
        <v>6657</v>
      </c>
      <c r="H1238" s="135" t="s">
        <v>6658</v>
      </c>
      <c r="I1238" s="135" t="s">
        <v>6640</v>
      </c>
      <c r="J1238" s="275" t="s">
        <v>492</v>
      </c>
      <c r="K1238" s="245"/>
      <c r="L1238" s="245"/>
      <c r="M1238" s="245"/>
      <c r="N1238" s="245"/>
      <c r="O1238" s="245"/>
      <c r="P1238" s="244"/>
      <c r="Q1238" s="244"/>
      <c r="R1238" s="244"/>
      <c r="S1238" s="244"/>
      <c r="T1238" s="244"/>
      <c r="U1238" s="244"/>
      <c r="V1238" s="244"/>
      <c r="W1238" s="244"/>
      <c r="X1238" s="244"/>
      <c r="Y1238" s="244"/>
      <c r="Z1238" s="244"/>
      <c r="AA1238" s="244"/>
      <c r="AB1238" s="244"/>
      <c r="AC1238" s="244"/>
      <c r="AD1238" s="244"/>
      <c r="AE1238" s="244"/>
      <c r="AF1238" s="244"/>
      <c r="AG1238" s="244"/>
      <c r="AH1238" s="244"/>
      <c r="AI1238" s="244"/>
    </row>
    <row r="1239" hidden="1">
      <c r="A1239" s="21" t="s">
        <v>6635</v>
      </c>
      <c r="B1239" s="244"/>
      <c r="C1239" s="135" t="s">
        <v>6636</v>
      </c>
      <c r="D1239" s="253" t="s">
        <v>5684</v>
      </c>
      <c r="E1239" s="245"/>
      <c r="F1239" s="245"/>
      <c r="G1239" s="135" t="s">
        <v>6660</v>
      </c>
      <c r="H1239" s="135" t="s">
        <v>6658</v>
      </c>
      <c r="I1239" s="135" t="s">
        <v>6640</v>
      </c>
      <c r="J1239" s="275" t="s">
        <v>492</v>
      </c>
      <c r="K1239" s="245"/>
      <c r="L1239" s="245"/>
      <c r="M1239" s="245"/>
      <c r="N1239" s="245"/>
      <c r="O1239" s="245"/>
      <c r="P1239" s="244"/>
      <c r="Q1239" s="244"/>
      <c r="R1239" s="244"/>
      <c r="S1239" s="244"/>
      <c r="T1239" s="244"/>
      <c r="U1239" s="244"/>
      <c r="V1239" s="244"/>
      <c r="W1239" s="244"/>
      <c r="X1239" s="244"/>
      <c r="Y1239" s="244"/>
      <c r="Z1239" s="244"/>
      <c r="AA1239" s="244"/>
      <c r="AB1239" s="244"/>
      <c r="AC1239" s="244"/>
      <c r="AD1239" s="244"/>
      <c r="AE1239" s="244"/>
      <c r="AF1239" s="244"/>
      <c r="AG1239" s="244"/>
      <c r="AH1239" s="244"/>
      <c r="AI1239" s="244"/>
    </row>
    <row r="1240" hidden="1">
      <c r="A1240" s="150" t="s">
        <v>6567</v>
      </c>
      <c r="B1240" s="274"/>
      <c r="C1240" s="260" t="s">
        <v>6568</v>
      </c>
      <c r="D1240" s="253" t="s">
        <v>5687</v>
      </c>
      <c r="E1240" s="225"/>
      <c r="F1240" s="274"/>
      <c r="G1240" s="260" t="s">
        <v>6570</v>
      </c>
      <c r="H1240" s="260" t="s">
        <v>6571</v>
      </c>
      <c r="I1240" s="260" t="s">
        <v>6572</v>
      </c>
      <c r="J1240" s="275" t="s">
        <v>492</v>
      </c>
      <c r="K1240" s="228" t="s">
        <v>493</v>
      </c>
      <c r="L1240" s="225"/>
      <c r="M1240" s="225"/>
      <c r="N1240" s="225"/>
      <c r="O1240" s="225"/>
      <c r="P1240" s="225"/>
      <c r="Q1240" s="225"/>
      <c r="R1240" s="225"/>
      <c r="S1240" s="225"/>
      <c r="T1240" s="225"/>
      <c r="U1240" s="225"/>
      <c r="V1240" s="225"/>
      <c r="W1240" s="225"/>
      <c r="X1240" s="225"/>
      <c r="Y1240" s="225"/>
      <c r="Z1240" s="225"/>
      <c r="AA1240" s="225"/>
      <c r="AB1240" s="225"/>
      <c r="AC1240" s="225"/>
      <c r="AD1240" s="225"/>
      <c r="AE1240" s="225"/>
      <c r="AF1240" s="225"/>
      <c r="AG1240" s="225"/>
      <c r="AH1240" s="225"/>
      <c r="AI1240" s="225"/>
    </row>
    <row r="1241" hidden="1">
      <c r="A1241" s="150" t="s">
        <v>6567</v>
      </c>
      <c r="B1241" s="225"/>
      <c r="C1241" s="225"/>
      <c r="D1241" s="253" t="s">
        <v>5693</v>
      </c>
      <c r="E1241" s="225"/>
      <c r="F1241" s="274"/>
      <c r="G1241" s="260" t="s">
        <v>6574</v>
      </c>
      <c r="H1241" s="260" t="s">
        <v>6575</v>
      </c>
      <c r="I1241" s="260" t="s">
        <v>6572</v>
      </c>
      <c r="J1241" s="275" t="s">
        <v>492</v>
      </c>
      <c r="K1241" s="228" t="s">
        <v>493</v>
      </c>
      <c r="L1241" s="225"/>
      <c r="M1241" s="225"/>
      <c r="N1241" s="225"/>
      <c r="O1241" s="225"/>
      <c r="P1241" s="225"/>
      <c r="Q1241" s="225"/>
      <c r="R1241" s="225"/>
      <c r="S1241" s="225"/>
      <c r="T1241" s="225"/>
      <c r="U1241" s="225"/>
      <c r="V1241" s="225"/>
      <c r="W1241" s="225"/>
      <c r="X1241" s="225"/>
      <c r="Y1241" s="225"/>
      <c r="Z1241" s="225"/>
      <c r="AA1241" s="225"/>
      <c r="AB1241" s="225"/>
      <c r="AC1241" s="225"/>
      <c r="AD1241" s="225"/>
      <c r="AE1241" s="225"/>
      <c r="AF1241" s="225"/>
      <c r="AG1241" s="225"/>
      <c r="AH1241" s="225"/>
      <c r="AI1241" s="225"/>
    </row>
    <row r="1242" hidden="1">
      <c r="A1242" s="150" t="s">
        <v>6567</v>
      </c>
      <c r="B1242" s="225"/>
      <c r="C1242" s="225"/>
      <c r="D1242" s="253" t="s">
        <v>5699</v>
      </c>
      <c r="E1242" s="225"/>
      <c r="F1242" s="274"/>
      <c r="G1242" s="260" t="s">
        <v>6577</v>
      </c>
      <c r="H1242" s="260" t="s">
        <v>6575</v>
      </c>
      <c r="I1242" s="260" t="s">
        <v>6572</v>
      </c>
      <c r="J1242" s="275" t="s">
        <v>492</v>
      </c>
      <c r="K1242" s="228" t="s">
        <v>493</v>
      </c>
      <c r="L1242" s="225"/>
      <c r="M1242" s="225"/>
      <c r="N1242" s="225"/>
      <c r="O1242" s="225"/>
      <c r="P1242" s="225"/>
      <c r="Q1242" s="225"/>
      <c r="R1242" s="225"/>
      <c r="S1242" s="225"/>
      <c r="T1242" s="225"/>
      <c r="U1242" s="225"/>
      <c r="V1242" s="225"/>
      <c r="W1242" s="225"/>
      <c r="X1242" s="225"/>
      <c r="Y1242" s="225"/>
      <c r="Z1242" s="225"/>
      <c r="AA1242" s="225"/>
      <c r="AB1242" s="225"/>
      <c r="AC1242" s="225"/>
      <c r="AD1242" s="225"/>
      <c r="AE1242" s="225"/>
      <c r="AF1242" s="225"/>
      <c r="AG1242" s="225"/>
      <c r="AH1242" s="225"/>
      <c r="AI1242" s="225"/>
    </row>
    <row r="1243" hidden="1">
      <c r="A1243" s="21" t="s">
        <v>6661</v>
      </c>
      <c r="B1243" s="244"/>
      <c r="C1243" s="135" t="s">
        <v>6662</v>
      </c>
      <c r="D1243" s="253" t="s">
        <v>5703</v>
      </c>
      <c r="E1243" s="244"/>
      <c r="F1243" s="135" t="s">
        <v>6664</v>
      </c>
      <c r="G1243" s="135" t="s">
        <v>6665</v>
      </c>
      <c r="H1243" s="135" t="s">
        <v>6666</v>
      </c>
      <c r="I1243" s="135" t="s">
        <v>6667</v>
      </c>
      <c r="J1243" s="275" t="s">
        <v>492</v>
      </c>
      <c r="K1243" s="245"/>
      <c r="L1243" s="244"/>
      <c r="M1243" s="244"/>
      <c r="N1243" s="225"/>
      <c r="O1243" s="225"/>
      <c r="P1243" s="225"/>
      <c r="Q1243" s="225"/>
      <c r="R1243" s="225"/>
      <c r="S1243" s="225"/>
      <c r="T1243" s="225"/>
      <c r="U1243" s="225"/>
      <c r="V1243" s="225"/>
      <c r="W1243" s="225"/>
      <c r="X1243" s="225"/>
      <c r="Y1243" s="225"/>
      <c r="Z1243" s="225"/>
      <c r="AA1243" s="225"/>
      <c r="AB1243" s="225"/>
      <c r="AC1243" s="225"/>
      <c r="AD1243" s="225"/>
      <c r="AE1243" s="225"/>
      <c r="AF1243" s="225"/>
      <c r="AG1243" s="225"/>
      <c r="AH1243" s="225"/>
      <c r="AI1243" s="225"/>
    </row>
    <row r="1244" hidden="1">
      <c r="A1244" s="21" t="s">
        <v>6661</v>
      </c>
      <c r="B1244" s="244"/>
      <c r="C1244" s="245"/>
      <c r="D1244" s="253" t="s">
        <v>5709</v>
      </c>
      <c r="E1244" s="244"/>
      <c r="F1244" s="244"/>
      <c r="G1244" s="135" t="s">
        <v>6669</v>
      </c>
      <c r="H1244" s="135" t="s">
        <v>6670</v>
      </c>
      <c r="I1244" s="135" t="s">
        <v>6671</v>
      </c>
      <c r="J1244" s="275" t="s">
        <v>492</v>
      </c>
      <c r="K1244" s="245"/>
      <c r="L1244" s="244"/>
      <c r="M1244" s="244"/>
      <c r="N1244" s="225"/>
      <c r="O1244" s="225"/>
      <c r="P1244" s="225"/>
      <c r="Q1244" s="225"/>
      <c r="R1244" s="225"/>
      <c r="S1244" s="225"/>
      <c r="T1244" s="225"/>
      <c r="U1244" s="225"/>
      <c r="V1244" s="225"/>
      <c r="W1244" s="225"/>
      <c r="X1244" s="225"/>
      <c r="Y1244" s="225"/>
      <c r="Z1244" s="225"/>
      <c r="AA1244" s="225"/>
      <c r="AB1244" s="225"/>
      <c r="AC1244" s="225"/>
      <c r="AD1244" s="225"/>
      <c r="AE1244" s="225"/>
      <c r="AF1244" s="225"/>
      <c r="AG1244" s="225"/>
      <c r="AH1244" s="225"/>
      <c r="AI1244" s="225"/>
    </row>
    <row r="1245" hidden="1">
      <c r="A1245" s="21" t="s">
        <v>6661</v>
      </c>
      <c r="B1245" s="244"/>
      <c r="C1245" s="245"/>
      <c r="D1245" s="253" t="s">
        <v>5715</v>
      </c>
      <c r="E1245" s="244"/>
      <c r="F1245" s="244"/>
      <c r="G1245" s="135" t="s">
        <v>6673</v>
      </c>
      <c r="H1245" s="268" t="s">
        <v>6674</v>
      </c>
      <c r="I1245" s="135" t="s">
        <v>6675</v>
      </c>
      <c r="J1245" s="275" t="s">
        <v>492</v>
      </c>
      <c r="K1245" s="245"/>
      <c r="L1245" s="244"/>
      <c r="M1245" s="244"/>
      <c r="N1245" s="225"/>
      <c r="O1245" s="225"/>
      <c r="P1245" s="225"/>
      <c r="Q1245" s="225"/>
      <c r="R1245" s="225"/>
      <c r="S1245" s="225"/>
      <c r="T1245" s="225"/>
      <c r="U1245" s="225"/>
      <c r="V1245" s="225"/>
      <c r="W1245" s="225"/>
      <c r="X1245" s="225"/>
      <c r="Y1245" s="225"/>
      <c r="Z1245" s="225"/>
      <c r="AA1245" s="225"/>
      <c r="AB1245" s="225"/>
      <c r="AC1245" s="225"/>
      <c r="AD1245" s="225"/>
      <c r="AE1245" s="225"/>
      <c r="AF1245" s="225"/>
      <c r="AG1245" s="225"/>
      <c r="AH1245" s="225"/>
      <c r="AI1245" s="225"/>
    </row>
    <row r="1246" hidden="1">
      <c r="A1246" s="21" t="s">
        <v>6661</v>
      </c>
      <c r="B1246" s="244"/>
      <c r="C1246" s="245"/>
      <c r="D1246" s="253" t="s">
        <v>5721</v>
      </c>
      <c r="E1246" s="244"/>
      <c r="F1246" s="244"/>
      <c r="G1246" s="135" t="s">
        <v>6677</v>
      </c>
      <c r="H1246" s="268" t="s">
        <v>6678</v>
      </c>
      <c r="I1246" s="135" t="s">
        <v>6679</v>
      </c>
      <c r="J1246" s="275" t="s">
        <v>492</v>
      </c>
      <c r="K1246" s="245"/>
      <c r="L1246" s="244"/>
      <c r="M1246" s="244"/>
      <c r="N1246" s="225"/>
      <c r="O1246" s="225"/>
      <c r="P1246" s="225"/>
      <c r="Q1246" s="225"/>
      <c r="R1246" s="225"/>
      <c r="S1246" s="225"/>
      <c r="T1246" s="225"/>
      <c r="U1246" s="225"/>
      <c r="V1246" s="225"/>
      <c r="W1246" s="225"/>
      <c r="X1246" s="225"/>
      <c r="Y1246" s="225"/>
      <c r="Z1246" s="225"/>
      <c r="AA1246" s="225"/>
      <c r="AB1246" s="225"/>
      <c r="AC1246" s="225"/>
      <c r="AD1246" s="225"/>
      <c r="AE1246" s="225"/>
      <c r="AF1246" s="225"/>
      <c r="AG1246" s="225"/>
      <c r="AH1246" s="225"/>
      <c r="AI1246" s="225"/>
    </row>
    <row r="1247" hidden="1">
      <c r="A1247" s="21" t="s">
        <v>6661</v>
      </c>
      <c r="B1247" s="244"/>
      <c r="C1247" s="245"/>
      <c r="D1247" s="253" t="s">
        <v>5725</v>
      </c>
      <c r="E1247" s="244"/>
      <c r="F1247" s="244"/>
      <c r="G1247" s="135" t="s">
        <v>6681</v>
      </c>
      <c r="H1247" s="135" t="s">
        <v>6682</v>
      </c>
      <c r="I1247" s="135" t="s">
        <v>6667</v>
      </c>
      <c r="J1247" s="261" t="s">
        <v>706</v>
      </c>
      <c r="K1247" s="356" t="s">
        <v>7532</v>
      </c>
      <c r="L1247" s="244"/>
      <c r="M1247" s="244"/>
      <c r="N1247" s="225"/>
      <c r="O1247" s="225"/>
      <c r="P1247" s="225"/>
      <c r="Q1247" s="225"/>
      <c r="R1247" s="225"/>
      <c r="S1247" s="225"/>
      <c r="T1247" s="225"/>
      <c r="U1247" s="225"/>
      <c r="V1247" s="225"/>
      <c r="W1247" s="225"/>
      <c r="X1247" s="225"/>
      <c r="Y1247" s="225"/>
      <c r="Z1247" s="225"/>
      <c r="AA1247" s="225"/>
      <c r="AB1247" s="225"/>
      <c r="AC1247" s="225"/>
      <c r="AD1247" s="225"/>
      <c r="AE1247" s="225"/>
      <c r="AF1247" s="225"/>
      <c r="AG1247" s="225"/>
      <c r="AH1247" s="225"/>
      <c r="AI1247" s="225"/>
    </row>
    <row r="1248" hidden="1">
      <c r="A1248" s="21" t="s">
        <v>6661</v>
      </c>
      <c r="B1248" s="244"/>
      <c r="C1248" s="245"/>
      <c r="D1248" s="253" t="s">
        <v>5728</v>
      </c>
      <c r="E1248" s="244"/>
      <c r="F1248" s="244"/>
      <c r="G1248" s="135" t="s">
        <v>6685</v>
      </c>
      <c r="H1248" s="135" t="s">
        <v>6686</v>
      </c>
      <c r="I1248" s="135" t="s">
        <v>6687</v>
      </c>
      <c r="J1248" s="261" t="s">
        <v>706</v>
      </c>
      <c r="K1248" s="356" t="s">
        <v>7533</v>
      </c>
      <c r="L1248" s="244"/>
      <c r="M1248" s="244"/>
      <c r="N1248" s="225"/>
      <c r="O1248" s="225"/>
      <c r="P1248" s="225"/>
      <c r="Q1248" s="225"/>
      <c r="R1248" s="225"/>
      <c r="S1248" s="225"/>
      <c r="T1248" s="225"/>
      <c r="U1248" s="225"/>
      <c r="V1248" s="225"/>
      <c r="W1248" s="225"/>
      <c r="X1248" s="225"/>
      <c r="Y1248" s="225"/>
      <c r="Z1248" s="225"/>
      <c r="AA1248" s="225"/>
      <c r="AB1248" s="225"/>
      <c r="AC1248" s="225"/>
      <c r="AD1248" s="225"/>
      <c r="AE1248" s="225"/>
      <c r="AF1248" s="225"/>
      <c r="AG1248" s="225"/>
      <c r="AH1248" s="225"/>
      <c r="AI1248" s="225"/>
    </row>
    <row r="1249" hidden="1">
      <c r="A1249" s="21" t="s">
        <v>6661</v>
      </c>
      <c r="B1249" s="244"/>
      <c r="C1249" s="245"/>
      <c r="D1249" s="253" t="s">
        <v>5733</v>
      </c>
      <c r="E1249" s="244"/>
      <c r="F1249" s="244"/>
      <c r="G1249" s="135" t="s">
        <v>6690</v>
      </c>
      <c r="H1249" s="135" t="s">
        <v>6691</v>
      </c>
      <c r="I1249" s="135" t="s">
        <v>6692</v>
      </c>
      <c r="J1249" s="275" t="s">
        <v>492</v>
      </c>
      <c r="K1249" s="245"/>
      <c r="L1249" s="244"/>
      <c r="M1249" s="244"/>
      <c r="N1249" s="225"/>
      <c r="O1249" s="225"/>
      <c r="P1249" s="225"/>
      <c r="Q1249" s="225"/>
      <c r="R1249" s="225"/>
      <c r="S1249" s="225"/>
      <c r="T1249" s="225"/>
      <c r="U1249" s="225"/>
      <c r="V1249" s="225"/>
      <c r="W1249" s="225"/>
      <c r="X1249" s="225"/>
      <c r="Y1249" s="225"/>
      <c r="Z1249" s="225"/>
      <c r="AA1249" s="225"/>
      <c r="AB1249" s="225"/>
      <c r="AC1249" s="225"/>
      <c r="AD1249" s="225"/>
      <c r="AE1249" s="225"/>
      <c r="AF1249" s="225"/>
      <c r="AG1249" s="225"/>
      <c r="AH1249" s="225"/>
      <c r="AI1249" s="225"/>
    </row>
    <row r="1250" hidden="1">
      <c r="A1250" s="273"/>
      <c r="B1250" s="260" t="s">
        <v>6693</v>
      </c>
      <c r="C1250" s="260" t="s">
        <v>6694</v>
      </c>
      <c r="D1250" s="253" t="s">
        <v>5739</v>
      </c>
      <c r="E1250" s="274"/>
      <c r="F1250" s="274"/>
      <c r="G1250" s="260" t="s">
        <v>6696</v>
      </c>
      <c r="H1250" s="260" t="s">
        <v>6697</v>
      </c>
      <c r="I1250" s="260" t="s">
        <v>6698</v>
      </c>
      <c r="J1250" s="275" t="s">
        <v>492</v>
      </c>
      <c r="K1250" s="225"/>
      <c r="L1250" s="225"/>
      <c r="M1250" s="225"/>
      <c r="N1250" s="225"/>
      <c r="O1250" s="225"/>
      <c r="P1250" s="225"/>
      <c r="Q1250" s="225"/>
      <c r="R1250" s="225"/>
      <c r="S1250" s="225"/>
      <c r="T1250" s="225"/>
      <c r="U1250" s="225"/>
      <c r="V1250" s="225"/>
      <c r="W1250" s="225"/>
      <c r="X1250" s="225"/>
      <c r="Y1250" s="225"/>
      <c r="Z1250" s="225"/>
      <c r="AA1250" s="225"/>
      <c r="AB1250" s="225"/>
      <c r="AC1250" s="225"/>
      <c r="AD1250" s="225"/>
      <c r="AE1250" s="225"/>
      <c r="AF1250" s="225"/>
      <c r="AG1250" s="225"/>
      <c r="AH1250" s="225"/>
      <c r="AI1250" s="225"/>
    </row>
    <row r="1251" hidden="1">
      <c r="A1251" s="273"/>
      <c r="B1251" s="260" t="s">
        <v>6699</v>
      </c>
      <c r="C1251" s="260" t="s">
        <v>6700</v>
      </c>
      <c r="D1251" s="253" t="s">
        <v>5745</v>
      </c>
      <c r="E1251" s="274"/>
      <c r="F1251" s="274"/>
      <c r="G1251" s="260" t="s">
        <v>6702</v>
      </c>
      <c r="H1251" s="260" t="s">
        <v>6703</v>
      </c>
      <c r="I1251" s="260" t="s">
        <v>6704</v>
      </c>
      <c r="J1251" s="275" t="s">
        <v>492</v>
      </c>
      <c r="K1251" s="225"/>
      <c r="L1251" s="225"/>
      <c r="M1251" s="225"/>
      <c r="N1251" s="225"/>
      <c r="O1251" s="225"/>
      <c r="P1251" s="225"/>
      <c r="Q1251" s="225"/>
      <c r="R1251" s="225"/>
      <c r="S1251" s="225"/>
      <c r="T1251" s="225"/>
      <c r="U1251" s="225"/>
      <c r="V1251" s="225"/>
      <c r="W1251" s="225"/>
      <c r="X1251" s="225"/>
      <c r="Y1251" s="225"/>
      <c r="Z1251" s="225"/>
      <c r="AA1251" s="225"/>
      <c r="AB1251" s="225"/>
      <c r="AC1251" s="225"/>
      <c r="AD1251" s="225"/>
      <c r="AE1251" s="225"/>
      <c r="AF1251" s="225"/>
      <c r="AG1251" s="225"/>
      <c r="AH1251" s="225"/>
      <c r="AI1251" s="225"/>
    </row>
    <row r="1252" hidden="1">
      <c r="A1252" s="273"/>
      <c r="B1252" s="274"/>
      <c r="C1252" s="274"/>
      <c r="D1252" s="253" t="s">
        <v>5749</v>
      </c>
      <c r="E1252" s="274"/>
      <c r="F1252" s="274"/>
      <c r="G1252" s="260" t="s">
        <v>6706</v>
      </c>
      <c r="H1252" s="260" t="s">
        <v>6707</v>
      </c>
      <c r="I1252" s="260" t="s">
        <v>6708</v>
      </c>
      <c r="J1252" s="275" t="s">
        <v>492</v>
      </c>
      <c r="K1252" s="225"/>
      <c r="L1252" s="225"/>
      <c r="M1252" s="225"/>
      <c r="N1252" s="225"/>
      <c r="O1252" s="225"/>
      <c r="P1252" s="225"/>
      <c r="Q1252" s="225"/>
      <c r="R1252" s="225"/>
      <c r="S1252" s="225"/>
      <c r="T1252" s="225"/>
      <c r="U1252" s="225"/>
      <c r="V1252" s="225"/>
      <c r="W1252" s="225"/>
      <c r="X1252" s="225"/>
      <c r="Y1252" s="225"/>
      <c r="Z1252" s="225"/>
      <c r="AA1252" s="225"/>
      <c r="AB1252" s="225"/>
      <c r="AC1252" s="225"/>
      <c r="AD1252" s="225"/>
      <c r="AE1252" s="225"/>
      <c r="AF1252" s="225"/>
      <c r="AG1252" s="225"/>
      <c r="AH1252" s="225"/>
      <c r="AI1252" s="225"/>
    </row>
    <row r="1253" hidden="1">
      <c r="A1253" s="273"/>
      <c r="B1253" s="260" t="s">
        <v>176</v>
      </c>
      <c r="C1253" s="260" t="s">
        <v>6709</v>
      </c>
      <c r="D1253" s="253" t="s">
        <v>5753</v>
      </c>
      <c r="E1253" s="274"/>
      <c r="F1253" s="274"/>
      <c r="G1253" s="260" t="s">
        <v>6711</v>
      </c>
      <c r="H1253" s="260" t="s">
        <v>6712</v>
      </c>
      <c r="I1253" s="260" t="s">
        <v>6713</v>
      </c>
      <c r="J1253" s="275" t="s">
        <v>492</v>
      </c>
      <c r="K1253" s="225"/>
      <c r="L1253" s="225"/>
      <c r="M1253" s="225"/>
      <c r="N1253" s="225"/>
      <c r="O1253" s="225"/>
      <c r="P1253" s="225"/>
      <c r="Q1253" s="225"/>
      <c r="R1253" s="225"/>
      <c r="S1253" s="225"/>
      <c r="T1253" s="225"/>
      <c r="U1253" s="225"/>
      <c r="V1253" s="225"/>
      <c r="W1253" s="225"/>
      <c r="X1253" s="225"/>
      <c r="Y1253" s="225"/>
      <c r="Z1253" s="225"/>
      <c r="AA1253" s="225"/>
      <c r="AB1253" s="225"/>
      <c r="AC1253" s="225"/>
      <c r="AD1253" s="225"/>
      <c r="AE1253" s="225"/>
      <c r="AF1253" s="225"/>
      <c r="AG1253" s="225"/>
      <c r="AH1253" s="225"/>
      <c r="AI1253" s="225"/>
    </row>
    <row r="1254" hidden="1">
      <c r="A1254" s="273"/>
      <c r="B1254" s="260" t="s">
        <v>192</v>
      </c>
      <c r="C1254" s="260" t="s">
        <v>5506</v>
      </c>
      <c r="D1254" s="253" t="s">
        <v>5755</v>
      </c>
      <c r="E1254" s="274"/>
      <c r="F1254" s="274"/>
      <c r="G1254" s="260" t="s">
        <v>6715</v>
      </c>
      <c r="H1254" s="260" t="s">
        <v>6716</v>
      </c>
      <c r="I1254" s="260" t="s">
        <v>6717</v>
      </c>
      <c r="J1254" s="275" t="s">
        <v>492</v>
      </c>
      <c r="K1254" s="225"/>
      <c r="L1254" s="225"/>
      <c r="M1254" s="225"/>
      <c r="N1254" s="225"/>
      <c r="O1254" s="225"/>
      <c r="P1254" s="225"/>
      <c r="Q1254" s="225"/>
      <c r="R1254" s="225"/>
      <c r="S1254" s="225"/>
      <c r="T1254" s="225"/>
      <c r="U1254" s="225"/>
      <c r="V1254" s="225"/>
      <c r="W1254" s="225"/>
      <c r="X1254" s="225"/>
      <c r="Y1254" s="225"/>
      <c r="Z1254" s="225"/>
      <c r="AA1254" s="225"/>
      <c r="AB1254" s="225"/>
      <c r="AC1254" s="225"/>
      <c r="AD1254" s="225"/>
      <c r="AE1254" s="225"/>
      <c r="AF1254" s="225"/>
      <c r="AG1254" s="225"/>
      <c r="AH1254" s="225"/>
      <c r="AI1254" s="225"/>
    </row>
    <row r="1255" hidden="1">
      <c r="A1255" s="273"/>
      <c r="B1255" s="260" t="s">
        <v>6718</v>
      </c>
      <c r="C1255" s="260" t="s">
        <v>6719</v>
      </c>
      <c r="D1255" s="253" t="s">
        <v>5757</v>
      </c>
      <c r="E1255" s="274"/>
      <c r="F1255" s="274"/>
      <c r="G1255" s="260" t="s">
        <v>6721</v>
      </c>
      <c r="H1255" s="260" t="s">
        <v>6722</v>
      </c>
      <c r="I1255" s="260" t="s">
        <v>6723</v>
      </c>
      <c r="J1255" s="275" t="s">
        <v>492</v>
      </c>
      <c r="K1255" s="225"/>
      <c r="L1255" s="225"/>
      <c r="M1255" s="225"/>
      <c r="N1255" s="225"/>
      <c r="O1255" s="225"/>
      <c r="P1255" s="225"/>
      <c r="Q1255" s="225"/>
      <c r="R1255" s="225"/>
      <c r="S1255" s="225"/>
      <c r="T1255" s="225"/>
      <c r="U1255" s="225"/>
      <c r="V1255" s="225"/>
      <c r="W1255" s="225"/>
      <c r="X1255" s="225"/>
      <c r="Y1255" s="225"/>
      <c r="Z1255" s="225"/>
      <c r="AA1255" s="225"/>
      <c r="AB1255" s="225"/>
      <c r="AC1255" s="225"/>
      <c r="AD1255" s="225"/>
      <c r="AE1255" s="225"/>
      <c r="AF1255" s="225"/>
      <c r="AG1255" s="225"/>
      <c r="AH1255" s="225"/>
      <c r="AI1255" s="225"/>
    </row>
    <row r="1256" hidden="1">
      <c r="A1256" s="273"/>
      <c r="B1256" s="260" t="s">
        <v>6724</v>
      </c>
      <c r="C1256" s="260" t="s">
        <v>6725</v>
      </c>
      <c r="D1256" s="253" t="s">
        <v>5761</v>
      </c>
      <c r="E1256" s="274"/>
      <c r="F1256" s="274"/>
      <c r="G1256" s="260" t="s">
        <v>6727</v>
      </c>
      <c r="H1256" s="260" t="s">
        <v>6728</v>
      </c>
      <c r="I1256" s="260" t="s">
        <v>6729</v>
      </c>
      <c r="J1256" s="275" t="s">
        <v>492</v>
      </c>
      <c r="K1256" s="225"/>
      <c r="L1256" s="225"/>
      <c r="M1256" s="225"/>
      <c r="N1256" s="225"/>
      <c r="O1256" s="225"/>
      <c r="P1256" s="225"/>
      <c r="Q1256" s="225"/>
      <c r="R1256" s="225"/>
      <c r="S1256" s="225"/>
      <c r="T1256" s="225"/>
      <c r="U1256" s="225"/>
      <c r="V1256" s="225"/>
      <c r="W1256" s="225"/>
      <c r="X1256" s="225"/>
      <c r="Y1256" s="225"/>
      <c r="Z1256" s="225"/>
      <c r="AA1256" s="225"/>
      <c r="AB1256" s="225"/>
      <c r="AC1256" s="225"/>
      <c r="AD1256" s="225"/>
      <c r="AE1256" s="225"/>
      <c r="AF1256" s="225"/>
      <c r="AG1256" s="225"/>
      <c r="AH1256" s="225"/>
      <c r="AI1256" s="225"/>
    </row>
    <row r="1257" hidden="1">
      <c r="A1257" s="273"/>
      <c r="B1257" s="260" t="s">
        <v>6730</v>
      </c>
      <c r="C1257" s="260" t="s">
        <v>6731</v>
      </c>
      <c r="D1257" s="253" t="s">
        <v>5763</v>
      </c>
      <c r="E1257" s="274"/>
      <c r="F1257" s="274"/>
      <c r="G1257" s="260" t="s">
        <v>6733</v>
      </c>
      <c r="H1257" s="260" t="s">
        <v>6734</v>
      </c>
      <c r="I1257" s="260" t="s">
        <v>6735</v>
      </c>
      <c r="J1257" s="275" t="s">
        <v>492</v>
      </c>
      <c r="K1257" s="225"/>
      <c r="L1257" s="225"/>
      <c r="M1257" s="225"/>
      <c r="N1257" s="225"/>
      <c r="O1257" s="225"/>
      <c r="P1257" s="225"/>
      <c r="Q1257" s="225"/>
      <c r="R1257" s="225"/>
      <c r="S1257" s="225"/>
      <c r="T1257" s="225"/>
      <c r="U1257" s="225"/>
      <c r="V1257" s="225"/>
      <c r="W1257" s="225"/>
      <c r="X1257" s="225"/>
      <c r="Y1257" s="225"/>
      <c r="Z1257" s="225"/>
      <c r="AA1257" s="225"/>
      <c r="AB1257" s="225"/>
      <c r="AC1257" s="225"/>
      <c r="AD1257" s="225"/>
      <c r="AE1257" s="225"/>
      <c r="AF1257" s="225"/>
      <c r="AG1257" s="225"/>
      <c r="AH1257" s="225"/>
      <c r="AI1257" s="225"/>
    </row>
    <row r="1258" hidden="1">
      <c r="A1258" s="244"/>
      <c r="B1258" s="260" t="s">
        <v>425</v>
      </c>
      <c r="C1258" s="278" t="s">
        <v>426</v>
      </c>
      <c r="D1258" s="253" t="s">
        <v>5765</v>
      </c>
      <c r="E1258" s="279"/>
      <c r="F1258" s="280"/>
      <c r="G1258" s="280" t="s">
        <v>426</v>
      </c>
      <c r="H1258" s="280" t="s">
        <v>6737</v>
      </c>
      <c r="I1258" s="281" t="s">
        <v>6738</v>
      </c>
      <c r="J1258" s="261" t="s">
        <v>706</v>
      </c>
      <c r="K1258" s="282" t="s">
        <v>6739</v>
      </c>
      <c r="L1258" s="244"/>
      <c r="M1258" s="244"/>
      <c r="N1258" s="244"/>
      <c r="O1258" s="225"/>
      <c r="P1258" s="66"/>
      <c r="Q1258" s="66"/>
      <c r="R1258" s="66"/>
      <c r="S1258" s="66"/>
      <c r="T1258" s="66"/>
      <c r="U1258" s="66"/>
      <c r="V1258" s="66"/>
      <c r="W1258" s="66"/>
      <c r="X1258" s="66"/>
      <c r="Y1258" s="66"/>
      <c r="Z1258" s="66"/>
      <c r="AA1258" s="66"/>
      <c r="AB1258" s="66"/>
      <c r="AC1258" s="66"/>
      <c r="AD1258" s="66"/>
      <c r="AE1258" s="66"/>
      <c r="AF1258" s="66"/>
      <c r="AG1258" s="66"/>
      <c r="AH1258" s="66"/>
      <c r="AI1258" s="66"/>
    </row>
    <row r="1259" hidden="1">
      <c r="A1259" s="21" t="s">
        <v>6740</v>
      </c>
      <c r="B1259" s="244"/>
      <c r="C1259" s="244"/>
      <c r="D1259" s="253" t="s">
        <v>5769</v>
      </c>
      <c r="E1259" s="244"/>
      <c r="F1259" s="244"/>
      <c r="G1259" s="135" t="s">
        <v>6299</v>
      </c>
      <c r="H1259" s="135" t="s">
        <v>6742</v>
      </c>
      <c r="I1259" s="135" t="s">
        <v>6301</v>
      </c>
      <c r="J1259" s="285" t="s">
        <v>6373</v>
      </c>
      <c r="K1259" s="269"/>
      <c r="L1259" s="269"/>
      <c r="M1259" s="269"/>
      <c r="N1259" s="225"/>
      <c r="O1259" s="225"/>
      <c r="P1259" s="66"/>
      <c r="Q1259" s="66"/>
      <c r="R1259" s="66"/>
      <c r="S1259" s="66"/>
      <c r="T1259" s="66"/>
      <c r="U1259" s="66"/>
      <c r="V1259" s="66"/>
      <c r="W1259" s="66"/>
      <c r="X1259" s="66"/>
      <c r="Y1259" s="66"/>
      <c r="Z1259" s="66"/>
      <c r="AA1259" s="66"/>
      <c r="AB1259" s="66"/>
      <c r="AC1259" s="66"/>
      <c r="AD1259" s="66"/>
      <c r="AE1259" s="66"/>
      <c r="AF1259" s="66"/>
      <c r="AG1259" s="66"/>
      <c r="AH1259" s="66"/>
      <c r="AI1259" s="66"/>
    </row>
    <row r="1260" hidden="1">
      <c r="A1260" s="21" t="s">
        <v>6740</v>
      </c>
      <c r="B1260" s="244"/>
      <c r="C1260" s="244"/>
      <c r="D1260" s="253" t="s">
        <v>5773</v>
      </c>
      <c r="E1260" s="244"/>
      <c r="F1260" s="244"/>
      <c r="G1260" s="135" t="s">
        <v>6744</v>
      </c>
      <c r="H1260" s="135" t="s">
        <v>6745</v>
      </c>
      <c r="I1260" s="135" t="s">
        <v>6746</v>
      </c>
      <c r="J1260" s="285" t="s">
        <v>6373</v>
      </c>
      <c r="K1260" s="269"/>
      <c r="L1260" s="269"/>
      <c r="M1260" s="269"/>
      <c r="N1260" s="225"/>
      <c r="O1260" s="225"/>
      <c r="P1260" s="66"/>
      <c r="Q1260" s="66"/>
      <c r="R1260" s="66"/>
      <c r="S1260" s="66"/>
      <c r="T1260" s="66"/>
      <c r="U1260" s="66"/>
      <c r="V1260" s="66"/>
      <c r="W1260" s="66"/>
      <c r="X1260" s="66"/>
      <c r="Y1260" s="66"/>
      <c r="Z1260" s="66"/>
      <c r="AA1260" s="66"/>
      <c r="AB1260" s="66"/>
      <c r="AC1260" s="66"/>
      <c r="AD1260" s="66"/>
      <c r="AE1260" s="66"/>
      <c r="AF1260" s="66"/>
      <c r="AG1260" s="66"/>
      <c r="AH1260" s="66"/>
      <c r="AI1260" s="66"/>
    </row>
    <row r="1261" hidden="1">
      <c r="A1261" s="21" t="s">
        <v>6740</v>
      </c>
      <c r="B1261" s="244"/>
      <c r="C1261" s="244"/>
      <c r="D1261" s="253" t="s">
        <v>5777</v>
      </c>
      <c r="E1261" s="244"/>
      <c r="F1261" s="244"/>
      <c r="G1261" s="135" t="s">
        <v>6748</v>
      </c>
      <c r="H1261" s="135" t="s">
        <v>6749</v>
      </c>
      <c r="I1261" s="135" t="s">
        <v>6301</v>
      </c>
      <c r="J1261" s="285" t="s">
        <v>6373</v>
      </c>
      <c r="K1261" s="269"/>
      <c r="L1261" s="269"/>
      <c r="M1261" s="269"/>
      <c r="N1261" s="225"/>
      <c r="O1261" s="225"/>
      <c r="P1261" s="66"/>
      <c r="Q1261" s="66"/>
      <c r="R1261" s="66"/>
      <c r="S1261" s="66"/>
      <c r="T1261" s="66"/>
      <c r="U1261" s="66"/>
      <c r="V1261" s="66"/>
      <c r="W1261" s="66"/>
      <c r="X1261" s="66"/>
      <c r="Y1261" s="66"/>
      <c r="Z1261" s="66"/>
      <c r="AA1261" s="66"/>
      <c r="AB1261" s="66"/>
      <c r="AC1261" s="66"/>
      <c r="AD1261" s="66"/>
      <c r="AE1261" s="66"/>
      <c r="AF1261" s="66"/>
      <c r="AG1261" s="66"/>
      <c r="AH1261" s="66"/>
      <c r="AI1261" s="66"/>
    </row>
    <row r="1262" hidden="1">
      <c r="A1262" s="21" t="s">
        <v>6740</v>
      </c>
      <c r="B1262" s="244"/>
      <c r="C1262" s="244"/>
      <c r="D1262" s="253" t="s">
        <v>5781</v>
      </c>
      <c r="E1262" s="244"/>
      <c r="F1262" s="244"/>
      <c r="G1262" s="135" t="s">
        <v>6748</v>
      </c>
      <c r="H1262" s="135" t="s">
        <v>6751</v>
      </c>
      <c r="I1262" s="135" t="s">
        <v>6746</v>
      </c>
      <c r="J1262" s="285" t="s">
        <v>6373</v>
      </c>
      <c r="K1262" s="269"/>
      <c r="L1262" s="269"/>
      <c r="M1262" s="269"/>
      <c r="N1262" s="225"/>
      <c r="O1262" s="225"/>
      <c r="P1262" s="66"/>
      <c r="Q1262" s="66"/>
      <c r="R1262" s="66"/>
      <c r="S1262" s="66"/>
      <c r="T1262" s="66"/>
      <c r="U1262" s="66"/>
      <c r="V1262" s="66"/>
      <c r="W1262" s="66"/>
      <c r="X1262" s="66"/>
      <c r="Y1262" s="66"/>
      <c r="Z1262" s="66"/>
      <c r="AA1262" s="66"/>
      <c r="AB1262" s="66"/>
      <c r="AC1262" s="66"/>
      <c r="AD1262" s="66"/>
      <c r="AE1262" s="66"/>
      <c r="AF1262" s="66"/>
      <c r="AG1262" s="66"/>
      <c r="AH1262" s="66"/>
      <c r="AI1262" s="66"/>
    </row>
    <row r="1263" hidden="1">
      <c r="A1263" s="21" t="s">
        <v>6740</v>
      </c>
      <c r="B1263" s="244"/>
      <c r="C1263" s="244"/>
      <c r="D1263" s="253" t="s">
        <v>5785</v>
      </c>
      <c r="E1263" s="244"/>
      <c r="F1263" s="244"/>
      <c r="G1263" s="135" t="s">
        <v>6753</v>
      </c>
      <c r="H1263" s="135" t="s">
        <v>6754</v>
      </c>
      <c r="I1263" s="135" t="s">
        <v>6755</v>
      </c>
      <c r="J1263" s="285" t="s">
        <v>6373</v>
      </c>
      <c r="K1263" s="269"/>
      <c r="L1263" s="269"/>
      <c r="M1263" s="269"/>
      <c r="N1263" s="225"/>
      <c r="O1263" s="225"/>
      <c r="P1263" s="66"/>
      <c r="Q1263" s="66"/>
      <c r="R1263" s="66"/>
      <c r="S1263" s="66"/>
      <c r="T1263" s="66"/>
      <c r="U1263" s="66"/>
      <c r="V1263" s="66"/>
      <c r="W1263" s="66"/>
      <c r="X1263" s="66"/>
      <c r="Y1263" s="66"/>
      <c r="Z1263" s="66"/>
      <c r="AA1263" s="66"/>
      <c r="AB1263" s="66"/>
      <c r="AC1263" s="66"/>
      <c r="AD1263" s="66"/>
      <c r="AE1263" s="66"/>
      <c r="AF1263" s="66"/>
      <c r="AG1263" s="66"/>
      <c r="AH1263" s="66"/>
      <c r="AI1263" s="66"/>
    </row>
    <row r="1264" hidden="1">
      <c r="A1264" s="21" t="s">
        <v>6740</v>
      </c>
      <c r="B1264" s="244"/>
      <c r="C1264" s="244"/>
      <c r="D1264" s="253" t="s">
        <v>5788</v>
      </c>
      <c r="E1264" s="244"/>
      <c r="F1264" s="244"/>
      <c r="G1264" s="135" t="s">
        <v>6757</v>
      </c>
      <c r="H1264" s="135" t="s">
        <v>6758</v>
      </c>
      <c r="I1264" s="135" t="s">
        <v>6755</v>
      </c>
      <c r="J1264" s="285" t="s">
        <v>6373</v>
      </c>
      <c r="K1264" s="269"/>
      <c r="L1264" s="269"/>
      <c r="M1264" s="269"/>
      <c r="N1264" s="225"/>
      <c r="O1264" s="225"/>
      <c r="P1264" s="66"/>
      <c r="Q1264" s="66"/>
      <c r="R1264" s="66"/>
      <c r="S1264" s="66"/>
      <c r="T1264" s="66"/>
      <c r="U1264" s="66"/>
      <c r="V1264" s="66"/>
      <c r="W1264" s="66"/>
      <c r="X1264" s="66"/>
      <c r="Y1264" s="66"/>
      <c r="Z1264" s="66"/>
      <c r="AA1264" s="66"/>
      <c r="AB1264" s="66"/>
      <c r="AC1264" s="66"/>
      <c r="AD1264" s="66"/>
      <c r="AE1264" s="66"/>
      <c r="AF1264" s="66"/>
      <c r="AG1264" s="66"/>
      <c r="AH1264" s="66"/>
      <c r="AI1264" s="66"/>
    </row>
    <row r="1265" hidden="1">
      <c r="A1265" s="21" t="s">
        <v>6740</v>
      </c>
      <c r="B1265" s="244"/>
      <c r="C1265" s="244"/>
      <c r="D1265" s="253" t="s">
        <v>5791</v>
      </c>
      <c r="E1265" s="244"/>
      <c r="F1265" s="244"/>
      <c r="G1265" s="135" t="s">
        <v>6327</v>
      </c>
      <c r="H1265" s="135" t="s">
        <v>6742</v>
      </c>
      <c r="I1265" s="135" t="s">
        <v>6301</v>
      </c>
      <c r="J1265" s="285" t="s">
        <v>6373</v>
      </c>
      <c r="K1265" s="269"/>
      <c r="L1265" s="269"/>
      <c r="M1265" s="269"/>
      <c r="N1265" s="225"/>
      <c r="O1265" s="225"/>
      <c r="P1265" s="66"/>
      <c r="Q1265" s="66"/>
      <c r="R1265" s="66"/>
      <c r="S1265" s="66"/>
      <c r="T1265" s="66"/>
      <c r="U1265" s="66"/>
      <c r="V1265" s="66"/>
      <c r="W1265" s="66"/>
      <c r="X1265" s="66"/>
      <c r="Y1265" s="66"/>
      <c r="Z1265" s="66"/>
      <c r="AA1265" s="66"/>
      <c r="AB1265" s="66"/>
      <c r="AC1265" s="66"/>
      <c r="AD1265" s="66"/>
      <c r="AE1265" s="66"/>
      <c r="AF1265" s="66"/>
      <c r="AG1265" s="66"/>
      <c r="AH1265" s="66"/>
      <c r="AI1265" s="66"/>
    </row>
    <row r="1266" hidden="1">
      <c r="A1266" s="21" t="s">
        <v>6740</v>
      </c>
      <c r="B1266" s="244"/>
      <c r="C1266" s="244"/>
      <c r="D1266" s="253" t="s">
        <v>5795</v>
      </c>
      <c r="E1266" s="244"/>
      <c r="F1266" s="244"/>
      <c r="G1266" s="135" t="s">
        <v>6327</v>
      </c>
      <c r="H1266" s="135" t="s">
        <v>6745</v>
      </c>
      <c r="I1266" s="135" t="s">
        <v>6746</v>
      </c>
      <c r="J1266" s="285" t="s">
        <v>6373</v>
      </c>
      <c r="K1266" s="269"/>
      <c r="L1266" s="269"/>
      <c r="M1266" s="269"/>
      <c r="N1266" s="225"/>
      <c r="O1266" s="225"/>
      <c r="P1266" s="66"/>
      <c r="Q1266" s="66"/>
      <c r="R1266" s="66"/>
      <c r="S1266" s="66"/>
      <c r="T1266" s="66"/>
      <c r="U1266" s="66"/>
      <c r="V1266" s="66"/>
      <c r="W1266" s="66"/>
      <c r="X1266" s="66"/>
      <c r="Y1266" s="66"/>
      <c r="Z1266" s="66"/>
      <c r="AA1266" s="66"/>
      <c r="AB1266" s="66"/>
      <c r="AC1266" s="66"/>
      <c r="AD1266" s="66"/>
      <c r="AE1266" s="66"/>
      <c r="AF1266" s="66"/>
      <c r="AG1266" s="66"/>
      <c r="AH1266" s="66"/>
      <c r="AI1266" s="66"/>
    </row>
    <row r="1267" hidden="1">
      <c r="A1267" s="21" t="s">
        <v>6340</v>
      </c>
      <c r="B1267" s="244"/>
      <c r="C1267" s="135" t="s">
        <v>6341</v>
      </c>
      <c r="D1267" s="253" t="s">
        <v>5798</v>
      </c>
      <c r="E1267" s="244"/>
      <c r="F1267" s="248"/>
      <c r="G1267" s="135" t="s">
        <v>6343</v>
      </c>
      <c r="H1267" s="135" t="s">
        <v>6344</v>
      </c>
      <c r="I1267" s="250" t="s">
        <v>6345</v>
      </c>
      <c r="J1267" s="223" t="s">
        <v>492</v>
      </c>
      <c r="K1267" s="228" t="s">
        <v>493</v>
      </c>
      <c r="L1267" s="269"/>
      <c r="M1267" s="269"/>
      <c r="N1267" s="225"/>
      <c r="O1267" s="225"/>
      <c r="P1267" s="66"/>
      <c r="Q1267" s="66"/>
      <c r="R1267" s="66"/>
      <c r="S1267" s="66"/>
      <c r="T1267" s="66"/>
      <c r="U1267" s="66"/>
      <c r="V1267" s="66"/>
      <c r="W1267" s="66"/>
      <c r="X1267" s="66"/>
      <c r="Y1267" s="66"/>
      <c r="Z1267" s="66"/>
      <c r="AA1267" s="66"/>
      <c r="AB1267" s="66"/>
      <c r="AC1267" s="66"/>
      <c r="AD1267" s="66"/>
      <c r="AE1267" s="66"/>
      <c r="AF1267" s="66"/>
      <c r="AG1267" s="66"/>
      <c r="AH1267" s="66"/>
      <c r="AI1267" s="66"/>
    </row>
    <row r="1268" hidden="1">
      <c r="A1268" s="21" t="s">
        <v>6340</v>
      </c>
      <c r="B1268" s="244"/>
      <c r="C1268" s="246"/>
      <c r="D1268" s="253" t="s">
        <v>5801</v>
      </c>
      <c r="E1268" s="244"/>
      <c r="F1268" s="248"/>
      <c r="G1268" s="135" t="s">
        <v>6347</v>
      </c>
      <c r="H1268" s="135" t="s">
        <v>6348</v>
      </c>
      <c r="I1268" s="250" t="s">
        <v>6345</v>
      </c>
      <c r="J1268" s="223" t="s">
        <v>492</v>
      </c>
      <c r="K1268" s="228" t="s">
        <v>493</v>
      </c>
      <c r="L1268" s="269"/>
      <c r="M1268" s="269"/>
      <c r="N1268" s="225"/>
      <c r="O1268" s="225"/>
      <c r="P1268" s="66"/>
      <c r="Q1268" s="66"/>
      <c r="R1268" s="66"/>
      <c r="S1268" s="66"/>
      <c r="T1268" s="66"/>
      <c r="U1268" s="66"/>
      <c r="V1268" s="66"/>
      <c r="W1268" s="66"/>
      <c r="X1268" s="66"/>
      <c r="Y1268" s="66"/>
      <c r="Z1268" s="66"/>
      <c r="AA1268" s="66"/>
      <c r="AB1268" s="66"/>
      <c r="AC1268" s="66"/>
      <c r="AD1268" s="66"/>
      <c r="AE1268" s="66"/>
      <c r="AF1268" s="66"/>
      <c r="AG1268" s="66"/>
      <c r="AH1268" s="66"/>
      <c r="AI1268" s="66"/>
    </row>
    <row r="1269" hidden="1">
      <c r="A1269" s="21" t="s">
        <v>6340</v>
      </c>
      <c r="B1269" s="244"/>
      <c r="C1269" s="246"/>
      <c r="D1269" s="253" t="s">
        <v>5805</v>
      </c>
      <c r="E1269" s="244"/>
      <c r="F1269" s="248"/>
      <c r="G1269" s="260" t="s">
        <v>6350</v>
      </c>
      <c r="H1269" s="135" t="s">
        <v>6351</v>
      </c>
      <c r="I1269" s="250" t="s">
        <v>6345</v>
      </c>
      <c r="J1269" s="223" t="s">
        <v>492</v>
      </c>
      <c r="K1269" s="228" t="s">
        <v>493</v>
      </c>
      <c r="L1269" s="269"/>
      <c r="M1269" s="269"/>
      <c r="N1269" s="225"/>
      <c r="O1269" s="225"/>
      <c r="P1269" s="66"/>
      <c r="Q1269" s="66"/>
      <c r="R1269" s="66"/>
      <c r="S1269" s="66"/>
      <c r="T1269" s="66"/>
      <c r="U1269" s="66"/>
      <c r="V1269" s="66"/>
      <c r="W1269" s="66"/>
      <c r="X1269" s="66"/>
      <c r="Y1269" s="66"/>
      <c r="Z1269" s="66"/>
      <c r="AA1269" s="66"/>
      <c r="AB1269" s="66"/>
      <c r="AC1269" s="66"/>
      <c r="AD1269" s="66"/>
      <c r="AE1269" s="66"/>
      <c r="AF1269" s="66"/>
      <c r="AG1269" s="66"/>
      <c r="AH1269" s="66"/>
      <c r="AI1269" s="66"/>
    </row>
    <row r="1270" hidden="1">
      <c r="A1270" s="21" t="s">
        <v>6340</v>
      </c>
      <c r="B1270" s="244"/>
      <c r="C1270" s="246"/>
      <c r="D1270" s="253" t="s">
        <v>5809</v>
      </c>
      <c r="E1270" s="244"/>
      <c r="F1270" s="256"/>
      <c r="G1270" s="135" t="s">
        <v>6353</v>
      </c>
      <c r="H1270" s="135" t="s">
        <v>6354</v>
      </c>
      <c r="I1270" s="213" t="s">
        <v>6355</v>
      </c>
      <c r="J1270" s="223" t="s">
        <v>492</v>
      </c>
      <c r="K1270" s="228" t="s">
        <v>493</v>
      </c>
      <c r="L1270" s="269"/>
      <c r="M1270" s="269"/>
      <c r="N1270" s="225"/>
      <c r="O1270" s="225"/>
      <c r="P1270" s="66"/>
      <c r="Q1270" s="66"/>
      <c r="R1270" s="66"/>
      <c r="S1270" s="66"/>
      <c r="T1270" s="66"/>
      <c r="U1270" s="66"/>
      <c r="V1270" s="66"/>
      <c r="W1270" s="66"/>
      <c r="X1270" s="66"/>
      <c r="Y1270" s="66"/>
      <c r="Z1270" s="66"/>
      <c r="AA1270" s="66"/>
      <c r="AB1270" s="66"/>
      <c r="AC1270" s="66"/>
      <c r="AD1270" s="66"/>
      <c r="AE1270" s="66"/>
      <c r="AF1270" s="66"/>
      <c r="AG1270" s="66"/>
      <c r="AH1270" s="66"/>
      <c r="AI1270" s="66"/>
    </row>
    <row r="1271" hidden="1">
      <c r="A1271" s="21" t="s">
        <v>6340</v>
      </c>
      <c r="B1271" s="244"/>
      <c r="C1271" s="246"/>
      <c r="D1271" s="253" t="s">
        <v>5813</v>
      </c>
      <c r="E1271" s="244"/>
      <c r="F1271" s="248"/>
      <c r="G1271" s="135" t="s">
        <v>6357</v>
      </c>
      <c r="H1271" s="135" t="s">
        <v>6358</v>
      </c>
      <c r="I1271" s="250" t="s">
        <v>6345</v>
      </c>
      <c r="J1271" s="223" t="s">
        <v>492</v>
      </c>
      <c r="K1271" s="228" t="s">
        <v>493</v>
      </c>
      <c r="L1271" s="269"/>
      <c r="M1271" s="269"/>
      <c r="N1271" s="225"/>
      <c r="O1271" s="225"/>
      <c r="P1271" s="66"/>
      <c r="Q1271" s="66"/>
      <c r="R1271" s="66"/>
      <c r="S1271" s="66"/>
      <c r="T1271" s="66"/>
      <c r="U1271" s="66"/>
      <c r="V1271" s="66"/>
      <c r="W1271" s="66"/>
      <c r="X1271" s="66"/>
      <c r="Y1271" s="66"/>
      <c r="Z1271" s="66"/>
      <c r="AA1271" s="66"/>
      <c r="AB1271" s="66"/>
      <c r="AC1271" s="66"/>
      <c r="AD1271" s="66"/>
      <c r="AE1271" s="66"/>
      <c r="AF1271" s="66"/>
      <c r="AG1271" s="66"/>
      <c r="AH1271" s="66"/>
      <c r="AI1271" s="66"/>
    </row>
    <row r="1272" hidden="1">
      <c r="A1272" s="21" t="s">
        <v>6340</v>
      </c>
      <c r="B1272" s="244"/>
      <c r="C1272" s="246"/>
      <c r="D1272" s="253" t="s">
        <v>5817</v>
      </c>
      <c r="E1272" s="244"/>
      <c r="F1272" s="248"/>
      <c r="G1272" s="135" t="s">
        <v>6360</v>
      </c>
      <c r="H1272" s="135" t="s">
        <v>6361</v>
      </c>
      <c r="I1272" s="250" t="s">
        <v>6362</v>
      </c>
      <c r="J1272" s="223" t="s">
        <v>492</v>
      </c>
      <c r="K1272" s="228" t="s">
        <v>493</v>
      </c>
      <c r="L1272" s="269"/>
      <c r="M1272" s="269"/>
      <c r="N1272" s="225"/>
      <c r="O1272" s="225"/>
      <c r="P1272" s="66"/>
      <c r="Q1272" s="66"/>
      <c r="R1272" s="66"/>
      <c r="S1272" s="66"/>
      <c r="T1272" s="66"/>
      <c r="U1272" s="66"/>
      <c r="V1272" s="66"/>
      <c r="W1272" s="66"/>
      <c r="X1272" s="66"/>
      <c r="Y1272" s="66"/>
      <c r="Z1272" s="66"/>
      <c r="AA1272" s="66"/>
      <c r="AB1272" s="66"/>
      <c r="AC1272" s="66"/>
      <c r="AD1272" s="66"/>
      <c r="AE1272" s="66"/>
      <c r="AF1272" s="66"/>
      <c r="AG1272" s="66"/>
      <c r="AH1272" s="66"/>
      <c r="AI1272" s="66"/>
    </row>
    <row r="1273" hidden="1">
      <c r="A1273" s="21" t="s">
        <v>6340</v>
      </c>
      <c r="B1273" s="244"/>
      <c r="C1273" s="246"/>
      <c r="D1273" s="253" t="s">
        <v>5821</v>
      </c>
      <c r="E1273" s="244"/>
      <c r="F1273" s="248"/>
      <c r="G1273" s="135" t="s">
        <v>6364</v>
      </c>
      <c r="H1273" s="135" t="s">
        <v>6365</v>
      </c>
      <c r="I1273" s="250" t="s">
        <v>6345</v>
      </c>
      <c r="J1273" s="223" t="s">
        <v>492</v>
      </c>
      <c r="K1273" s="228" t="s">
        <v>493</v>
      </c>
      <c r="L1273" s="269"/>
      <c r="M1273" s="269"/>
      <c r="N1273" s="225"/>
      <c r="O1273" s="225"/>
      <c r="P1273" s="66"/>
      <c r="Q1273" s="66"/>
      <c r="R1273" s="66"/>
      <c r="S1273" s="66"/>
      <c r="T1273" s="66"/>
      <c r="U1273" s="66"/>
      <c r="V1273" s="66"/>
      <c r="W1273" s="66"/>
      <c r="X1273" s="66"/>
      <c r="Y1273" s="66"/>
      <c r="Z1273" s="66"/>
      <c r="AA1273" s="66"/>
      <c r="AB1273" s="66"/>
      <c r="AC1273" s="66"/>
      <c r="AD1273" s="66"/>
      <c r="AE1273" s="66"/>
      <c r="AF1273" s="66"/>
      <c r="AG1273" s="66"/>
      <c r="AH1273" s="66"/>
      <c r="AI1273" s="66"/>
    </row>
    <row r="1274" hidden="1">
      <c r="A1274" s="21" t="s">
        <v>6340</v>
      </c>
      <c r="B1274" s="244"/>
      <c r="C1274" s="246"/>
      <c r="D1274" s="253" t="s">
        <v>5825</v>
      </c>
      <c r="E1274" s="244"/>
      <c r="F1274" s="248"/>
      <c r="G1274" s="135" t="s">
        <v>6367</v>
      </c>
      <c r="H1274" s="135" t="s">
        <v>6368</v>
      </c>
      <c r="I1274" s="250" t="s">
        <v>6362</v>
      </c>
      <c r="J1274" s="223" t="s">
        <v>492</v>
      </c>
      <c r="K1274" s="228" t="s">
        <v>493</v>
      </c>
      <c r="L1274" s="269"/>
      <c r="M1274" s="269"/>
      <c r="N1274" s="225"/>
      <c r="O1274" s="225"/>
      <c r="P1274" s="66"/>
      <c r="Q1274" s="66"/>
      <c r="R1274" s="66"/>
      <c r="S1274" s="66"/>
      <c r="T1274" s="66"/>
      <c r="U1274" s="66"/>
      <c r="V1274" s="66"/>
      <c r="W1274" s="66"/>
      <c r="X1274" s="66"/>
      <c r="Y1274" s="66"/>
      <c r="Z1274" s="66"/>
      <c r="AA1274" s="66"/>
      <c r="AB1274" s="66"/>
      <c r="AC1274" s="66"/>
      <c r="AD1274" s="66"/>
      <c r="AE1274" s="66"/>
      <c r="AF1274" s="66"/>
      <c r="AG1274" s="66"/>
      <c r="AH1274" s="66"/>
      <c r="AI1274" s="66"/>
    </row>
    <row r="1275" hidden="1">
      <c r="A1275" s="257" t="s">
        <v>6491</v>
      </c>
      <c r="B1275" s="269"/>
      <c r="C1275" s="257" t="s">
        <v>6492</v>
      </c>
      <c r="D1275" s="253" t="s">
        <v>5829</v>
      </c>
      <c r="E1275" s="269"/>
      <c r="F1275" s="270"/>
      <c r="G1275" s="257" t="s">
        <v>6494</v>
      </c>
      <c r="H1275" s="271" t="s">
        <v>6495</v>
      </c>
      <c r="I1275" s="257" t="s">
        <v>6496</v>
      </c>
      <c r="J1275" s="262" t="s">
        <v>492</v>
      </c>
      <c r="K1275" s="228" t="s">
        <v>493</v>
      </c>
      <c r="L1275" s="225"/>
      <c r="M1275" s="269"/>
      <c r="N1275" s="225"/>
      <c r="O1275" s="225"/>
      <c r="P1275" s="66"/>
      <c r="Q1275" s="66"/>
      <c r="R1275" s="66"/>
      <c r="S1275" s="66"/>
      <c r="T1275" s="66"/>
      <c r="U1275" s="66"/>
      <c r="V1275" s="66"/>
      <c r="W1275" s="66"/>
      <c r="X1275" s="66"/>
      <c r="Y1275" s="66"/>
      <c r="Z1275" s="66"/>
      <c r="AA1275" s="66"/>
      <c r="AB1275" s="66"/>
      <c r="AC1275" s="66"/>
      <c r="AD1275" s="66"/>
      <c r="AE1275" s="66"/>
      <c r="AF1275" s="66"/>
      <c r="AG1275" s="66"/>
      <c r="AH1275" s="66"/>
      <c r="AI1275" s="66"/>
    </row>
    <row r="1276" hidden="1">
      <c r="A1276" s="257" t="s">
        <v>6491</v>
      </c>
      <c r="B1276" s="269"/>
      <c r="C1276" s="272"/>
      <c r="D1276" s="253" t="s">
        <v>5834</v>
      </c>
      <c r="E1276" s="269"/>
      <c r="F1276" s="270"/>
      <c r="G1276" s="257" t="s">
        <v>6498</v>
      </c>
      <c r="H1276" s="271" t="s">
        <v>6499</v>
      </c>
      <c r="I1276" s="257" t="s">
        <v>6500</v>
      </c>
      <c r="J1276" s="262" t="s">
        <v>492</v>
      </c>
      <c r="K1276" s="228" t="s">
        <v>493</v>
      </c>
      <c r="L1276" s="225"/>
      <c r="M1276" s="269"/>
      <c r="N1276" s="225"/>
      <c r="O1276" s="225"/>
      <c r="P1276" s="66"/>
      <c r="Q1276" s="66"/>
      <c r="R1276" s="66"/>
      <c r="S1276" s="66"/>
      <c r="T1276" s="66"/>
      <c r="U1276" s="66"/>
      <c r="V1276" s="66"/>
      <c r="W1276" s="66"/>
      <c r="X1276" s="66"/>
      <c r="Y1276" s="66"/>
      <c r="Z1276" s="66"/>
      <c r="AA1276" s="66"/>
      <c r="AB1276" s="66"/>
      <c r="AC1276" s="66"/>
      <c r="AD1276" s="66"/>
      <c r="AE1276" s="66"/>
      <c r="AF1276" s="66"/>
      <c r="AG1276" s="66"/>
      <c r="AH1276" s="66"/>
      <c r="AI1276" s="66"/>
    </row>
    <row r="1277" hidden="1">
      <c r="A1277" s="257" t="s">
        <v>6491</v>
      </c>
      <c r="B1277" s="269"/>
      <c r="C1277" s="272"/>
      <c r="D1277" s="253" t="s">
        <v>5838</v>
      </c>
      <c r="E1277" s="269"/>
      <c r="F1277" s="270"/>
      <c r="G1277" s="257" t="s">
        <v>6502</v>
      </c>
      <c r="H1277" s="271" t="s">
        <v>6503</v>
      </c>
      <c r="I1277" s="257" t="s">
        <v>6504</v>
      </c>
      <c r="J1277" s="262" t="s">
        <v>492</v>
      </c>
      <c r="K1277" s="228" t="s">
        <v>493</v>
      </c>
      <c r="L1277" s="225"/>
      <c r="M1277" s="269"/>
      <c r="N1277" s="225"/>
      <c r="O1277" s="225"/>
      <c r="P1277" s="66"/>
      <c r="Q1277" s="66"/>
      <c r="R1277" s="66"/>
      <c r="S1277" s="66"/>
      <c r="T1277" s="66"/>
      <c r="U1277" s="66"/>
      <c r="V1277" s="66"/>
      <c r="W1277" s="66"/>
      <c r="X1277" s="66"/>
      <c r="Y1277" s="66"/>
      <c r="Z1277" s="66"/>
      <c r="AA1277" s="66"/>
      <c r="AB1277" s="66"/>
      <c r="AC1277" s="66"/>
      <c r="AD1277" s="66"/>
      <c r="AE1277" s="66"/>
      <c r="AF1277" s="66"/>
      <c r="AG1277" s="66"/>
      <c r="AH1277" s="66"/>
      <c r="AI1277" s="66"/>
    </row>
    <row r="1278">
      <c r="A1278" s="257" t="s">
        <v>6491</v>
      </c>
      <c r="B1278" s="269"/>
      <c r="C1278" s="272"/>
      <c r="D1278" s="253" t="s">
        <v>5844</v>
      </c>
      <c r="E1278" s="269"/>
      <c r="F1278" s="270"/>
      <c r="G1278" s="257" t="s">
        <v>6506</v>
      </c>
      <c r="H1278" s="257" t="s">
        <v>6507</v>
      </c>
      <c r="I1278" s="257" t="s">
        <v>6508</v>
      </c>
      <c r="J1278" s="264" t="s">
        <v>706</v>
      </c>
      <c r="K1278" s="228" t="s">
        <v>493</v>
      </c>
      <c r="L1278" s="66"/>
      <c r="M1278" s="263" t="s">
        <v>6509</v>
      </c>
      <c r="N1278" s="225"/>
      <c r="O1278" s="225"/>
      <c r="P1278" s="66"/>
      <c r="Q1278" s="66"/>
      <c r="R1278" s="66"/>
      <c r="S1278" s="66"/>
      <c r="T1278" s="66"/>
      <c r="U1278" s="66"/>
      <c r="V1278" s="66"/>
      <c r="W1278" s="66"/>
      <c r="X1278" s="66"/>
      <c r="Y1278" s="66"/>
      <c r="Z1278" s="66"/>
      <c r="AA1278" s="66"/>
      <c r="AB1278" s="66"/>
      <c r="AC1278" s="66"/>
      <c r="AD1278" s="66"/>
      <c r="AE1278" s="66"/>
      <c r="AF1278" s="66"/>
      <c r="AG1278" s="66"/>
      <c r="AH1278" s="66"/>
      <c r="AI1278" s="66"/>
    </row>
    <row r="1279">
      <c r="A1279" s="257" t="s">
        <v>6491</v>
      </c>
      <c r="B1279" s="269"/>
      <c r="C1279" s="272"/>
      <c r="D1279" s="253" t="s">
        <v>5848</v>
      </c>
      <c r="E1279" s="269"/>
      <c r="F1279" s="272"/>
      <c r="G1279" s="257" t="s">
        <v>6511</v>
      </c>
      <c r="H1279" s="257" t="s">
        <v>6512</v>
      </c>
      <c r="I1279" s="257" t="s">
        <v>6513</v>
      </c>
      <c r="J1279" s="264" t="s">
        <v>706</v>
      </c>
      <c r="K1279" s="228" t="s">
        <v>493</v>
      </c>
      <c r="L1279" s="66"/>
      <c r="M1279" s="263" t="s">
        <v>6509</v>
      </c>
      <c r="N1279" s="225"/>
      <c r="O1279" s="225"/>
      <c r="P1279" s="66"/>
      <c r="Q1279" s="66"/>
      <c r="R1279" s="66"/>
      <c r="S1279" s="66"/>
      <c r="T1279" s="66"/>
      <c r="U1279" s="66"/>
      <c r="V1279" s="66"/>
      <c r="W1279" s="66"/>
      <c r="X1279" s="66"/>
      <c r="Y1279" s="66"/>
      <c r="Z1279" s="66"/>
      <c r="AA1279" s="66"/>
      <c r="AB1279" s="66"/>
      <c r="AC1279" s="66"/>
      <c r="AD1279" s="66"/>
      <c r="AE1279" s="66"/>
      <c r="AF1279" s="66"/>
      <c r="AG1279" s="66"/>
      <c r="AH1279" s="66"/>
      <c r="AI1279" s="66"/>
    </row>
    <row r="1280" hidden="1">
      <c r="A1280" s="257" t="s">
        <v>6491</v>
      </c>
      <c r="B1280" s="269"/>
      <c r="C1280" s="272"/>
      <c r="D1280" s="253" t="s">
        <v>5853</v>
      </c>
      <c r="E1280" s="269"/>
      <c r="F1280" s="272"/>
      <c r="G1280" s="257" t="s">
        <v>6515</v>
      </c>
      <c r="H1280" s="271" t="s">
        <v>6516</v>
      </c>
      <c r="I1280" s="257" t="s">
        <v>6517</v>
      </c>
      <c r="J1280" s="262" t="s">
        <v>492</v>
      </c>
      <c r="K1280" s="228" t="s">
        <v>493</v>
      </c>
      <c r="L1280" s="66"/>
      <c r="M1280" s="225"/>
      <c r="N1280" s="225"/>
      <c r="O1280" s="225"/>
      <c r="P1280" s="66"/>
      <c r="Q1280" s="66"/>
      <c r="R1280" s="66"/>
      <c r="S1280" s="66"/>
      <c r="T1280" s="66"/>
      <c r="U1280" s="66"/>
      <c r="V1280" s="66"/>
      <c r="W1280" s="66"/>
      <c r="X1280" s="66"/>
      <c r="Y1280" s="66"/>
      <c r="Z1280" s="66"/>
      <c r="AA1280" s="66"/>
      <c r="AB1280" s="66"/>
      <c r="AC1280" s="66"/>
      <c r="AD1280" s="66"/>
      <c r="AE1280" s="66"/>
      <c r="AF1280" s="66"/>
      <c r="AG1280" s="66"/>
      <c r="AH1280" s="66"/>
      <c r="AI1280" s="66"/>
    </row>
    <row r="1281" hidden="1">
      <c r="A1281" s="257" t="s">
        <v>6491</v>
      </c>
      <c r="B1281" s="269"/>
      <c r="C1281" s="272"/>
      <c r="D1281" s="253" t="s">
        <v>5857</v>
      </c>
      <c r="E1281" s="269"/>
      <c r="F1281" s="272"/>
      <c r="G1281" s="257" t="s">
        <v>6519</v>
      </c>
      <c r="H1281" s="271" t="s">
        <v>6520</v>
      </c>
      <c r="I1281" s="257" t="s">
        <v>6517</v>
      </c>
      <c r="J1281" s="262" t="s">
        <v>492</v>
      </c>
      <c r="K1281" s="228" t="s">
        <v>493</v>
      </c>
      <c r="L1281" s="66"/>
      <c r="M1281" s="225"/>
      <c r="N1281" s="225"/>
      <c r="O1281" s="225"/>
      <c r="P1281" s="66"/>
      <c r="Q1281" s="66"/>
      <c r="R1281" s="66"/>
      <c r="S1281" s="66"/>
      <c r="T1281" s="66"/>
      <c r="U1281" s="66"/>
      <c r="V1281" s="66"/>
      <c r="W1281" s="66"/>
      <c r="X1281" s="66"/>
      <c r="Y1281" s="66"/>
      <c r="Z1281" s="66"/>
      <c r="AA1281" s="66"/>
      <c r="AB1281" s="66"/>
      <c r="AC1281" s="66"/>
      <c r="AD1281" s="66"/>
      <c r="AE1281" s="66"/>
      <c r="AF1281" s="66"/>
      <c r="AG1281" s="66"/>
      <c r="AH1281" s="66"/>
      <c r="AI1281" s="66"/>
    </row>
    <row r="1282" hidden="1">
      <c r="A1282" s="257" t="s">
        <v>6491</v>
      </c>
      <c r="B1282" s="269"/>
      <c r="C1282" s="272"/>
      <c r="D1282" s="253" t="s">
        <v>5861</v>
      </c>
      <c r="E1282" s="269"/>
      <c r="F1282" s="272"/>
      <c r="G1282" s="257" t="s">
        <v>6522</v>
      </c>
      <c r="H1282" s="271" t="s">
        <v>6523</v>
      </c>
      <c r="I1282" s="257" t="s">
        <v>6517</v>
      </c>
      <c r="J1282" s="262" t="s">
        <v>492</v>
      </c>
      <c r="K1282" s="228" t="s">
        <v>493</v>
      </c>
      <c r="L1282" s="66"/>
      <c r="M1282" s="225"/>
      <c r="N1282" s="225"/>
      <c r="O1282" s="225"/>
      <c r="P1282" s="66"/>
      <c r="Q1282" s="66"/>
      <c r="R1282" s="66"/>
      <c r="S1282" s="66"/>
      <c r="T1282" s="66"/>
      <c r="U1282" s="66"/>
      <c r="V1282" s="66"/>
      <c r="W1282" s="66"/>
      <c r="X1282" s="66"/>
      <c r="Y1282" s="66"/>
      <c r="Z1282" s="66"/>
      <c r="AA1282" s="66"/>
      <c r="AB1282" s="66"/>
      <c r="AC1282" s="66"/>
      <c r="AD1282" s="66"/>
      <c r="AE1282" s="66"/>
      <c r="AF1282" s="66"/>
      <c r="AG1282" s="66"/>
      <c r="AH1282" s="66"/>
      <c r="AI1282" s="66"/>
    </row>
    <row r="1283" hidden="1">
      <c r="A1283" s="257" t="s">
        <v>6491</v>
      </c>
      <c r="B1283" s="269"/>
      <c r="C1283" s="272"/>
      <c r="D1283" s="253" t="s">
        <v>5865</v>
      </c>
      <c r="E1283" s="269"/>
      <c r="F1283" s="272"/>
      <c r="G1283" s="257" t="s">
        <v>6525</v>
      </c>
      <c r="H1283" s="271" t="s">
        <v>6526</v>
      </c>
      <c r="I1283" s="257" t="s">
        <v>6527</v>
      </c>
      <c r="J1283" s="262" t="s">
        <v>492</v>
      </c>
      <c r="K1283" s="228" t="s">
        <v>493</v>
      </c>
      <c r="L1283" s="66"/>
      <c r="M1283" s="225"/>
      <c r="N1283" s="225"/>
      <c r="O1283" s="225"/>
      <c r="P1283" s="66"/>
      <c r="Q1283" s="66"/>
      <c r="R1283" s="66"/>
      <c r="S1283" s="66"/>
      <c r="T1283" s="66"/>
      <c r="U1283" s="66"/>
      <c r="V1283" s="66"/>
      <c r="W1283" s="66"/>
      <c r="X1283" s="66"/>
      <c r="Y1283" s="66"/>
      <c r="Z1283" s="66"/>
      <c r="AA1283" s="66"/>
      <c r="AB1283" s="66"/>
      <c r="AC1283" s="66"/>
      <c r="AD1283" s="66"/>
      <c r="AE1283" s="66"/>
      <c r="AF1283" s="66"/>
      <c r="AG1283" s="66"/>
      <c r="AH1283" s="66"/>
      <c r="AI1283" s="66"/>
    </row>
    <row r="1284" hidden="1">
      <c r="A1284" s="257" t="s">
        <v>6491</v>
      </c>
      <c r="B1284" s="269"/>
      <c r="C1284" s="272"/>
      <c r="D1284" s="253" t="s">
        <v>5868</v>
      </c>
      <c r="E1284" s="269"/>
      <c r="F1284" s="272"/>
      <c r="G1284" s="257" t="s">
        <v>6529</v>
      </c>
      <c r="H1284" s="271" t="s">
        <v>6530</v>
      </c>
      <c r="I1284" s="257" t="s">
        <v>6531</v>
      </c>
      <c r="J1284" s="262" t="s">
        <v>492</v>
      </c>
      <c r="K1284" s="228" t="s">
        <v>493</v>
      </c>
      <c r="L1284" s="66"/>
      <c r="M1284" s="225"/>
      <c r="N1284" s="225"/>
      <c r="O1284" s="225"/>
      <c r="P1284" s="66"/>
      <c r="Q1284" s="66"/>
      <c r="R1284" s="66"/>
      <c r="S1284" s="66"/>
      <c r="T1284" s="66"/>
      <c r="U1284" s="66"/>
      <c r="V1284" s="66"/>
      <c r="W1284" s="66"/>
      <c r="X1284" s="66"/>
      <c r="Y1284" s="66"/>
      <c r="Z1284" s="66"/>
      <c r="AA1284" s="66"/>
      <c r="AB1284" s="66"/>
      <c r="AC1284" s="66"/>
      <c r="AD1284" s="66"/>
      <c r="AE1284" s="66"/>
      <c r="AF1284" s="66"/>
      <c r="AG1284" s="66"/>
      <c r="AH1284" s="66"/>
      <c r="AI1284" s="66"/>
    </row>
    <row r="1285" hidden="1">
      <c r="A1285" s="257" t="s">
        <v>6491</v>
      </c>
      <c r="B1285" s="269"/>
      <c r="C1285" s="272"/>
      <c r="D1285" s="253" t="s">
        <v>5872</v>
      </c>
      <c r="E1285" s="269"/>
      <c r="F1285" s="272"/>
      <c r="G1285" s="257" t="s">
        <v>6533</v>
      </c>
      <c r="H1285" s="271" t="s">
        <v>6534</v>
      </c>
      <c r="I1285" s="257" t="s">
        <v>6535</v>
      </c>
      <c r="J1285" s="262" t="s">
        <v>492</v>
      </c>
      <c r="K1285" s="228" t="s">
        <v>493</v>
      </c>
      <c r="L1285" s="66"/>
      <c r="M1285" s="225"/>
      <c r="N1285" s="225"/>
      <c r="O1285" s="225"/>
      <c r="P1285" s="66"/>
      <c r="Q1285" s="66"/>
      <c r="R1285" s="66"/>
      <c r="S1285" s="66"/>
      <c r="T1285" s="66"/>
      <c r="U1285" s="66"/>
      <c r="V1285" s="66"/>
      <c r="W1285" s="66"/>
      <c r="X1285" s="66"/>
      <c r="Y1285" s="66"/>
      <c r="Z1285" s="66"/>
      <c r="AA1285" s="66"/>
      <c r="AB1285" s="66"/>
      <c r="AC1285" s="66"/>
      <c r="AD1285" s="66"/>
      <c r="AE1285" s="66"/>
      <c r="AF1285" s="66"/>
      <c r="AG1285" s="66"/>
      <c r="AH1285" s="66"/>
      <c r="AI1285" s="66"/>
    </row>
    <row r="1286">
      <c r="A1286" s="257" t="s">
        <v>6491</v>
      </c>
      <c r="B1286" s="269"/>
      <c r="C1286" s="272"/>
      <c r="D1286" s="253" t="s">
        <v>5876</v>
      </c>
      <c r="E1286" s="269"/>
      <c r="F1286" s="272"/>
      <c r="G1286" s="257" t="s">
        <v>6537</v>
      </c>
      <c r="H1286" s="271" t="s">
        <v>6538</v>
      </c>
      <c r="I1286" s="257" t="s">
        <v>6539</v>
      </c>
      <c r="J1286" s="264" t="s">
        <v>706</v>
      </c>
      <c r="K1286" s="228" t="s">
        <v>493</v>
      </c>
      <c r="L1286" s="66"/>
      <c r="M1286" s="263" t="s">
        <v>6509</v>
      </c>
      <c r="N1286" s="225"/>
      <c r="O1286" s="225"/>
      <c r="P1286" s="66"/>
      <c r="Q1286" s="66"/>
      <c r="R1286" s="66"/>
      <c r="S1286" s="66"/>
      <c r="T1286" s="66"/>
      <c r="U1286" s="66"/>
      <c r="V1286" s="66"/>
      <c r="W1286" s="66"/>
      <c r="X1286" s="66"/>
      <c r="Y1286" s="66"/>
      <c r="Z1286" s="66"/>
      <c r="AA1286" s="66"/>
      <c r="AB1286" s="66"/>
      <c r="AC1286" s="66"/>
      <c r="AD1286" s="66"/>
      <c r="AE1286" s="66"/>
      <c r="AF1286" s="66"/>
      <c r="AG1286" s="66"/>
      <c r="AH1286" s="66"/>
      <c r="AI1286" s="66"/>
    </row>
    <row r="1287" hidden="1">
      <c r="A1287" s="21" t="s">
        <v>6222</v>
      </c>
      <c r="B1287" s="244"/>
      <c r="C1287" s="21" t="s">
        <v>6223</v>
      </c>
      <c r="D1287" s="253" t="s">
        <v>5882</v>
      </c>
      <c r="E1287" s="244"/>
      <c r="F1287" s="256"/>
      <c r="G1287" s="135" t="s">
        <v>6225</v>
      </c>
      <c r="H1287" s="135" t="s">
        <v>6226</v>
      </c>
      <c r="I1287" s="250" t="s">
        <v>6227</v>
      </c>
      <c r="J1287" s="223" t="s">
        <v>492</v>
      </c>
      <c r="K1287" s="228" t="s">
        <v>493</v>
      </c>
      <c r="L1287" s="66"/>
      <c r="M1287" s="269"/>
      <c r="N1287" s="225"/>
      <c r="O1287" s="225"/>
      <c r="P1287" s="66"/>
      <c r="Q1287" s="66"/>
      <c r="R1287" s="66"/>
      <c r="S1287" s="66"/>
      <c r="T1287" s="66"/>
      <c r="U1287" s="66"/>
      <c r="V1287" s="66"/>
      <c r="W1287" s="66"/>
      <c r="X1287" s="66"/>
      <c r="Y1287" s="66"/>
      <c r="Z1287" s="66"/>
      <c r="AA1287" s="66"/>
      <c r="AB1287" s="66"/>
      <c r="AC1287" s="66"/>
      <c r="AD1287" s="66"/>
      <c r="AE1287" s="66"/>
      <c r="AF1287" s="66"/>
      <c r="AG1287" s="66"/>
      <c r="AH1287" s="66"/>
      <c r="AI1287" s="66"/>
    </row>
    <row r="1288" hidden="1">
      <c r="A1288" s="21" t="s">
        <v>6222</v>
      </c>
      <c r="B1288" s="244"/>
      <c r="C1288" s="248"/>
      <c r="D1288" s="253" t="s">
        <v>5885</v>
      </c>
      <c r="E1288" s="244"/>
      <c r="F1288" s="256"/>
      <c r="G1288" s="135" t="s">
        <v>6229</v>
      </c>
      <c r="H1288" s="135" t="s">
        <v>6226</v>
      </c>
      <c r="I1288" s="250" t="s">
        <v>6230</v>
      </c>
      <c r="J1288" s="223" t="s">
        <v>492</v>
      </c>
      <c r="K1288" s="228" t="s">
        <v>493</v>
      </c>
      <c r="L1288" s="66"/>
      <c r="M1288" s="269"/>
      <c r="N1288" s="225"/>
      <c r="O1288" s="225"/>
      <c r="P1288" s="66"/>
      <c r="Q1288" s="66"/>
      <c r="R1288" s="66"/>
      <c r="S1288" s="66"/>
      <c r="T1288" s="66"/>
      <c r="U1288" s="66"/>
      <c r="V1288" s="66"/>
      <c r="W1288" s="66"/>
      <c r="X1288" s="66"/>
      <c r="Y1288" s="66"/>
      <c r="Z1288" s="66"/>
      <c r="AA1288" s="66"/>
      <c r="AB1288" s="66"/>
      <c r="AC1288" s="66"/>
      <c r="AD1288" s="66"/>
      <c r="AE1288" s="66"/>
      <c r="AF1288" s="66"/>
      <c r="AG1288" s="66"/>
      <c r="AH1288" s="66"/>
      <c r="AI1288" s="66"/>
    </row>
    <row r="1289" hidden="1">
      <c r="A1289" s="21" t="s">
        <v>6222</v>
      </c>
      <c r="B1289" s="244"/>
      <c r="C1289" s="248"/>
      <c r="D1289" s="253" t="s">
        <v>5891</v>
      </c>
      <c r="E1289" s="244"/>
      <c r="F1289" s="248"/>
      <c r="G1289" s="135" t="s">
        <v>6232</v>
      </c>
      <c r="H1289" s="135" t="s">
        <v>6226</v>
      </c>
      <c r="I1289" s="250" t="s">
        <v>6233</v>
      </c>
      <c r="J1289" s="223" t="s">
        <v>492</v>
      </c>
      <c r="K1289" s="228" t="s">
        <v>493</v>
      </c>
      <c r="L1289" s="66"/>
      <c r="M1289" s="269"/>
      <c r="N1289" s="225"/>
      <c r="O1289" s="225"/>
      <c r="P1289" s="66"/>
      <c r="Q1289" s="66"/>
      <c r="R1289" s="66"/>
      <c r="S1289" s="66"/>
      <c r="T1289" s="66"/>
      <c r="U1289" s="66"/>
      <c r="V1289" s="66"/>
      <c r="W1289" s="66"/>
      <c r="X1289" s="66"/>
      <c r="Y1289" s="66"/>
      <c r="Z1289" s="66"/>
      <c r="AA1289" s="66"/>
      <c r="AB1289" s="66"/>
      <c r="AC1289" s="66"/>
      <c r="AD1289" s="66"/>
      <c r="AE1289" s="66"/>
      <c r="AF1289" s="66"/>
      <c r="AG1289" s="66"/>
      <c r="AH1289" s="66"/>
      <c r="AI1289" s="66"/>
    </row>
    <row r="1290" hidden="1">
      <c r="A1290" s="21" t="s">
        <v>6222</v>
      </c>
      <c r="B1290" s="244"/>
      <c r="C1290" s="248"/>
      <c r="D1290" s="253" t="s">
        <v>5894</v>
      </c>
      <c r="E1290" s="244"/>
      <c r="F1290" s="248"/>
      <c r="G1290" s="135" t="s">
        <v>6235</v>
      </c>
      <c r="H1290" s="135" t="s">
        <v>6236</v>
      </c>
      <c r="I1290" s="250" t="s">
        <v>6237</v>
      </c>
      <c r="J1290" s="223" t="s">
        <v>492</v>
      </c>
      <c r="K1290" s="228" t="s">
        <v>493</v>
      </c>
      <c r="L1290" s="66"/>
      <c r="M1290" s="269"/>
      <c r="N1290" s="225"/>
      <c r="O1290" s="225"/>
      <c r="P1290" s="66"/>
      <c r="Q1290" s="66"/>
      <c r="R1290" s="66"/>
      <c r="S1290" s="66"/>
      <c r="T1290" s="66"/>
      <c r="U1290" s="66"/>
      <c r="V1290" s="66"/>
      <c r="W1290" s="66"/>
      <c r="X1290" s="66"/>
      <c r="Y1290" s="66"/>
      <c r="Z1290" s="66"/>
      <c r="AA1290" s="66"/>
      <c r="AB1290" s="66"/>
      <c r="AC1290" s="66"/>
      <c r="AD1290" s="66"/>
      <c r="AE1290" s="66"/>
      <c r="AF1290" s="66"/>
      <c r="AG1290" s="66"/>
      <c r="AH1290" s="66"/>
      <c r="AI1290" s="66"/>
    </row>
    <row r="1291" hidden="1">
      <c r="A1291" s="21" t="s">
        <v>6222</v>
      </c>
      <c r="B1291" s="244"/>
      <c r="C1291" s="248"/>
      <c r="D1291" s="253" t="s">
        <v>5899</v>
      </c>
      <c r="E1291" s="244"/>
      <c r="F1291" s="256"/>
      <c r="G1291" s="135" t="s">
        <v>6239</v>
      </c>
      <c r="H1291" s="135" t="s">
        <v>6240</v>
      </c>
      <c r="I1291" s="250" t="s">
        <v>6241</v>
      </c>
      <c r="J1291" s="223" t="s">
        <v>492</v>
      </c>
      <c r="K1291" s="228" t="s">
        <v>493</v>
      </c>
      <c r="L1291" s="66"/>
      <c r="M1291" s="269"/>
      <c r="N1291" s="225"/>
      <c r="O1291" s="225"/>
      <c r="P1291" s="66"/>
      <c r="Q1291" s="66"/>
      <c r="R1291" s="66"/>
      <c r="S1291" s="66"/>
      <c r="T1291" s="66"/>
      <c r="U1291" s="66"/>
      <c r="V1291" s="66"/>
      <c r="W1291" s="66"/>
      <c r="X1291" s="66"/>
      <c r="Y1291" s="66"/>
      <c r="Z1291" s="66"/>
      <c r="AA1291" s="66"/>
      <c r="AB1291" s="66"/>
      <c r="AC1291" s="66"/>
      <c r="AD1291" s="66"/>
      <c r="AE1291" s="66"/>
      <c r="AF1291" s="66"/>
      <c r="AG1291" s="66"/>
      <c r="AH1291" s="66"/>
      <c r="AI1291" s="66"/>
    </row>
    <row r="1292" hidden="1">
      <c r="A1292" s="21" t="s">
        <v>6222</v>
      </c>
      <c r="B1292" s="244"/>
      <c r="C1292" s="248"/>
      <c r="D1292" s="253" t="s">
        <v>5902</v>
      </c>
      <c r="E1292" s="244"/>
      <c r="F1292" s="248"/>
      <c r="G1292" s="135" t="s">
        <v>6243</v>
      </c>
      <c r="H1292" s="135" t="s">
        <v>6244</v>
      </c>
      <c r="I1292" s="250" t="s">
        <v>6245</v>
      </c>
      <c r="J1292" s="223" t="s">
        <v>492</v>
      </c>
      <c r="K1292" s="228" t="s">
        <v>493</v>
      </c>
      <c r="L1292" s="66"/>
      <c r="M1292" s="269"/>
      <c r="N1292" s="225"/>
      <c r="O1292" s="225"/>
      <c r="P1292" s="66"/>
      <c r="Q1292" s="66"/>
      <c r="R1292" s="66"/>
      <c r="S1292" s="66"/>
      <c r="T1292" s="66"/>
      <c r="U1292" s="66"/>
      <c r="V1292" s="66"/>
      <c r="W1292" s="66"/>
      <c r="X1292" s="66"/>
      <c r="Y1292" s="66"/>
      <c r="Z1292" s="66"/>
      <c r="AA1292" s="66"/>
      <c r="AB1292" s="66"/>
      <c r="AC1292" s="66"/>
      <c r="AD1292" s="66"/>
      <c r="AE1292" s="66"/>
      <c r="AF1292" s="66"/>
      <c r="AG1292" s="66"/>
      <c r="AH1292" s="66"/>
      <c r="AI1292" s="66"/>
    </row>
    <row r="1293" hidden="1">
      <c r="A1293" s="21" t="s">
        <v>6222</v>
      </c>
      <c r="B1293" s="244"/>
      <c r="C1293" s="248"/>
      <c r="D1293" s="253" t="s">
        <v>5906</v>
      </c>
      <c r="E1293" s="244"/>
      <c r="F1293" s="248"/>
      <c r="G1293" s="135" t="s">
        <v>6247</v>
      </c>
      <c r="H1293" s="135" t="s">
        <v>6248</v>
      </c>
      <c r="I1293" s="250" t="s">
        <v>6249</v>
      </c>
      <c r="J1293" s="223" t="s">
        <v>492</v>
      </c>
      <c r="K1293" s="228" t="s">
        <v>493</v>
      </c>
      <c r="L1293" s="66"/>
      <c r="M1293" s="269"/>
      <c r="N1293" s="225"/>
      <c r="O1293" s="225"/>
      <c r="P1293" s="66"/>
      <c r="Q1293" s="66"/>
      <c r="R1293" s="66"/>
      <c r="S1293" s="66"/>
      <c r="T1293" s="66"/>
      <c r="U1293" s="66"/>
      <c r="V1293" s="66"/>
      <c r="W1293" s="66"/>
      <c r="X1293" s="66"/>
      <c r="Y1293" s="66"/>
      <c r="Z1293" s="66"/>
      <c r="AA1293" s="66"/>
      <c r="AB1293" s="66"/>
      <c r="AC1293" s="66"/>
      <c r="AD1293" s="66"/>
      <c r="AE1293" s="66"/>
      <c r="AF1293" s="66"/>
      <c r="AG1293" s="66"/>
      <c r="AH1293" s="66"/>
      <c r="AI1293" s="66"/>
    </row>
    <row r="1294" hidden="1">
      <c r="A1294" s="21" t="s">
        <v>6222</v>
      </c>
      <c r="B1294" s="244"/>
      <c r="C1294" s="248"/>
      <c r="D1294" s="253" t="s">
        <v>5912</v>
      </c>
      <c r="E1294" s="244"/>
      <c r="F1294" s="248"/>
      <c r="G1294" s="135" t="s">
        <v>6251</v>
      </c>
      <c r="H1294" s="135" t="s">
        <v>6252</v>
      </c>
      <c r="I1294" s="250" t="s">
        <v>6253</v>
      </c>
      <c r="J1294" s="223" t="s">
        <v>492</v>
      </c>
      <c r="K1294" s="228" t="s">
        <v>493</v>
      </c>
      <c r="L1294" s="66"/>
      <c r="M1294" s="269"/>
      <c r="N1294" s="225"/>
      <c r="O1294" s="225"/>
      <c r="P1294" s="66"/>
      <c r="Q1294" s="66"/>
      <c r="R1294" s="66"/>
      <c r="S1294" s="66"/>
      <c r="T1294" s="66"/>
      <c r="U1294" s="66"/>
      <c r="V1294" s="66"/>
      <c r="W1294" s="66"/>
      <c r="X1294" s="66"/>
      <c r="Y1294" s="66"/>
      <c r="Z1294" s="66"/>
      <c r="AA1294" s="66"/>
      <c r="AB1294" s="66"/>
      <c r="AC1294" s="66"/>
      <c r="AD1294" s="66"/>
      <c r="AE1294" s="66"/>
      <c r="AF1294" s="66"/>
      <c r="AG1294" s="66"/>
      <c r="AH1294" s="66"/>
      <c r="AI1294" s="66"/>
    </row>
    <row r="1295" hidden="1">
      <c r="A1295" s="21" t="s">
        <v>6222</v>
      </c>
      <c r="B1295" s="244"/>
      <c r="C1295" s="248"/>
      <c r="D1295" s="253" t="s">
        <v>5916</v>
      </c>
      <c r="E1295" s="244"/>
      <c r="F1295" s="256"/>
      <c r="G1295" s="135" t="s">
        <v>6255</v>
      </c>
      <c r="H1295" s="135" t="s">
        <v>6256</v>
      </c>
      <c r="I1295" s="250" t="s">
        <v>6257</v>
      </c>
      <c r="J1295" s="223" t="s">
        <v>492</v>
      </c>
      <c r="K1295" s="228" t="s">
        <v>493</v>
      </c>
      <c r="L1295" s="66"/>
      <c r="M1295" s="269"/>
      <c r="N1295" s="225"/>
      <c r="O1295" s="225"/>
      <c r="P1295" s="66"/>
      <c r="Q1295" s="66"/>
      <c r="R1295" s="66"/>
      <c r="S1295" s="66"/>
      <c r="T1295" s="66"/>
      <c r="U1295" s="66"/>
      <c r="V1295" s="66"/>
      <c r="W1295" s="66"/>
      <c r="X1295" s="66"/>
      <c r="Y1295" s="66"/>
      <c r="Z1295" s="66"/>
      <c r="AA1295" s="66"/>
      <c r="AB1295" s="66"/>
      <c r="AC1295" s="66"/>
      <c r="AD1295" s="66"/>
      <c r="AE1295" s="66"/>
      <c r="AF1295" s="66"/>
      <c r="AG1295" s="66"/>
      <c r="AH1295" s="66"/>
      <c r="AI1295" s="66"/>
    </row>
    <row r="1296" hidden="1">
      <c r="A1296" s="21" t="s">
        <v>6222</v>
      </c>
      <c r="B1296" s="244"/>
      <c r="C1296" s="248"/>
      <c r="D1296" s="253" t="s">
        <v>5919</v>
      </c>
      <c r="E1296" s="244"/>
      <c r="F1296" s="256"/>
      <c r="G1296" s="135" t="s">
        <v>6259</v>
      </c>
      <c r="H1296" s="135" t="s">
        <v>6260</v>
      </c>
      <c r="I1296" s="257" t="s">
        <v>6261</v>
      </c>
      <c r="J1296" s="223" t="s">
        <v>492</v>
      </c>
      <c r="K1296" s="228" t="s">
        <v>493</v>
      </c>
      <c r="L1296" s="66"/>
      <c r="M1296" s="269"/>
      <c r="N1296" s="225"/>
      <c r="O1296" s="225"/>
      <c r="P1296" s="66"/>
      <c r="Q1296" s="66"/>
      <c r="R1296" s="66"/>
      <c r="S1296" s="66"/>
      <c r="T1296" s="66"/>
      <c r="U1296" s="66"/>
      <c r="V1296" s="66"/>
      <c r="W1296" s="66"/>
      <c r="X1296" s="66"/>
      <c r="Y1296" s="66"/>
      <c r="Z1296" s="66"/>
      <c r="AA1296" s="66"/>
      <c r="AB1296" s="66"/>
      <c r="AC1296" s="66"/>
      <c r="AD1296" s="66"/>
      <c r="AE1296" s="66"/>
      <c r="AF1296" s="66"/>
      <c r="AG1296" s="66"/>
      <c r="AH1296" s="66"/>
      <c r="AI1296" s="66"/>
    </row>
    <row r="1297" hidden="1">
      <c r="A1297" s="21" t="s">
        <v>6222</v>
      </c>
      <c r="B1297" s="244"/>
      <c r="C1297" s="248"/>
      <c r="D1297" s="253" t="s">
        <v>5922</v>
      </c>
      <c r="E1297" s="244"/>
      <c r="F1297" s="258"/>
      <c r="G1297" s="135" t="s">
        <v>6263</v>
      </c>
      <c r="H1297" s="135" t="s">
        <v>6264</v>
      </c>
      <c r="I1297" s="250" t="s">
        <v>6265</v>
      </c>
      <c r="J1297" s="223" t="s">
        <v>492</v>
      </c>
      <c r="K1297" s="228" t="s">
        <v>493</v>
      </c>
      <c r="L1297" s="66"/>
      <c r="M1297" s="269"/>
      <c r="N1297" s="225"/>
      <c r="O1297" s="225"/>
      <c r="P1297" s="66"/>
      <c r="Q1297" s="66"/>
      <c r="R1297" s="66"/>
      <c r="S1297" s="66"/>
      <c r="T1297" s="66"/>
      <c r="U1297" s="66"/>
      <c r="V1297" s="66"/>
      <c r="W1297" s="66"/>
      <c r="X1297" s="66"/>
      <c r="Y1297" s="66"/>
      <c r="Z1297" s="66"/>
      <c r="AA1297" s="66"/>
      <c r="AB1297" s="66"/>
      <c r="AC1297" s="66"/>
      <c r="AD1297" s="66"/>
      <c r="AE1297" s="66"/>
      <c r="AF1297" s="66"/>
      <c r="AG1297" s="66"/>
      <c r="AH1297" s="66"/>
      <c r="AI1297" s="66"/>
    </row>
    <row r="1298" hidden="1">
      <c r="A1298" s="21" t="s">
        <v>6222</v>
      </c>
      <c r="B1298" s="244"/>
      <c r="C1298" s="248"/>
      <c r="D1298" s="253" t="s">
        <v>5925</v>
      </c>
      <c r="E1298" s="244"/>
      <c r="F1298" s="256"/>
      <c r="G1298" s="135" t="s">
        <v>6267</v>
      </c>
      <c r="H1298" s="135" t="s">
        <v>6268</v>
      </c>
      <c r="I1298" s="250" t="s">
        <v>6269</v>
      </c>
      <c r="J1298" s="223" t="s">
        <v>492</v>
      </c>
      <c r="K1298" s="228" t="s">
        <v>493</v>
      </c>
      <c r="L1298" s="66"/>
      <c r="M1298" s="269"/>
      <c r="N1298" s="225"/>
      <c r="O1298" s="225"/>
      <c r="P1298" s="66"/>
      <c r="Q1298" s="66"/>
      <c r="R1298" s="66"/>
      <c r="S1298" s="66"/>
      <c r="T1298" s="66"/>
      <c r="U1298" s="66"/>
      <c r="V1298" s="66"/>
      <c r="W1298" s="66"/>
      <c r="X1298" s="66"/>
      <c r="Y1298" s="66"/>
      <c r="Z1298" s="66"/>
      <c r="AA1298" s="66"/>
      <c r="AB1298" s="66"/>
      <c r="AC1298" s="66"/>
      <c r="AD1298" s="66"/>
      <c r="AE1298" s="66"/>
      <c r="AF1298" s="66"/>
      <c r="AG1298" s="66"/>
      <c r="AH1298" s="66"/>
      <c r="AI1298" s="66"/>
    </row>
    <row r="1299" hidden="1">
      <c r="A1299" s="21" t="s">
        <v>6222</v>
      </c>
      <c r="B1299" s="244"/>
      <c r="C1299" s="248"/>
      <c r="D1299" s="253" t="s">
        <v>5928</v>
      </c>
      <c r="E1299" s="244"/>
      <c r="F1299" s="256"/>
      <c r="G1299" s="135" t="s">
        <v>6271</v>
      </c>
      <c r="H1299" s="135" t="s">
        <v>6272</v>
      </c>
      <c r="I1299" s="250" t="s">
        <v>6273</v>
      </c>
      <c r="J1299" s="223" t="s">
        <v>492</v>
      </c>
      <c r="K1299" s="228" t="s">
        <v>493</v>
      </c>
      <c r="L1299" s="66"/>
      <c r="M1299" s="269"/>
      <c r="N1299" s="225"/>
      <c r="O1299" s="225"/>
      <c r="P1299" s="66"/>
      <c r="Q1299" s="66"/>
      <c r="R1299" s="66"/>
      <c r="S1299" s="66"/>
      <c r="T1299" s="66"/>
      <c r="U1299" s="66"/>
      <c r="V1299" s="66"/>
      <c r="W1299" s="66"/>
      <c r="X1299" s="66"/>
      <c r="Y1299" s="66"/>
      <c r="Z1299" s="66"/>
      <c r="AA1299" s="66"/>
      <c r="AB1299" s="66"/>
      <c r="AC1299" s="66"/>
      <c r="AD1299" s="66"/>
      <c r="AE1299" s="66"/>
      <c r="AF1299" s="66"/>
      <c r="AG1299" s="66"/>
      <c r="AH1299" s="66"/>
      <c r="AI1299" s="66"/>
    </row>
    <row r="1300" hidden="1">
      <c r="A1300" s="21" t="s">
        <v>6222</v>
      </c>
      <c r="B1300" s="244"/>
      <c r="C1300" s="248"/>
      <c r="D1300" s="253" t="s">
        <v>5931</v>
      </c>
      <c r="E1300" s="244"/>
      <c r="F1300" s="258"/>
      <c r="G1300" s="135" t="s">
        <v>6275</v>
      </c>
      <c r="H1300" s="135" t="s">
        <v>6268</v>
      </c>
      <c r="I1300" s="250" t="s">
        <v>6276</v>
      </c>
      <c r="J1300" s="223" t="s">
        <v>492</v>
      </c>
      <c r="K1300" s="228" t="s">
        <v>493</v>
      </c>
      <c r="L1300" s="66"/>
      <c r="M1300" s="269"/>
      <c r="N1300" s="225"/>
      <c r="O1300" s="225"/>
      <c r="P1300" s="66"/>
      <c r="Q1300" s="66"/>
      <c r="R1300" s="66"/>
      <c r="S1300" s="66"/>
      <c r="T1300" s="66"/>
      <c r="U1300" s="66"/>
      <c r="V1300" s="66"/>
      <c r="W1300" s="66"/>
      <c r="X1300" s="66"/>
      <c r="Y1300" s="66"/>
      <c r="Z1300" s="66"/>
      <c r="AA1300" s="66"/>
      <c r="AB1300" s="66"/>
      <c r="AC1300" s="66"/>
      <c r="AD1300" s="66"/>
      <c r="AE1300" s="66"/>
      <c r="AF1300" s="66"/>
      <c r="AG1300" s="66"/>
      <c r="AH1300" s="66"/>
      <c r="AI1300" s="66"/>
    </row>
    <row r="1301" hidden="1">
      <c r="A1301" s="21" t="s">
        <v>6222</v>
      </c>
      <c r="B1301" s="244"/>
      <c r="C1301" s="248"/>
      <c r="D1301" s="253" t="s">
        <v>5934</v>
      </c>
      <c r="E1301" s="244"/>
      <c r="F1301" s="256"/>
      <c r="G1301" s="135" t="s">
        <v>6278</v>
      </c>
      <c r="H1301" s="135" t="s">
        <v>6279</v>
      </c>
      <c r="I1301" s="250" t="s">
        <v>6280</v>
      </c>
      <c r="J1301" s="223" t="s">
        <v>492</v>
      </c>
      <c r="K1301" s="228" t="s">
        <v>493</v>
      </c>
      <c r="L1301" s="66"/>
      <c r="M1301" s="269"/>
      <c r="N1301" s="225"/>
      <c r="O1301" s="225"/>
      <c r="P1301" s="66"/>
      <c r="Q1301" s="66"/>
      <c r="R1301" s="66"/>
      <c r="S1301" s="66"/>
      <c r="T1301" s="66"/>
      <c r="U1301" s="66"/>
      <c r="V1301" s="66"/>
      <c r="W1301" s="66"/>
      <c r="X1301" s="66"/>
      <c r="Y1301" s="66"/>
      <c r="Z1301" s="66"/>
      <c r="AA1301" s="66"/>
      <c r="AB1301" s="66"/>
      <c r="AC1301" s="66"/>
      <c r="AD1301" s="66"/>
      <c r="AE1301" s="66"/>
      <c r="AF1301" s="66"/>
      <c r="AG1301" s="66"/>
      <c r="AH1301" s="66"/>
      <c r="AI1301" s="66"/>
    </row>
    <row r="1302" hidden="1">
      <c r="A1302" s="21" t="s">
        <v>6222</v>
      </c>
      <c r="B1302" s="244"/>
      <c r="C1302" s="248"/>
      <c r="D1302" s="253" t="s">
        <v>5937</v>
      </c>
      <c r="E1302" s="244"/>
      <c r="F1302" s="256"/>
      <c r="G1302" s="135" t="s">
        <v>6282</v>
      </c>
      <c r="H1302" s="135" t="s">
        <v>6283</v>
      </c>
      <c r="I1302" s="250" t="s">
        <v>6284</v>
      </c>
      <c r="J1302" s="223" t="s">
        <v>492</v>
      </c>
      <c r="K1302" s="228" t="s">
        <v>493</v>
      </c>
      <c r="L1302" s="66"/>
      <c r="M1302" s="269"/>
      <c r="N1302" s="225"/>
      <c r="O1302" s="225"/>
      <c r="P1302" s="66"/>
      <c r="Q1302" s="66"/>
      <c r="R1302" s="66"/>
      <c r="S1302" s="66"/>
      <c r="T1302" s="66"/>
      <c r="U1302" s="66"/>
      <c r="V1302" s="66"/>
      <c r="W1302" s="66"/>
      <c r="X1302" s="66"/>
      <c r="Y1302" s="66"/>
      <c r="Z1302" s="66"/>
      <c r="AA1302" s="66"/>
      <c r="AB1302" s="66"/>
      <c r="AC1302" s="66"/>
      <c r="AD1302" s="66"/>
      <c r="AE1302" s="66"/>
      <c r="AF1302" s="66"/>
      <c r="AG1302" s="66"/>
      <c r="AH1302" s="66"/>
      <c r="AI1302" s="66"/>
    </row>
    <row r="1303" hidden="1">
      <c r="A1303" s="21" t="s">
        <v>6222</v>
      </c>
      <c r="B1303" s="244"/>
      <c r="C1303" s="248"/>
      <c r="D1303" s="253" t="s">
        <v>5940</v>
      </c>
      <c r="E1303" s="244"/>
      <c r="F1303" s="256"/>
      <c r="G1303" s="135" t="s">
        <v>6286</v>
      </c>
      <c r="H1303" s="135" t="s">
        <v>6283</v>
      </c>
      <c r="I1303" s="250" t="s">
        <v>6287</v>
      </c>
      <c r="J1303" s="223" t="s">
        <v>492</v>
      </c>
      <c r="K1303" s="228" t="s">
        <v>493</v>
      </c>
      <c r="L1303" s="66"/>
      <c r="M1303" s="269"/>
      <c r="N1303" s="225"/>
      <c r="O1303" s="225"/>
      <c r="P1303" s="66"/>
      <c r="Q1303" s="66"/>
      <c r="R1303" s="66"/>
      <c r="S1303" s="66"/>
      <c r="T1303" s="66"/>
      <c r="U1303" s="66"/>
      <c r="V1303" s="66"/>
      <c r="W1303" s="66"/>
      <c r="X1303" s="66"/>
      <c r="Y1303" s="66"/>
      <c r="Z1303" s="66"/>
      <c r="AA1303" s="66"/>
      <c r="AB1303" s="66"/>
      <c r="AC1303" s="66"/>
      <c r="AD1303" s="66"/>
      <c r="AE1303" s="66"/>
      <c r="AF1303" s="66"/>
      <c r="AG1303" s="66"/>
      <c r="AH1303" s="66"/>
      <c r="AI1303" s="66"/>
    </row>
    <row r="1304" hidden="1">
      <c r="A1304" s="21" t="s">
        <v>6222</v>
      </c>
      <c r="B1304" s="244"/>
      <c r="C1304" s="248"/>
      <c r="D1304" s="253" t="s">
        <v>5944</v>
      </c>
      <c r="E1304" s="244"/>
      <c r="F1304" s="256"/>
      <c r="G1304" s="135" t="s">
        <v>6289</v>
      </c>
      <c r="H1304" s="135" t="s">
        <v>6283</v>
      </c>
      <c r="I1304" s="250" t="s">
        <v>6290</v>
      </c>
      <c r="J1304" s="223" t="s">
        <v>492</v>
      </c>
      <c r="K1304" s="228" t="s">
        <v>493</v>
      </c>
      <c r="L1304" s="66"/>
      <c r="M1304" s="269"/>
      <c r="N1304" s="225"/>
      <c r="O1304" s="225"/>
      <c r="P1304" s="66"/>
      <c r="Q1304" s="66"/>
      <c r="R1304" s="66"/>
      <c r="S1304" s="66"/>
      <c r="T1304" s="66"/>
      <c r="U1304" s="66"/>
      <c r="V1304" s="66"/>
      <c r="W1304" s="66"/>
      <c r="X1304" s="66"/>
      <c r="Y1304" s="66"/>
      <c r="Z1304" s="66"/>
      <c r="AA1304" s="66"/>
      <c r="AB1304" s="66"/>
      <c r="AC1304" s="66"/>
      <c r="AD1304" s="66"/>
      <c r="AE1304" s="66"/>
      <c r="AF1304" s="66"/>
      <c r="AG1304" s="66"/>
      <c r="AH1304" s="66"/>
      <c r="AI1304" s="66"/>
    </row>
    <row r="1305" hidden="1">
      <c r="A1305" s="21" t="s">
        <v>6222</v>
      </c>
      <c r="B1305" s="244"/>
      <c r="C1305" s="248"/>
      <c r="D1305" s="253" t="s">
        <v>5948</v>
      </c>
      <c r="E1305" s="244"/>
      <c r="F1305" s="256"/>
      <c r="G1305" s="135" t="s">
        <v>6292</v>
      </c>
      <c r="H1305" s="135" t="s">
        <v>6283</v>
      </c>
      <c r="I1305" s="250" t="s">
        <v>6293</v>
      </c>
      <c r="J1305" s="223" t="s">
        <v>492</v>
      </c>
      <c r="K1305" s="228" t="s">
        <v>493</v>
      </c>
      <c r="L1305" s="66"/>
      <c r="M1305" s="269"/>
      <c r="N1305" s="225"/>
      <c r="O1305" s="225"/>
      <c r="P1305" s="66"/>
      <c r="Q1305" s="66"/>
      <c r="R1305" s="66"/>
      <c r="S1305" s="66"/>
      <c r="T1305" s="66"/>
      <c r="U1305" s="66"/>
      <c r="V1305" s="66"/>
      <c r="W1305" s="66"/>
      <c r="X1305" s="66"/>
      <c r="Y1305" s="66"/>
      <c r="Z1305" s="66"/>
      <c r="AA1305" s="66"/>
      <c r="AB1305" s="66"/>
      <c r="AC1305" s="66"/>
      <c r="AD1305" s="66"/>
      <c r="AE1305" s="66"/>
      <c r="AF1305" s="66"/>
      <c r="AG1305" s="66"/>
      <c r="AH1305" s="66"/>
      <c r="AI1305" s="66"/>
    </row>
    <row r="1306" hidden="1">
      <c r="A1306" s="21" t="s">
        <v>6222</v>
      </c>
      <c r="B1306" s="244"/>
      <c r="C1306" s="248"/>
      <c r="D1306" s="253" t="s">
        <v>5952</v>
      </c>
      <c r="E1306" s="244"/>
      <c r="F1306" s="256"/>
      <c r="G1306" s="135" t="s">
        <v>6295</v>
      </c>
      <c r="H1306" s="135" t="s">
        <v>6283</v>
      </c>
      <c r="I1306" s="250" t="s">
        <v>6296</v>
      </c>
      <c r="J1306" s="223" t="s">
        <v>492</v>
      </c>
      <c r="K1306" s="228" t="s">
        <v>493</v>
      </c>
      <c r="L1306" s="66"/>
      <c r="M1306" s="269"/>
      <c r="N1306" s="225"/>
      <c r="O1306" s="225"/>
      <c r="P1306" s="66"/>
      <c r="Q1306" s="66"/>
      <c r="R1306" s="66"/>
      <c r="S1306" s="66"/>
      <c r="T1306" s="66"/>
      <c r="U1306" s="66"/>
      <c r="V1306" s="66"/>
      <c r="W1306" s="66"/>
      <c r="X1306" s="66"/>
      <c r="Y1306" s="66"/>
      <c r="Z1306" s="66"/>
      <c r="AA1306" s="66"/>
      <c r="AB1306" s="66"/>
      <c r="AC1306" s="66"/>
      <c r="AD1306" s="66"/>
      <c r="AE1306" s="66"/>
      <c r="AF1306" s="66"/>
      <c r="AG1306" s="66"/>
      <c r="AH1306" s="66"/>
      <c r="AI1306" s="66"/>
    </row>
    <row r="1307" hidden="1">
      <c r="A1307" s="133" t="s">
        <v>6369</v>
      </c>
      <c r="B1307" s="244"/>
      <c r="C1307" s="135" t="s">
        <v>6370</v>
      </c>
      <c r="D1307" s="253" t="s">
        <v>5956</v>
      </c>
      <c r="E1307" s="244"/>
      <c r="F1307" s="246"/>
      <c r="G1307" s="135" t="s">
        <v>5913</v>
      </c>
      <c r="H1307" s="135" t="s">
        <v>5914</v>
      </c>
      <c r="I1307" s="250" t="s">
        <v>5915</v>
      </c>
      <c r="J1307" s="223" t="s">
        <v>492</v>
      </c>
      <c r="K1307" s="228" t="s">
        <v>493</v>
      </c>
      <c r="L1307" s="66"/>
      <c r="M1307" s="225"/>
      <c r="N1307" s="225"/>
      <c r="O1307" s="225"/>
      <c r="P1307" s="66"/>
      <c r="Q1307" s="66"/>
      <c r="R1307" s="66"/>
      <c r="S1307" s="66"/>
      <c r="T1307" s="66"/>
      <c r="U1307" s="66"/>
      <c r="V1307" s="66"/>
      <c r="W1307" s="66"/>
      <c r="X1307" s="66"/>
      <c r="Y1307" s="66"/>
      <c r="Z1307" s="66"/>
      <c r="AA1307" s="66"/>
      <c r="AB1307" s="66"/>
      <c r="AC1307" s="66"/>
      <c r="AD1307" s="66"/>
      <c r="AE1307" s="66"/>
      <c r="AF1307" s="66"/>
      <c r="AG1307" s="66"/>
      <c r="AH1307" s="66"/>
      <c r="AI1307" s="66"/>
    </row>
    <row r="1308" hidden="1">
      <c r="A1308" s="133" t="s">
        <v>6369</v>
      </c>
      <c r="B1308" s="244"/>
      <c r="C1308" s="246"/>
      <c r="D1308" s="253" t="s">
        <v>5960</v>
      </c>
      <c r="E1308" s="244"/>
      <c r="F1308" s="246"/>
      <c r="G1308" s="135" t="s">
        <v>5917</v>
      </c>
      <c r="H1308" s="135" t="s">
        <v>5918</v>
      </c>
      <c r="I1308" s="250" t="s">
        <v>5915</v>
      </c>
      <c r="J1308" s="223" t="s">
        <v>492</v>
      </c>
      <c r="K1308" s="228" t="s">
        <v>493</v>
      </c>
      <c r="L1308" s="66"/>
      <c r="M1308" s="225"/>
      <c r="N1308" s="225"/>
      <c r="O1308" s="225"/>
      <c r="P1308" s="66"/>
      <c r="Q1308" s="66"/>
      <c r="R1308" s="66"/>
      <c r="S1308" s="66"/>
      <c r="T1308" s="66"/>
      <c r="U1308" s="66"/>
      <c r="V1308" s="66"/>
      <c r="W1308" s="66"/>
      <c r="X1308" s="66"/>
      <c r="Y1308" s="66"/>
      <c r="Z1308" s="66"/>
      <c r="AA1308" s="66"/>
      <c r="AB1308" s="66"/>
      <c r="AC1308" s="66"/>
      <c r="AD1308" s="66"/>
      <c r="AE1308" s="66"/>
      <c r="AF1308" s="66"/>
      <c r="AG1308" s="66"/>
      <c r="AH1308" s="66"/>
      <c r="AI1308" s="66"/>
    </row>
    <row r="1309">
      <c r="A1309" s="133" t="s">
        <v>6369</v>
      </c>
      <c r="B1309" s="244"/>
      <c r="C1309" s="246"/>
      <c r="D1309" s="253" t="s">
        <v>5964</v>
      </c>
      <c r="E1309" s="244"/>
      <c r="F1309" s="246"/>
      <c r="G1309" s="135" t="s">
        <v>5920</v>
      </c>
      <c r="H1309" s="135" t="s">
        <v>5921</v>
      </c>
      <c r="I1309" s="250" t="s">
        <v>5915</v>
      </c>
      <c r="J1309" s="261" t="s">
        <v>6375</v>
      </c>
      <c r="K1309" s="228" t="s">
        <v>493</v>
      </c>
      <c r="L1309" s="66"/>
      <c r="M1309" s="263" t="s">
        <v>5888</v>
      </c>
      <c r="N1309" s="225"/>
      <c r="O1309" s="225"/>
      <c r="P1309" s="66"/>
      <c r="Q1309" s="66"/>
      <c r="R1309" s="66"/>
      <c r="S1309" s="66"/>
      <c r="T1309" s="66"/>
      <c r="U1309" s="66"/>
      <c r="V1309" s="66"/>
      <c r="W1309" s="66"/>
      <c r="X1309" s="66"/>
      <c r="Y1309" s="66"/>
      <c r="Z1309" s="66"/>
      <c r="AA1309" s="66"/>
      <c r="AB1309" s="66"/>
      <c r="AC1309" s="66"/>
      <c r="AD1309" s="66"/>
      <c r="AE1309" s="66"/>
      <c r="AF1309" s="66"/>
      <c r="AG1309" s="66"/>
      <c r="AH1309" s="66"/>
      <c r="AI1309" s="66"/>
    </row>
    <row r="1310" hidden="1">
      <c r="A1310" s="133" t="s">
        <v>6369</v>
      </c>
      <c r="B1310" s="244"/>
      <c r="C1310" s="246"/>
      <c r="D1310" s="253" t="s">
        <v>5968</v>
      </c>
      <c r="E1310" s="244"/>
      <c r="F1310" s="246"/>
      <c r="G1310" s="135" t="s">
        <v>5923</v>
      </c>
      <c r="H1310" s="135" t="s">
        <v>5924</v>
      </c>
      <c r="I1310" s="250" t="s">
        <v>5915</v>
      </c>
      <c r="J1310" s="223" t="s">
        <v>492</v>
      </c>
      <c r="K1310" s="228" t="s">
        <v>493</v>
      </c>
      <c r="L1310" s="225"/>
      <c r="M1310" s="269"/>
      <c r="N1310" s="225"/>
      <c r="O1310" s="225"/>
      <c r="P1310" s="66"/>
      <c r="Q1310" s="66"/>
      <c r="R1310" s="66"/>
      <c r="S1310" s="66"/>
      <c r="T1310" s="66"/>
      <c r="U1310" s="66"/>
      <c r="V1310" s="66"/>
      <c r="W1310" s="66"/>
      <c r="X1310" s="66"/>
      <c r="Y1310" s="66"/>
      <c r="Z1310" s="66"/>
      <c r="AA1310" s="66"/>
      <c r="AB1310" s="66"/>
      <c r="AC1310" s="66"/>
      <c r="AD1310" s="66"/>
      <c r="AE1310" s="66"/>
      <c r="AF1310" s="66"/>
      <c r="AG1310" s="66"/>
      <c r="AH1310" s="66"/>
      <c r="AI1310" s="66"/>
    </row>
    <row r="1311" hidden="1">
      <c r="A1311" s="133" t="s">
        <v>6369</v>
      </c>
      <c r="B1311" s="244"/>
      <c r="C1311" s="246"/>
      <c r="D1311" s="253" t="s">
        <v>5972</v>
      </c>
      <c r="E1311" s="244"/>
      <c r="F1311" s="246"/>
      <c r="G1311" s="135" t="s">
        <v>5926</v>
      </c>
      <c r="H1311" s="135" t="s">
        <v>5927</v>
      </c>
      <c r="I1311" s="250" t="s">
        <v>5915</v>
      </c>
      <c r="J1311" s="223" t="s">
        <v>492</v>
      </c>
      <c r="K1311" s="228" t="s">
        <v>493</v>
      </c>
      <c r="L1311" s="225"/>
      <c r="M1311" s="269"/>
      <c r="N1311" s="225"/>
      <c r="O1311" s="225"/>
      <c r="P1311" s="66"/>
      <c r="Q1311" s="66"/>
      <c r="R1311" s="66"/>
      <c r="S1311" s="66"/>
      <c r="T1311" s="66"/>
      <c r="U1311" s="66"/>
      <c r="V1311" s="66"/>
      <c r="W1311" s="66"/>
      <c r="X1311" s="66"/>
      <c r="Y1311" s="66"/>
      <c r="Z1311" s="66"/>
      <c r="AA1311" s="66"/>
      <c r="AB1311" s="66"/>
      <c r="AC1311" s="66"/>
      <c r="AD1311" s="66"/>
      <c r="AE1311" s="66"/>
      <c r="AF1311" s="66"/>
      <c r="AG1311" s="66"/>
      <c r="AH1311" s="66"/>
      <c r="AI1311" s="66"/>
    </row>
    <row r="1312" hidden="1">
      <c r="A1312" s="133" t="s">
        <v>6369</v>
      </c>
      <c r="B1312" s="244"/>
      <c r="C1312" s="246"/>
      <c r="D1312" s="253" t="s">
        <v>5976</v>
      </c>
      <c r="E1312" s="244"/>
      <c r="F1312" s="246"/>
      <c r="G1312" s="135" t="s">
        <v>5929</v>
      </c>
      <c r="H1312" s="135" t="s">
        <v>5930</v>
      </c>
      <c r="I1312" s="250" t="s">
        <v>5915</v>
      </c>
      <c r="J1312" s="223" t="s">
        <v>492</v>
      </c>
      <c r="K1312" s="228" t="s">
        <v>493</v>
      </c>
      <c r="L1312" s="225"/>
      <c r="M1312" s="269"/>
      <c r="N1312" s="225"/>
      <c r="O1312" s="225"/>
      <c r="P1312" s="66"/>
      <c r="Q1312" s="66"/>
      <c r="R1312" s="66"/>
      <c r="S1312" s="66"/>
      <c r="T1312" s="66"/>
      <c r="U1312" s="66"/>
      <c r="V1312" s="66"/>
      <c r="W1312" s="66"/>
      <c r="X1312" s="66"/>
      <c r="Y1312" s="66"/>
      <c r="Z1312" s="66"/>
      <c r="AA1312" s="66"/>
      <c r="AB1312" s="66"/>
      <c r="AC1312" s="66"/>
      <c r="AD1312" s="66"/>
      <c r="AE1312" s="66"/>
      <c r="AF1312" s="66"/>
      <c r="AG1312" s="66"/>
      <c r="AH1312" s="66"/>
      <c r="AI1312" s="66"/>
    </row>
    <row r="1313" hidden="1">
      <c r="A1313" s="133" t="s">
        <v>6369</v>
      </c>
      <c r="B1313" s="244"/>
      <c r="C1313" s="246"/>
      <c r="D1313" s="253" t="s">
        <v>5980</v>
      </c>
      <c r="E1313" s="244"/>
      <c r="F1313" s="246"/>
      <c r="G1313" s="135" t="s">
        <v>5932</v>
      </c>
      <c r="H1313" s="135" t="s">
        <v>5933</v>
      </c>
      <c r="I1313" s="250" t="s">
        <v>5915</v>
      </c>
      <c r="J1313" s="223" t="s">
        <v>492</v>
      </c>
      <c r="K1313" s="228" t="s">
        <v>493</v>
      </c>
      <c r="L1313" s="225"/>
      <c r="M1313" s="269"/>
      <c r="N1313" s="225"/>
      <c r="O1313" s="225"/>
      <c r="P1313" s="66"/>
      <c r="Q1313" s="66"/>
      <c r="R1313" s="66"/>
      <c r="S1313" s="66"/>
      <c r="T1313" s="66"/>
      <c r="U1313" s="66"/>
      <c r="V1313" s="66"/>
      <c r="W1313" s="66"/>
      <c r="X1313" s="66"/>
      <c r="Y1313" s="66"/>
      <c r="Z1313" s="66"/>
      <c r="AA1313" s="66"/>
      <c r="AB1313" s="66"/>
      <c r="AC1313" s="66"/>
      <c r="AD1313" s="66"/>
      <c r="AE1313" s="66"/>
      <c r="AF1313" s="66"/>
      <c r="AG1313" s="66"/>
      <c r="AH1313" s="66"/>
      <c r="AI1313" s="66"/>
    </row>
    <row r="1314" hidden="1">
      <c r="A1314" s="133" t="s">
        <v>6369</v>
      </c>
      <c r="B1314" s="244"/>
      <c r="C1314" s="246"/>
      <c r="D1314" s="253" t="s">
        <v>5984</v>
      </c>
      <c r="E1314" s="244"/>
      <c r="F1314" s="246"/>
      <c r="G1314" s="135" t="s">
        <v>5935</v>
      </c>
      <c r="H1314" s="135" t="s">
        <v>5936</v>
      </c>
      <c r="I1314" s="250" t="s">
        <v>5915</v>
      </c>
      <c r="J1314" s="223" t="s">
        <v>492</v>
      </c>
      <c r="K1314" s="228" t="s">
        <v>493</v>
      </c>
      <c r="L1314" s="225"/>
      <c r="M1314" s="269"/>
      <c r="N1314" s="225"/>
      <c r="O1314" s="225"/>
      <c r="P1314" s="66"/>
      <c r="Q1314" s="66"/>
      <c r="R1314" s="66"/>
      <c r="S1314" s="66"/>
      <c r="T1314" s="66"/>
      <c r="U1314" s="66"/>
      <c r="V1314" s="66"/>
      <c r="W1314" s="66"/>
      <c r="X1314" s="66"/>
      <c r="Y1314" s="66"/>
      <c r="Z1314" s="66"/>
      <c r="AA1314" s="66"/>
      <c r="AB1314" s="66"/>
      <c r="AC1314" s="66"/>
      <c r="AD1314" s="66"/>
      <c r="AE1314" s="66"/>
      <c r="AF1314" s="66"/>
      <c r="AG1314" s="66"/>
      <c r="AH1314" s="66"/>
      <c r="AI1314" s="66"/>
    </row>
    <row r="1315" hidden="1">
      <c r="A1315" s="133" t="s">
        <v>6369</v>
      </c>
      <c r="B1315" s="244"/>
      <c r="C1315" s="246"/>
      <c r="D1315" s="253" t="s">
        <v>5988</v>
      </c>
      <c r="E1315" s="244"/>
      <c r="F1315" s="246"/>
      <c r="G1315" s="135" t="s">
        <v>5938</v>
      </c>
      <c r="H1315" s="135" t="s">
        <v>5939</v>
      </c>
      <c r="I1315" s="250" t="s">
        <v>5915</v>
      </c>
      <c r="J1315" s="223" t="s">
        <v>492</v>
      </c>
      <c r="K1315" s="228" t="s">
        <v>493</v>
      </c>
      <c r="L1315" s="225"/>
      <c r="M1315" s="269"/>
      <c r="N1315" s="225"/>
      <c r="O1315" s="225"/>
      <c r="P1315" s="66"/>
      <c r="Q1315" s="66"/>
      <c r="R1315" s="66"/>
      <c r="S1315" s="66"/>
      <c r="T1315" s="66"/>
      <c r="U1315" s="66"/>
      <c r="V1315" s="66"/>
      <c r="W1315" s="66"/>
      <c r="X1315" s="66"/>
      <c r="Y1315" s="66"/>
      <c r="Z1315" s="66"/>
      <c r="AA1315" s="66"/>
      <c r="AB1315" s="66"/>
      <c r="AC1315" s="66"/>
      <c r="AD1315" s="66"/>
      <c r="AE1315" s="66"/>
      <c r="AF1315" s="66"/>
      <c r="AG1315" s="66"/>
      <c r="AH1315" s="66"/>
      <c r="AI1315" s="66"/>
    </row>
    <row r="1316" hidden="1">
      <c r="A1316" s="133" t="s">
        <v>6369</v>
      </c>
      <c r="B1316" s="244"/>
      <c r="C1316" s="246"/>
      <c r="D1316" s="253" t="s">
        <v>5991</v>
      </c>
      <c r="E1316" s="244"/>
      <c r="F1316" s="246"/>
      <c r="G1316" s="135" t="s">
        <v>5941</v>
      </c>
      <c r="H1316" s="135" t="s">
        <v>5942</v>
      </c>
      <c r="I1316" s="250" t="s">
        <v>5943</v>
      </c>
      <c r="J1316" s="223" t="s">
        <v>492</v>
      </c>
      <c r="K1316" s="228" t="s">
        <v>493</v>
      </c>
      <c r="L1316" s="225"/>
      <c r="M1316" s="269"/>
      <c r="N1316" s="225"/>
      <c r="O1316" s="225"/>
      <c r="P1316" s="66"/>
      <c r="Q1316" s="66"/>
      <c r="R1316" s="66"/>
      <c r="S1316" s="66"/>
      <c r="T1316" s="66"/>
      <c r="U1316" s="66"/>
      <c r="V1316" s="66"/>
      <c r="W1316" s="66"/>
      <c r="X1316" s="66"/>
      <c r="Y1316" s="66"/>
      <c r="Z1316" s="66"/>
      <c r="AA1316" s="66"/>
      <c r="AB1316" s="66"/>
      <c r="AC1316" s="66"/>
      <c r="AD1316" s="66"/>
      <c r="AE1316" s="66"/>
      <c r="AF1316" s="66"/>
      <c r="AG1316" s="66"/>
      <c r="AH1316" s="66"/>
      <c r="AI1316" s="66"/>
    </row>
    <row r="1317" hidden="1">
      <c r="A1317" s="133" t="s">
        <v>6369</v>
      </c>
      <c r="B1317" s="244"/>
      <c r="C1317" s="246"/>
      <c r="D1317" s="253" t="s">
        <v>5995</v>
      </c>
      <c r="E1317" s="244"/>
      <c r="F1317" s="246"/>
      <c r="G1317" s="135" t="s">
        <v>5945</v>
      </c>
      <c r="H1317" s="135" t="s">
        <v>5946</v>
      </c>
      <c r="I1317" s="250" t="s">
        <v>5947</v>
      </c>
      <c r="J1317" s="223" t="s">
        <v>492</v>
      </c>
      <c r="K1317" s="228" t="s">
        <v>493</v>
      </c>
      <c r="L1317" s="225"/>
      <c r="M1317" s="269"/>
      <c r="N1317" s="225"/>
      <c r="O1317" s="225"/>
      <c r="P1317" s="66"/>
      <c r="Q1317" s="66"/>
      <c r="R1317" s="66"/>
      <c r="S1317" s="66"/>
      <c r="T1317" s="66"/>
      <c r="U1317" s="66"/>
      <c r="V1317" s="66"/>
      <c r="W1317" s="66"/>
      <c r="X1317" s="66"/>
      <c r="Y1317" s="66"/>
      <c r="Z1317" s="66"/>
      <c r="AA1317" s="66"/>
      <c r="AB1317" s="66"/>
      <c r="AC1317" s="66"/>
      <c r="AD1317" s="66"/>
      <c r="AE1317" s="66"/>
      <c r="AF1317" s="66"/>
      <c r="AG1317" s="66"/>
      <c r="AH1317" s="66"/>
      <c r="AI1317" s="66"/>
    </row>
    <row r="1318" hidden="1">
      <c r="A1318" s="133" t="s">
        <v>6369</v>
      </c>
      <c r="B1318" s="244"/>
      <c r="C1318" s="246"/>
      <c r="D1318" s="253" t="s">
        <v>5999</v>
      </c>
      <c r="E1318" s="244"/>
      <c r="F1318" s="246"/>
      <c r="G1318" s="135" t="s">
        <v>5949</v>
      </c>
      <c r="H1318" s="135" t="s">
        <v>5950</v>
      </c>
      <c r="I1318" s="250" t="s">
        <v>5951</v>
      </c>
      <c r="J1318" s="223" t="s">
        <v>492</v>
      </c>
      <c r="K1318" s="228" t="s">
        <v>493</v>
      </c>
      <c r="L1318" s="225"/>
      <c r="M1318" s="269"/>
      <c r="N1318" s="225"/>
      <c r="O1318" s="225"/>
      <c r="P1318" s="66"/>
      <c r="Q1318" s="66"/>
      <c r="R1318" s="66"/>
      <c r="S1318" s="66"/>
      <c r="T1318" s="66"/>
      <c r="U1318" s="66"/>
      <c r="V1318" s="66"/>
      <c r="W1318" s="66"/>
      <c r="X1318" s="66"/>
      <c r="Y1318" s="66"/>
      <c r="Z1318" s="66"/>
      <c r="AA1318" s="66"/>
      <c r="AB1318" s="66"/>
      <c r="AC1318" s="66"/>
      <c r="AD1318" s="66"/>
      <c r="AE1318" s="66"/>
      <c r="AF1318" s="66"/>
      <c r="AG1318" s="66"/>
      <c r="AH1318" s="66"/>
      <c r="AI1318" s="66"/>
    </row>
    <row r="1319">
      <c r="A1319" s="133" t="s">
        <v>6369</v>
      </c>
      <c r="B1319" s="244"/>
      <c r="C1319" s="246"/>
      <c r="D1319" s="253" t="s">
        <v>6003</v>
      </c>
      <c r="E1319" s="244"/>
      <c r="F1319" s="246"/>
      <c r="G1319" s="135" t="s">
        <v>5953</v>
      </c>
      <c r="H1319" s="135" t="s">
        <v>5954</v>
      </c>
      <c r="I1319" s="250" t="s">
        <v>5955</v>
      </c>
      <c r="J1319" s="261" t="s">
        <v>6334</v>
      </c>
      <c r="K1319" s="228" t="s">
        <v>493</v>
      </c>
      <c r="L1319" s="66"/>
      <c r="M1319" s="263" t="s">
        <v>5888</v>
      </c>
      <c r="N1319" s="225"/>
      <c r="O1319" s="225"/>
      <c r="P1319" s="66"/>
      <c r="Q1319" s="66"/>
      <c r="R1319" s="66"/>
      <c r="S1319" s="66"/>
      <c r="T1319" s="66"/>
      <c r="U1319" s="66"/>
      <c r="V1319" s="66"/>
      <c r="W1319" s="66"/>
      <c r="X1319" s="66"/>
      <c r="Y1319" s="66"/>
      <c r="Z1319" s="66"/>
      <c r="AA1319" s="66"/>
      <c r="AB1319" s="66"/>
      <c r="AC1319" s="66"/>
      <c r="AD1319" s="66"/>
      <c r="AE1319" s="66"/>
      <c r="AF1319" s="66"/>
      <c r="AG1319" s="66"/>
      <c r="AH1319" s="66"/>
      <c r="AI1319" s="66"/>
    </row>
    <row r="1320" hidden="1">
      <c r="A1320" s="133" t="s">
        <v>6369</v>
      </c>
      <c r="B1320" s="244"/>
      <c r="C1320" s="246"/>
      <c r="D1320" s="253" t="s">
        <v>6007</v>
      </c>
      <c r="E1320" s="244"/>
      <c r="F1320" s="246"/>
      <c r="G1320" s="135" t="s">
        <v>5957</v>
      </c>
      <c r="H1320" s="135" t="s">
        <v>5958</v>
      </c>
      <c r="I1320" s="250" t="s">
        <v>5959</v>
      </c>
      <c r="J1320" s="223" t="s">
        <v>492</v>
      </c>
      <c r="K1320" s="228" t="s">
        <v>493</v>
      </c>
      <c r="L1320" s="66"/>
      <c r="M1320" s="225"/>
      <c r="N1320" s="225"/>
      <c r="O1320" s="225"/>
      <c r="P1320" s="66"/>
      <c r="Q1320" s="66"/>
      <c r="R1320" s="66"/>
      <c r="S1320" s="66"/>
      <c r="T1320" s="66"/>
      <c r="U1320" s="66"/>
      <c r="V1320" s="66"/>
      <c r="W1320" s="66"/>
      <c r="X1320" s="66"/>
      <c r="Y1320" s="66"/>
      <c r="Z1320" s="66"/>
      <c r="AA1320" s="66"/>
      <c r="AB1320" s="66"/>
      <c r="AC1320" s="66"/>
      <c r="AD1320" s="66"/>
      <c r="AE1320" s="66"/>
      <c r="AF1320" s="66"/>
      <c r="AG1320" s="66"/>
      <c r="AH1320" s="66"/>
      <c r="AI1320" s="66"/>
    </row>
    <row r="1321">
      <c r="A1321" s="133" t="s">
        <v>6369</v>
      </c>
      <c r="B1321" s="244"/>
      <c r="C1321" s="246"/>
      <c r="D1321" s="253" t="s">
        <v>6011</v>
      </c>
      <c r="E1321" s="244"/>
      <c r="F1321" s="246"/>
      <c r="G1321" s="135" t="s">
        <v>5961</v>
      </c>
      <c r="H1321" s="135" t="s">
        <v>5962</v>
      </c>
      <c r="I1321" s="250" t="s">
        <v>5963</v>
      </c>
      <c r="J1321" s="261" t="s">
        <v>6334</v>
      </c>
      <c r="K1321" s="228" t="s">
        <v>493</v>
      </c>
      <c r="L1321" s="66"/>
      <c r="M1321" s="263" t="s">
        <v>5888</v>
      </c>
      <c r="N1321" s="225"/>
      <c r="O1321" s="225"/>
      <c r="P1321" s="66"/>
      <c r="Q1321" s="66"/>
      <c r="R1321" s="66"/>
      <c r="S1321" s="66"/>
      <c r="T1321" s="66"/>
      <c r="U1321" s="66"/>
      <c r="V1321" s="66"/>
      <c r="W1321" s="66"/>
      <c r="X1321" s="66"/>
      <c r="Y1321" s="66"/>
      <c r="Z1321" s="66"/>
      <c r="AA1321" s="66"/>
      <c r="AB1321" s="66"/>
      <c r="AC1321" s="66"/>
      <c r="AD1321" s="66"/>
      <c r="AE1321" s="66"/>
      <c r="AF1321" s="66"/>
      <c r="AG1321" s="66"/>
      <c r="AH1321" s="66"/>
      <c r="AI1321" s="66"/>
    </row>
    <row r="1322">
      <c r="A1322" s="133" t="s">
        <v>6369</v>
      </c>
      <c r="B1322" s="244"/>
      <c r="C1322" s="246"/>
      <c r="D1322" s="253" t="s">
        <v>6017</v>
      </c>
      <c r="E1322" s="244"/>
      <c r="F1322" s="246"/>
      <c r="G1322" s="135" t="s">
        <v>5965</v>
      </c>
      <c r="H1322" s="135" t="s">
        <v>5966</v>
      </c>
      <c r="I1322" s="250" t="s">
        <v>5967</v>
      </c>
      <c r="J1322" s="261" t="s">
        <v>6334</v>
      </c>
      <c r="K1322" s="228" t="s">
        <v>493</v>
      </c>
      <c r="L1322" s="66"/>
      <c r="M1322" s="263" t="s">
        <v>5888</v>
      </c>
      <c r="N1322" s="225"/>
      <c r="O1322" s="225"/>
      <c r="P1322" s="66"/>
      <c r="Q1322" s="66"/>
      <c r="R1322" s="66"/>
      <c r="S1322" s="66"/>
      <c r="T1322" s="66"/>
      <c r="U1322" s="66"/>
      <c r="V1322" s="66"/>
      <c r="W1322" s="66"/>
      <c r="X1322" s="66"/>
      <c r="Y1322" s="66"/>
      <c r="Z1322" s="66"/>
      <c r="AA1322" s="66"/>
      <c r="AB1322" s="66"/>
      <c r="AC1322" s="66"/>
      <c r="AD1322" s="66"/>
      <c r="AE1322" s="66"/>
      <c r="AF1322" s="66"/>
      <c r="AG1322" s="66"/>
      <c r="AH1322" s="66"/>
      <c r="AI1322" s="66"/>
    </row>
    <row r="1323">
      <c r="A1323" s="133" t="s">
        <v>6369</v>
      </c>
      <c r="B1323" s="244"/>
      <c r="C1323" s="246"/>
      <c r="D1323" s="253" t="s">
        <v>6022</v>
      </c>
      <c r="E1323" s="244"/>
      <c r="F1323" s="246"/>
      <c r="G1323" s="135" t="s">
        <v>5969</v>
      </c>
      <c r="H1323" s="135" t="s">
        <v>5970</v>
      </c>
      <c r="I1323" s="250" t="s">
        <v>6390</v>
      </c>
      <c r="J1323" s="261" t="s">
        <v>6334</v>
      </c>
      <c r="K1323" s="228" t="s">
        <v>493</v>
      </c>
      <c r="L1323" s="66"/>
      <c r="M1323" s="263" t="s">
        <v>5888</v>
      </c>
      <c r="N1323" s="225"/>
      <c r="O1323" s="225"/>
      <c r="P1323" s="66"/>
      <c r="Q1323" s="66"/>
      <c r="R1323" s="66"/>
      <c r="S1323" s="66"/>
      <c r="T1323" s="66"/>
      <c r="U1323" s="66"/>
      <c r="V1323" s="66"/>
      <c r="W1323" s="66"/>
      <c r="X1323" s="66"/>
      <c r="Y1323" s="66"/>
      <c r="Z1323" s="66"/>
      <c r="AA1323" s="66"/>
      <c r="AB1323" s="66"/>
      <c r="AC1323" s="66"/>
      <c r="AD1323" s="66"/>
      <c r="AE1323" s="66"/>
      <c r="AF1323" s="66"/>
      <c r="AG1323" s="66"/>
      <c r="AH1323" s="66"/>
      <c r="AI1323" s="66"/>
    </row>
    <row r="1324">
      <c r="A1324" s="133" t="s">
        <v>6369</v>
      </c>
      <c r="B1324" s="244"/>
      <c r="C1324" s="246"/>
      <c r="D1324" s="253" t="s">
        <v>6026</v>
      </c>
      <c r="E1324" s="244"/>
      <c r="F1324" s="246"/>
      <c r="G1324" s="135" t="s">
        <v>5973</v>
      </c>
      <c r="H1324" s="135" t="s">
        <v>5974</v>
      </c>
      <c r="I1324" s="250" t="s">
        <v>5975</v>
      </c>
      <c r="J1324" s="261" t="s">
        <v>6334</v>
      </c>
      <c r="K1324" s="228" t="s">
        <v>493</v>
      </c>
      <c r="L1324" s="66"/>
      <c r="M1324" s="263" t="s">
        <v>5888</v>
      </c>
      <c r="N1324" s="225"/>
      <c r="O1324" s="225"/>
      <c r="P1324" s="66"/>
      <c r="Q1324" s="66"/>
      <c r="R1324" s="66"/>
      <c r="S1324" s="66"/>
      <c r="T1324" s="66"/>
      <c r="U1324" s="66"/>
      <c r="V1324" s="66"/>
      <c r="W1324" s="66"/>
      <c r="X1324" s="66"/>
      <c r="Y1324" s="66"/>
      <c r="Z1324" s="66"/>
      <c r="AA1324" s="66"/>
      <c r="AB1324" s="66"/>
      <c r="AC1324" s="66"/>
      <c r="AD1324" s="66"/>
      <c r="AE1324" s="66"/>
      <c r="AF1324" s="66"/>
      <c r="AG1324" s="66"/>
      <c r="AH1324" s="66"/>
      <c r="AI1324" s="66"/>
    </row>
    <row r="1325">
      <c r="A1325" s="133" t="s">
        <v>6369</v>
      </c>
      <c r="B1325" s="244"/>
      <c r="C1325" s="246"/>
      <c r="D1325" s="253" t="s">
        <v>6029</v>
      </c>
      <c r="E1325" s="244"/>
      <c r="F1325" s="246"/>
      <c r="G1325" s="135" t="s">
        <v>5977</v>
      </c>
      <c r="H1325" s="135" t="s">
        <v>5978</v>
      </c>
      <c r="I1325" s="250" t="s">
        <v>5979</v>
      </c>
      <c r="J1325" s="264" t="s">
        <v>6334</v>
      </c>
      <c r="K1325" s="228" t="s">
        <v>493</v>
      </c>
      <c r="L1325" s="66"/>
      <c r="M1325" s="263" t="s">
        <v>5888</v>
      </c>
      <c r="N1325" s="225"/>
      <c r="O1325" s="225"/>
      <c r="P1325" s="66"/>
      <c r="Q1325" s="66"/>
      <c r="R1325" s="66"/>
      <c r="S1325" s="66"/>
      <c r="T1325" s="66"/>
      <c r="U1325" s="66"/>
      <c r="V1325" s="66"/>
      <c r="W1325" s="66"/>
      <c r="X1325" s="66"/>
      <c r="Y1325" s="66"/>
      <c r="Z1325" s="66"/>
      <c r="AA1325" s="66"/>
      <c r="AB1325" s="66"/>
      <c r="AC1325" s="66"/>
      <c r="AD1325" s="66"/>
      <c r="AE1325" s="66"/>
      <c r="AF1325" s="66"/>
      <c r="AG1325" s="66"/>
      <c r="AH1325" s="66"/>
      <c r="AI1325" s="66"/>
    </row>
    <row r="1326">
      <c r="A1326" s="133" t="s">
        <v>6369</v>
      </c>
      <c r="B1326" s="244"/>
      <c r="C1326" s="246"/>
      <c r="D1326" s="253" t="s">
        <v>6030</v>
      </c>
      <c r="E1326" s="244"/>
      <c r="F1326" s="246"/>
      <c r="G1326" s="135" t="s">
        <v>5981</v>
      </c>
      <c r="H1326" s="135" t="s">
        <v>5982</v>
      </c>
      <c r="I1326" s="250" t="s">
        <v>5983</v>
      </c>
      <c r="J1326" s="264" t="s">
        <v>6334</v>
      </c>
      <c r="K1326" s="228" t="s">
        <v>493</v>
      </c>
      <c r="L1326" s="66"/>
      <c r="M1326" s="263" t="s">
        <v>5888</v>
      </c>
      <c r="N1326" s="225"/>
      <c r="O1326" s="225"/>
      <c r="P1326" s="66"/>
      <c r="Q1326" s="66"/>
      <c r="R1326" s="66"/>
      <c r="S1326" s="66"/>
      <c r="T1326" s="66"/>
      <c r="U1326" s="66"/>
      <c r="V1326" s="66"/>
      <c r="W1326" s="66"/>
      <c r="X1326" s="66"/>
      <c r="Y1326" s="66"/>
      <c r="Z1326" s="66"/>
      <c r="AA1326" s="66"/>
      <c r="AB1326" s="66"/>
      <c r="AC1326" s="66"/>
      <c r="AD1326" s="66"/>
      <c r="AE1326" s="66"/>
      <c r="AF1326" s="66"/>
      <c r="AG1326" s="66"/>
      <c r="AH1326" s="66"/>
      <c r="AI1326" s="66"/>
    </row>
    <row r="1327">
      <c r="A1327" s="133" t="s">
        <v>6369</v>
      </c>
      <c r="B1327" s="244"/>
      <c r="C1327" s="246"/>
      <c r="D1327" s="253" t="s">
        <v>6034</v>
      </c>
      <c r="E1327" s="244"/>
      <c r="F1327" s="246"/>
      <c r="G1327" s="135" t="s">
        <v>5985</v>
      </c>
      <c r="H1327" s="135" t="s">
        <v>5986</v>
      </c>
      <c r="I1327" s="250" t="s">
        <v>5987</v>
      </c>
      <c r="J1327" s="264" t="s">
        <v>6334</v>
      </c>
      <c r="K1327" s="228" t="s">
        <v>493</v>
      </c>
      <c r="L1327" s="66"/>
      <c r="M1327" s="263" t="s">
        <v>5888</v>
      </c>
      <c r="N1327" s="225"/>
      <c r="O1327" s="225"/>
      <c r="P1327" s="66"/>
      <c r="Q1327" s="66"/>
      <c r="R1327" s="66"/>
      <c r="S1327" s="66"/>
      <c r="T1327" s="66"/>
      <c r="U1327" s="66"/>
      <c r="V1327" s="66"/>
      <c r="W1327" s="66"/>
      <c r="X1327" s="66"/>
      <c r="Y1327" s="66"/>
      <c r="Z1327" s="66"/>
      <c r="AA1327" s="66"/>
      <c r="AB1327" s="66"/>
      <c r="AC1327" s="66"/>
      <c r="AD1327" s="66"/>
      <c r="AE1327" s="66"/>
      <c r="AF1327" s="66"/>
      <c r="AG1327" s="66"/>
      <c r="AH1327" s="66"/>
      <c r="AI1327" s="66"/>
    </row>
    <row r="1328">
      <c r="A1328" s="133" t="s">
        <v>6369</v>
      </c>
      <c r="B1328" s="244"/>
      <c r="C1328" s="246"/>
      <c r="D1328" s="253" t="s">
        <v>6038</v>
      </c>
      <c r="E1328" s="244"/>
      <c r="F1328" s="246"/>
      <c r="G1328" s="135" t="s">
        <v>5989</v>
      </c>
      <c r="H1328" s="135" t="s">
        <v>5990</v>
      </c>
      <c r="I1328" s="250" t="s">
        <v>5955</v>
      </c>
      <c r="J1328" s="264" t="s">
        <v>6334</v>
      </c>
      <c r="K1328" s="228" t="s">
        <v>493</v>
      </c>
      <c r="L1328" s="66"/>
      <c r="M1328" s="263" t="s">
        <v>5888</v>
      </c>
      <c r="N1328" s="225"/>
      <c r="O1328" s="225"/>
      <c r="P1328" s="66"/>
      <c r="Q1328" s="66"/>
      <c r="R1328" s="66"/>
      <c r="S1328" s="66"/>
      <c r="T1328" s="66"/>
      <c r="U1328" s="66"/>
      <c r="V1328" s="66"/>
      <c r="W1328" s="66"/>
      <c r="X1328" s="66"/>
      <c r="Y1328" s="66"/>
      <c r="Z1328" s="66"/>
      <c r="AA1328" s="66"/>
      <c r="AB1328" s="66"/>
      <c r="AC1328" s="66"/>
      <c r="AD1328" s="66"/>
      <c r="AE1328" s="66"/>
      <c r="AF1328" s="66"/>
      <c r="AG1328" s="66"/>
      <c r="AH1328" s="66"/>
      <c r="AI1328" s="66"/>
    </row>
    <row r="1329" hidden="1">
      <c r="A1329" s="133" t="s">
        <v>6369</v>
      </c>
      <c r="B1329" s="244"/>
      <c r="C1329" s="246"/>
      <c r="D1329" s="253" t="s">
        <v>6042</v>
      </c>
      <c r="E1329" s="244"/>
      <c r="F1329" s="246"/>
      <c r="G1329" s="135" t="s">
        <v>5992</v>
      </c>
      <c r="H1329" s="135" t="s">
        <v>5993</v>
      </c>
      <c r="I1329" s="250" t="s">
        <v>5994</v>
      </c>
      <c r="J1329" s="223" t="s">
        <v>492</v>
      </c>
      <c r="K1329" s="228" t="s">
        <v>493</v>
      </c>
      <c r="L1329" s="66"/>
      <c r="M1329" s="225"/>
      <c r="N1329" s="225"/>
      <c r="O1329" s="225"/>
      <c r="P1329" s="66"/>
      <c r="Q1329" s="66"/>
      <c r="R1329" s="66"/>
      <c r="S1329" s="66"/>
      <c r="T1329" s="66"/>
      <c r="U1329" s="66"/>
      <c r="V1329" s="66"/>
      <c r="W1329" s="66"/>
      <c r="X1329" s="66"/>
      <c r="Y1329" s="66"/>
      <c r="Z1329" s="66"/>
      <c r="AA1329" s="66"/>
      <c r="AB1329" s="66"/>
      <c r="AC1329" s="66"/>
      <c r="AD1329" s="66"/>
      <c r="AE1329" s="66"/>
      <c r="AF1329" s="66"/>
      <c r="AG1329" s="66"/>
      <c r="AH1329" s="66"/>
      <c r="AI1329" s="66"/>
    </row>
    <row r="1330">
      <c r="A1330" s="133" t="s">
        <v>6369</v>
      </c>
      <c r="B1330" s="244"/>
      <c r="C1330" s="246"/>
      <c r="D1330" s="253" t="s">
        <v>6046</v>
      </c>
      <c r="E1330" s="244"/>
      <c r="F1330" s="246"/>
      <c r="G1330" s="135" t="s">
        <v>5996</v>
      </c>
      <c r="H1330" s="135" t="s">
        <v>5997</v>
      </c>
      <c r="I1330" s="250" t="s">
        <v>5998</v>
      </c>
      <c r="J1330" s="264" t="s">
        <v>6334</v>
      </c>
      <c r="K1330" s="228" t="s">
        <v>493</v>
      </c>
      <c r="L1330" s="66"/>
      <c r="M1330" s="263" t="s">
        <v>5888</v>
      </c>
      <c r="N1330" s="225"/>
      <c r="O1330" s="225"/>
      <c r="P1330" s="66"/>
      <c r="Q1330" s="66"/>
      <c r="R1330" s="66"/>
      <c r="S1330" s="66"/>
      <c r="T1330" s="66"/>
      <c r="U1330" s="66"/>
      <c r="V1330" s="66"/>
      <c r="W1330" s="66"/>
      <c r="X1330" s="66"/>
      <c r="Y1330" s="66"/>
      <c r="Z1330" s="66"/>
      <c r="AA1330" s="66"/>
      <c r="AB1330" s="66"/>
      <c r="AC1330" s="66"/>
      <c r="AD1330" s="66"/>
      <c r="AE1330" s="66"/>
      <c r="AF1330" s="66"/>
      <c r="AG1330" s="66"/>
      <c r="AH1330" s="66"/>
      <c r="AI1330" s="66"/>
    </row>
    <row r="1331" hidden="1">
      <c r="A1331" s="133" t="s">
        <v>6369</v>
      </c>
      <c r="B1331" s="244"/>
      <c r="C1331" s="246"/>
      <c r="D1331" s="253" t="s">
        <v>6050</v>
      </c>
      <c r="E1331" s="244"/>
      <c r="F1331" s="246"/>
      <c r="G1331" s="135" t="s">
        <v>6000</v>
      </c>
      <c r="H1331" s="135" t="s">
        <v>6001</v>
      </c>
      <c r="I1331" s="250" t="s">
        <v>6002</v>
      </c>
      <c r="J1331" s="223" t="s">
        <v>492</v>
      </c>
      <c r="K1331" s="228" t="s">
        <v>493</v>
      </c>
      <c r="L1331" s="66"/>
      <c r="M1331" s="225"/>
      <c r="N1331" s="225"/>
      <c r="O1331" s="225"/>
      <c r="P1331" s="66"/>
      <c r="Q1331" s="66"/>
      <c r="R1331" s="66"/>
      <c r="S1331" s="66"/>
      <c r="T1331" s="66"/>
      <c r="U1331" s="66"/>
      <c r="V1331" s="66"/>
      <c r="W1331" s="66"/>
      <c r="X1331" s="66"/>
      <c r="Y1331" s="66"/>
      <c r="Z1331" s="66"/>
      <c r="AA1331" s="66"/>
      <c r="AB1331" s="66"/>
      <c r="AC1331" s="66"/>
      <c r="AD1331" s="66"/>
      <c r="AE1331" s="66"/>
      <c r="AF1331" s="66"/>
      <c r="AG1331" s="66"/>
      <c r="AH1331" s="66"/>
      <c r="AI1331" s="66"/>
    </row>
    <row r="1332">
      <c r="A1332" s="133" t="s">
        <v>6369</v>
      </c>
      <c r="B1332" s="244"/>
      <c r="C1332" s="246"/>
      <c r="D1332" s="253" t="s">
        <v>6054</v>
      </c>
      <c r="E1332" s="244"/>
      <c r="F1332" s="246"/>
      <c r="G1332" s="135" t="s">
        <v>6004</v>
      </c>
      <c r="H1332" s="135" t="s">
        <v>6005</v>
      </c>
      <c r="I1332" s="250" t="s">
        <v>6006</v>
      </c>
      <c r="J1332" s="264" t="s">
        <v>6334</v>
      </c>
      <c r="K1332" s="228" t="s">
        <v>493</v>
      </c>
      <c r="L1332" s="66"/>
      <c r="M1332" s="263" t="s">
        <v>5888</v>
      </c>
      <c r="N1332" s="225"/>
      <c r="O1332" s="225"/>
      <c r="P1332" s="66"/>
      <c r="Q1332" s="66"/>
      <c r="R1332" s="66"/>
      <c r="S1332" s="66"/>
      <c r="T1332" s="66"/>
      <c r="U1332" s="66"/>
      <c r="V1332" s="66"/>
      <c r="W1332" s="66"/>
      <c r="X1332" s="66"/>
      <c r="Y1332" s="66"/>
      <c r="Z1332" s="66"/>
      <c r="AA1332" s="66"/>
      <c r="AB1332" s="66"/>
      <c r="AC1332" s="66"/>
      <c r="AD1332" s="66"/>
      <c r="AE1332" s="66"/>
      <c r="AF1332" s="66"/>
      <c r="AG1332" s="66"/>
      <c r="AH1332" s="66"/>
      <c r="AI1332" s="66"/>
    </row>
    <row r="1333" hidden="1">
      <c r="A1333" s="133" t="s">
        <v>6369</v>
      </c>
      <c r="B1333" s="244"/>
      <c r="C1333" s="246"/>
      <c r="D1333" s="253" t="s">
        <v>6058</v>
      </c>
      <c r="E1333" s="244"/>
      <c r="F1333" s="246"/>
      <c r="G1333" s="135" t="s">
        <v>6008</v>
      </c>
      <c r="H1333" s="135" t="s">
        <v>6009</v>
      </c>
      <c r="I1333" s="250" t="s">
        <v>6010</v>
      </c>
      <c r="J1333" s="223" t="s">
        <v>492</v>
      </c>
      <c r="K1333" s="228" t="s">
        <v>493</v>
      </c>
      <c r="L1333" s="66"/>
      <c r="M1333" s="225"/>
      <c r="N1333" s="225"/>
      <c r="O1333" s="225"/>
      <c r="P1333" s="66"/>
      <c r="Q1333" s="66"/>
      <c r="R1333" s="66"/>
      <c r="S1333" s="66"/>
      <c r="T1333" s="66"/>
      <c r="U1333" s="66"/>
      <c r="V1333" s="66"/>
      <c r="W1333" s="66"/>
      <c r="X1333" s="66"/>
      <c r="Y1333" s="66"/>
      <c r="Z1333" s="66"/>
      <c r="AA1333" s="66"/>
      <c r="AB1333" s="66"/>
      <c r="AC1333" s="66"/>
      <c r="AD1333" s="66"/>
      <c r="AE1333" s="66"/>
      <c r="AF1333" s="66"/>
      <c r="AG1333" s="66"/>
      <c r="AH1333" s="66"/>
      <c r="AI1333" s="66"/>
    </row>
    <row r="1334">
      <c r="A1334" s="133" t="s">
        <v>6369</v>
      </c>
      <c r="B1334" s="244"/>
      <c r="C1334" s="246"/>
      <c r="D1334" s="253" t="s">
        <v>6062</v>
      </c>
      <c r="E1334" s="244"/>
      <c r="F1334" s="246"/>
      <c r="G1334" s="135" t="s">
        <v>6012</v>
      </c>
      <c r="H1334" s="135" t="s">
        <v>6013</v>
      </c>
      <c r="I1334" s="250" t="s">
        <v>6014</v>
      </c>
      <c r="J1334" s="264" t="s">
        <v>6334</v>
      </c>
      <c r="K1334" s="228" t="s">
        <v>493</v>
      </c>
      <c r="L1334" s="66"/>
      <c r="M1334" s="263" t="s">
        <v>5888</v>
      </c>
      <c r="N1334" s="225"/>
      <c r="O1334" s="225"/>
      <c r="P1334" s="66"/>
      <c r="Q1334" s="66"/>
      <c r="R1334" s="66"/>
      <c r="S1334" s="66"/>
      <c r="T1334" s="66"/>
      <c r="U1334" s="66"/>
      <c r="V1334" s="66"/>
      <c r="W1334" s="66"/>
      <c r="X1334" s="66"/>
      <c r="Y1334" s="66"/>
      <c r="Z1334" s="66"/>
      <c r="AA1334" s="66"/>
      <c r="AB1334" s="66"/>
      <c r="AC1334" s="66"/>
      <c r="AD1334" s="66"/>
      <c r="AE1334" s="66"/>
      <c r="AF1334" s="66"/>
      <c r="AG1334" s="66"/>
      <c r="AH1334" s="66"/>
      <c r="AI1334" s="66"/>
    </row>
    <row r="1335">
      <c r="A1335" s="133" t="s">
        <v>6369</v>
      </c>
      <c r="B1335" s="244"/>
      <c r="C1335" s="246"/>
      <c r="D1335" s="253" t="s">
        <v>6066</v>
      </c>
      <c r="E1335" s="244"/>
      <c r="F1335" s="248"/>
      <c r="G1335" s="135" t="s">
        <v>6403</v>
      </c>
      <c r="H1335" s="135" t="s">
        <v>6404</v>
      </c>
      <c r="I1335" s="250" t="s">
        <v>6405</v>
      </c>
      <c r="J1335" s="264" t="s">
        <v>6334</v>
      </c>
      <c r="K1335" s="228" t="s">
        <v>493</v>
      </c>
      <c r="L1335" s="66"/>
      <c r="M1335" s="263" t="s">
        <v>5888</v>
      </c>
      <c r="N1335" s="225"/>
      <c r="O1335" s="225"/>
      <c r="P1335" s="66"/>
      <c r="Q1335" s="66"/>
      <c r="R1335" s="66"/>
      <c r="S1335" s="66"/>
      <c r="T1335" s="66"/>
      <c r="U1335" s="66"/>
      <c r="V1335" s="66"/>
      <c r="W1335" s="66"/>
      <c r="X1335" s="66"/>
      <c r="Y1335" s="66"/>
      <c r="Z1335" s="66"/>
      <c r="AA1335" s="66"/>
      <c r="AB1335" s="66"/>
      <c r="AC1335" s="66"/>
      <c r="AD1335" s="66"/>
      <c r="AE1335" s="66"/>
      <c r="AF1335" s="66"/>
      <c r="AG1335" s="66"/>
      <c r="AH1335" s="66"/>
      <c r="AI1335" s="66"/>
    </row>
    <row r="1336" hidden="1">
      <c r="A1336" s="21" t="s">
        <v>6761</v>
      </c>
      <c r="B1336" s="244"/>
      <c r="C1336" s="135" t="s">
        <v>6762</v>
      </c>
      <c r="D1336" s="253" t="s">
        <v>6072</v>
      </c>
      <c r="E1336" s="244"/>
      <c r="F1336" s="357"/>
      <c r="G1336" s="135" t="s">
        <v>6764</v>
      </c>
      <c r="H1336" s="135" t="s">
        <v>6765</v>
      </c>
      <c r="I1336" s="135" t="s">
        <v>6766</v>
      </c>
      <c r="J1336" s="223" t="s">
        <v>492</v>
      </c>
      <c r="K1336" s="269"/>
      <c r="L1336" s="269"/>
      <c r="M1336" s="269"/>
      <c r="N1336" s="225"/>
      <c r="O1336" s="225"/>
      <c r="P1336" s="66"/>
      <c r="Q1336" s="66"/>
      <c r="R1336" s="66"/>
      <c r="S1336" s="66"/>
      <c r="T1336" s="66"/>
      <c r="U1336" s="66"/>
      <c r="V1336" s="66"/>
      <c r="W1336" s="66"/>
      <c r="X1336" s="66"/>
      <c r="Y1336" s="66"/>
      <c r="Z1336" s="66"/>
      <c r="AA1336" s="66"/>
      <c r="AB1336" s="66"/>
      <c r="AC1336" s="66"/>
      <c r="AD1336" s="66"/>
      <c r="AE1336" s="66"/>
      <c r="AF1336" s="66"/>
      <c r="AG1336" s="66"/>
      <c r="AH1336" s="66"/>
      <c r="AI1336" s="66"/>
    </row>
    <row r="1337" hidden="1">
      <c r="A1337" s="21" t="s">
        <v>6761</v>
      </c>
      <c r="B1337" s="244"/>
      <c r="C1337" s="245"/>
      <c r="D1337" s="253" t="s">
        <v>6076</v>
      </c>
      <c r="E1337" s="244"/>
      <c r="F1337" s="244"/>
      <c r="G1337" s="135" t="s">
        <v>6768</v>
      </c>
      <c r="H1337" s="135" t="s">
        <v>6769</v>
      </c>
      <c r="I1337" s="135" t="s">
        <v>6770</v>
      </c>
      <c r="J1337" s="223" t="s">
        <v>492</v>
      </c>
      <c r="K1337" s="269"/>
      <c r="L1337" s="269"/>
      <c r="M1337" s="269"/>
      <c r="N1337" s="225"/>
      <c r="O1337" s="225"/>
      <c r="P1337" s="66"/>
      <c r="Q1337" s="66"/>
      <c r="R1337" s="66"/>
      <c r="S1337" s="66"/>
      <c r="T1337" s="66"/>
      <c r="U1337" s="66"/>
      <c r="V1337" s="66"/>
      <c r="W1337" s="66"/>
      <c r="X1337" s="66"/>
      <c r="Y1337" s="66"/>
      <c r="Z1337" s="66"/>
      <c r="AA1337" s="66"/>
      <c r="AB1337" s="66"/>
      <c r="AC1337" s="66"/>
      <c r="AD1337" s="66"/>
      <c r="AE1337" s="66"/>
      <c r="AF1337" s="66"/>
      <c r="AG1337" s="66"/>
      <c r="AH1337" s="66"/>
      <c r="AI1337" s="66"/>
    </row>
    <row r="1338" hidden="1">
      <c r="A1338" s="21" t="s">
        <v>6761</v>
      </c>
      <c r="B1338" s="244"/>
      <c r="C1338" s="245"/>
      <c r="D1338" s="253" t="s">
        <v>6080</v>
      </c>
      <c r="E1338" s="244"/>
      <c r="F1338" s="244"/>
      <c r="G1338" s="135" t="s">
        <v>6772</v>
      </c>
      <c r="H1338" s="135" t="s">
        <v>6773</v>
      </c>
      <c r="I1338" s="135" t="s">
        <v>6774</v>
      </c>
      <c r="J1338" s="223" t="s">
        <v>492</v>
      </c>
      <c r="K1338" s="269"/>
      <c r="L1338" s="269"/>
      <c r="M1338" s="269"/>
      <c r="N1338" s="225"/>
      <c r="O1338" s="225"/>
      <c r="P1338" s="66"/>
      <c r="Q1338" s="66"/>
      <c r="R1338" s="66"/>
      <c r="S1338" s="66"/>
      <c r="T1338" s="66"/>
      <c r="U1338" s="66"/>
      <c r="V1338" s="66"/>
      <c r="W1338" s="66"/>
      <c r="X1338" s="66"/>
      <c r="Y1338" s="66"/>
      <c r="Z1338" s="66"/>
      <c r="AA1338" s="66"/>
      <c r="AB1338" s="66"/>
      <c r="AC1338" s="66"/>
      <c r="AD1338" s="66"/>
      <c r="AE1338" s="66"/>
      <c r="AF1338" s="66"/>
      <c r="AG1338" s="66"/>
      <c r="AH1338" s="66"/>
      <c r="AI1338" s="66"/>
    </row>
    <row r="1339" hidden="1">
      <c r="A1339" s="21" t="s">
        <v>6445</v>
      </c>
      <c r="B1339" s="244"/>
      <c r="C1339" s="135" t="s">
        <v>6446</v>
      </c>
      <c r="D1339" s="253" t="s">
        <v>6084</v>
      </c>
      <c r="E1339" s="244"/>
      <c r="F1339" s="358"/>
      <c r="G1339" s="135" t="s">
        <v>6448</v>
      </c>
      <c r="H1339" s="267" t="s">
        <v>6449</v>
      </c>
      <c r="I1339" s="135" t="s">
        <v>6450</v>
      </c>
      <c r="J1339" s="223" t="s">
        <v>492</v>
      </c>
      <c r="K1339" s="269"/>
      <c r="L1339" s="269"/>
      <c r="M1339" s="269"/>
      <c r="N1339" s="225"/>
      <c r="O1339" s="225"/>
      <c r="P1339" s="66"/>
      <c r="Q1339" s="66"/>
      <c r="R1339" s="66"/>
      <c r="S1339" s="66"/>
      <c r="T1339" s="66"/>
      <c r="U1339" s="66"/>
      <c r="V1339" s="66"/>
      <c r="W1339" s="66"/>
      <c r="X1339" s="66"/>
      <c r="Y1339" s="66"/>
      <c r="Z1339" s="66"/>
      <c r="AA1339" s="66"/>
      <c r="AB1339" s="66"/>
      <c r="AC1339" s="66"/>
      <c r="AD1339" s="66"/>
      <c r="AE1339" s="66"/>
      <c r="AF1339" s="66"/>
      <c r="AG1339" s="66"/>
      <c r="AH1339" s="66"/>
      <c r="AI1339" s="66"/>
    </row>
    <row r="1340" hidden="1">
      <c r="A1340" s="21" t="s">
        <v>6445</v>
      </c>
      <c r="B1340" s="244"/>
      <c r="C1340" s="245"/>
      <c r="D1340" s="253" t="s">
        <v>6088</v>
      </c>
      <c r="E1340" s="244"/>
      <c r="F1340" s="244"/>
      <c r="G1340" s="135" t="s">
        <v>6452</v>
      </c>
      <c r="H1340" s="267" t="s">
        <v>6453</v>
      </c>
      <c r="I1340" s="135" t="s">
        <v>6450</v>
      </c>
      <c r="J1340" s="223" t="s">
        <v>492</v>
      </c>
      <c r="K1340" s="269"/>
      <c r="L1340" s="269"/>
      <c r="M1340" s="269"/>
      <c r="N1340" s="225"/>
      <c r="O1340" s="225"/>
      <c r="P1340" s="66"/>
      <c r="Q1340" s="66"/>
      <c r="R1340" s="66"/>
      <c r="S1340" s="66"/>
      <c r="T1340" s="66"/>
      <c r="U1340" s="66"/>
      <c r="V1340" s="66"/>
      <c r="W1340" s="66"/>
      <c r="X1340" s="66"/>
      <c r="Y1340" s="66"/>
      <c r="Z1340" s="66"/>
      <c r="AA1340" s="66"/>
      <c r="AB1340" s="66"/>
      <c r="AC1340" s="66"/>
      <c r="AD1340" s="66"/>
      <c r="AE1340" s="66"/>
      <c r="AF1340" s="66"/>
      <c r="AG1340" s="66"/>
      <c r="AH1340" s="66"/>
      <c r="AI1340" s="66"/>
    </row>
    <row r="1341" hidden="1">
      <c r="A1341" s="21" t="s">
        <v>6445</v>
      </c>
      <c r="B1341" s="244"/>
      <c r="C1341" s="245"/>
      <c r="D1341" s="253" t="s">
        <v>6091</v>
      </c>
      <c r="E1341" s="244"/>
      <c r="F1341" s="244"/>
      <c r="G1341" s="21" t="s">
        <v>6455</v>
      </c>
      <c r="H1341" s="267" t="s">
        <v>6456</v>
      </c>
      <c r="I1341" s="135" t="s">
        <v>6457</v>
      </c>
      <c r="J1341" s="223" t="s">
        <v>492</v>
      </c>
      <c r="K1341" s="269"/>
      <c r="L1341" s="269"/>
      <c r="M1341" s="269"/>
      <c r="N1341" s="225"/>
      <c r="O1341" s="225"/>
      <c r="P1341" s="66"/>
      <c r="Q1341" s="66"/>
      <c r="R1341" s="66"/>
      <c r="S1341" s="66"/>
      <c r="T1341" s="66"/>
      <c r="U1341" s="66"/>
      <c r="V1341" s="66"/>
      <c r="W1341" s="66"/>
      <c r="X1341" s="66"/>
      <c r="Y1341" s="66"/>
      <c r="Z1341" s="66"/>
      <c r="AA1341" s="66"/>
      <c r="AB1341" s="66"/>
      <c r="AC1341" s="66"/>
      <c r="AD1341" s="66"/>
      <c r="AE1341" s="66"/>
      <c r="AF1341" s="66"/>
      <c r="AG1341" s="66"/>
      <c r="AH1341" s="66"/>
      <c r="AI1341" s="66"/>
    </row>
    <row r="1342" hidden="1">
      <c r="A1342" s="21" t="s">
        <v>6445</v>
      </c>
      <c r="B1342" s="244"/>
      <c r="C1342" s="245"/>
      <c r="D1342" s="253" t="s">
        <v>6094</v>
      </c>
      <c r="E1342" s="244"/>
      <c r="F1342" s="244"/>
      <c r="G1342" s="135" t="s">
        <v>6459</v>
      </c>
      <c r="H1342" s="268" t="s">
        <v>6453</v>
      </c>
      <c r="I1342" s="260" t="s">
        <v>6457</v>
      </c>
      <c r="J1342" s="223" t="s">
        <v>492</v>
      </c>
      <c r="K1342" s="269"/>
      <c r="L1342" s="269"/>
      <c r="M1342" s="269"/>
      <c r="N1342" s="225"/>
      <c r="O1342" s="225"/>
      <c r="P1342" s="66"/>
      <c r="Q1342" s="66"/>
      <c r="R1342" s="66"/>
      <c r="S1342" s="66"/>
      <c r="T1342" s="66"/>
      <c r="U1342" s="66"/>
      <c r="V1342" s="66"/>
      <c r="W1342" s="66"/>
      <c r="X1342" s="66"/>
      <c r="Y1342" s="66"/>
      <c r="Z1342" s="66"/>
      <c r="AA1342" s="66"/>
      <c r="AB1342" s="66"/>
      <c r="AC1342" s="66"/>
      <c r="AD1342" s="66"/>
      <c r="AE1342" s="66"/>
      <c r="AF1342" s="66"/>
      <c r="AG1342" s="66"/>
      <c r="AH1342" s="66"/>
      <c r="AI1342" s="66"/>
    </row>
    <row r="1343" hidden="1">
      <c r="A1343" s="21" t="s">
        <v>6445</v>
      </c>
      <c r="B1343" s="244"/>
      <c r="C1343" s="245"/>
      <c r="D1343" s="253" t="s">
        <v>6097</v>
      </c>
      <c r="E1343" s="244"/>
      <c r="F1343" s="244"/>
      <c r="G1343" s="135" t="s">
        <v>6461</v>
      </c>
      <c r="H1343" s="267" t="s">
        <v>6462</v>
      </c>
      <c r="I1343" s="135" t="s">
        <v>6463</v>
      </c>
      <c r="J1343" s="223" t="s">
        <v>492</v>
      </c>
      <c r="K1343" s="269"/>
      <c r="L1343" s="269"/>
      <c r="M1343" s="269"/>
      <c r="N1343" s="225"/>
      <c r="O1343" s="225"/>
      <c r="P1343" s="66"/>
      <c r="Q1343" s="66"/>
      <c r="R1343" s="66"/>
      <c r="S1343" s="66"/>
      <c r="T1343" s="66"/>
      <c r="U1343" s="66"/>
      <c r="V1343" s="66"/>
      <c r="W1343" s="66"/>
      <c r="X1343" s="66"/>
      <c r="Y1343" s="66"/>
      <c r="Z1343" s="66"/>
      <c r="AA1343" s="66"/>
      <c r="AB1343" s="66"/>
      <c r="AC1343" s="66"/>
      <c r="AD1343" s="66"/>
      <c r="AE1343" s="66"/>
      <c r="AF1343" s="66"/>
      <c r="AG1343" s="66"/>
      <c r="AH1343" s="66"/>
      <c r="AI1343" s="66"/>
    </row>
    <row r="1344" hidden="1">
      <c r="A1344" s="21" t="s">
        <v>6445</v>
      </c>
      <c r="B1344" s="244"/>
      <c r="C1344" s="245"/>
      <c r="D1344" s="253" t="s">
        <v>6101</v>
      </c>
      <c r="E1344" s="244"/>
      <c r="F1344" s="244"/>
      <c r="G1344" s="135" t="s">
        <v>6465</v>
      </c>
      <c r="H1344" s="268" t="s">
        <v>6466</v>
      </c>
      <c r="I1344" s="135" t="s">
        <v>6467</v>
      </c>
      <c r="J1344" s="223" t="s">
        <v>492</v>
      </c>
      <c r="K1344" s="269"/>
      <c r="L1344" s="269"/>
      <c r="M1344" s="269"/>
      <c r="N1344" s="225"/>
      <c r="O1344" s="225"/>
      <c r="P1344" s="66"/>
      <c r="Q1344" s="66"/>
      <c r="R1344" s="66"/>
      <c r="S1344" s="66"/>
      <c r="T1344" s="66"/>
      <c r="U1344" s="66"/>
      <c r="V1344" s="66"/>
      <c r="W1344" s="66"/>
      <c r="X1344" s="66"/>
      <c r="Y1344" s="66"/>
      <c r="Z1344" s="66"/>
      <c r="AA1344" s="66"/>
      <c r="AB1344" s="66"/>
      <c r="AC1344" s="66"/>
      <c r="AD1344" s="66"/>
      <c r="AE1344" s="66"/>
      <c r="AF1344" s="66"/>
      <c r="AG1344" s="66"/>
      <c r="AH1344" s="66"/>
      <c r="AI1344" s="66"/>
    </row>
    <row r="1345" hidden="1">
      <c r="A1345" s="21" t="s">
        <v>6445</v>
      </c>
      <c r="B1345" s="244"/>
      <c r="C1345" s="245"/>
      <c r="D1345" s="253" t="s">
        <v>6104</v>
      </c>
      <c r="E1345" s="244"/>
      <c r="F1345" s="244"/>
      <c r="G1345" s="135" t="s">
        <v>6469</v>
      </c>
      <c r="H1345" s="268" t="s">
        <v>6470</v>
      </c>
      <c r="I1345" s="135" t="s">
        <v>6471</v>
      </c>
      <c r="J1345" s="223" t="s">
        <v>492</v>
      </c>
      <c r="K1345" s="269"/>
      <c r="L1345" s="269"/>
      <c r="M1345" s="269"/>
      <c r="N1345" s="225"/>
      <c r="O1345" s="225"/>
      <c r="P1345" s="66"/>
      <c r="Q1345" s="66"/>
      <c r="R1345" s="66"/>
      <c r="S1345" s="66"/>
      <c r="T1345" s="66"/>
      <c r="U1345" s="66"/>
      <c r="V1345" s="66"/>
      <c r="W1345" s="66"/>
      <c r="X1345" s="66"/>
      <c r="Y1345" s="66"/>
      <c r="Z1345" s="66"/>
      <c r="AA1345" s="66"/>
      <c r="AB1345" s="66"/>
      <c r="AC1345" s="66"/>
      <c r="AD1345" s="66"/>
      <c r="AE1345" s="66"/>
      <c r="AF1345" s="66"/>
      <c r="AG1345" s="66"/>
      <c r="AH1345" s="66"/>
      <c r="AI1345" s="66"/>
    </row>
    <row r="1346" hidden="1">
      <c r="A1346" s="21" t="s">
        <v>6445</v>
      </c>
      <c r="B1346" s="244"/>
      <c r="C1346" s="245"/>
      <c r="D1346" s="253" t="s">
        <v>6108</v>
      </c>
      <c r="E1346" s="244"/>
      <c r="F1346" s="244"/>
      <c r="G1346" s="135" t="s">
        <v>6473</v>
      </c>
      <c r="H1346" s="267" t="s">
        <v>6474</v>
      </c>
      <c r="I1346" s="135" t="s">
        <v>6471</v>
      </c>
      <c r="J1346" s="223" t="s">
        <v>492</v>
      </c>
      <c r="K1346" s="269"/>
      <c r="L1346" s="269"/>
      <c r="M1346" s="269"/>
      <c r="N1346" s="225"/>
      <c r="O1346" s="225"/>
      <c r="P1346" s="66"/>
      <c r="Q1346" s="66"/>
      <c r="R1346" s="66"/>
      <c r="S1346" s="66"/>
      <c r="T1346" s="66"/>
      <c r="U1346" s="66"/>
      <c r="V1346" s="66"/>
      <c r="W1346" s="66"/>
      <c r="X1346" s="66"/>
      <c r="Y1346" s="66"/>
      <c r="Z1346" s="66"/>
      <c r="AA1346" s="66"/>
      <c r="AB1346" s="66"/>
      <c r="AC1346" s="66"/>
      <c r="AD1346" s="66"/>
      <c r="AE1346" s="66"/>
      <c r="AF1346" s="66"/>
      <c r="AG1346" s="66"/>
      <c r="AH1346" s="66"/>
      <c r="AI1346" s="66"/>
    </row>
    <row r="1347" hidden="1">
      <c r="A1347" s="21" t="s">
        <v>6445</v>
      </c>
      <c r="B1347" s="244"/>
      <c r="C1347" s="245"/>
      <c r="D1347" s="253" t="s">
        <v>6111</v>
      </c>
      <c r="E1347" s="244"/>
      <c r="F1347" s="244"/>
      <c r="G1347" s="135" t="s">
        <v>7534</v>
      </c>
      <c r="H1347" s="267" t="s">
        <v>7535</v>
      </c>
      <c r="I1347" s="135" t="s">
        <v>7536</v>
      </c>
      <c r="J1347" s="223" t="s">
        <v>492</v>
      </c>
      <c r="K1347" s="269"/>
      <c r="L1347" s="269"/>
      <c r="M1347" s="269"/>
      <c r="N1347" s="225"/>
      <c r="O1347" s="225"/>
      <c r="P1347" s="66"/>
      <c r="Q1347" s="66"/>
      <c r="R1347" s="66"/>
      <c r="S1347" s="66"/>
      <c r="T1347" s="66"/>
      <c r="U1347" s="66"/>
      <c r="V1347" s="66"/>
      <c r="W1347" s="66"/>
      <c r="X1347" s="66"/>
      <c r="Y1347" s="66"/>
      <c r="Z1347" s="66"/>
      <c r="AA1347" s="66"/>
      <c r="AB1347" s="66"/>
      <c r="AC1347" s="66"/>
      <c r="AD1347" s="66"/>
      <c r="AE1347" s="66"/>
      <c r="AF1347" s="66"/>
      <c r="AG1347" s="66"/>
      <c r="AH1347" s="66"/>
      <c r="AI1347" s="66"/>
    </row>
    <row r="1348" hidden="1">
      <c r="A1348" s="21" t="s">
        <v>6445</v>
      </c>
      <c r="B1348" s="244"/>
      <c r="C1348" s="245"/>
      <c r="D1348" s="253" t="s">
        <v>6115</v>
      </c>
      <c r="E1348" s="244"/>
      <c r="F1348" s="244"/>
      <c r="G1348" s="135" t="s">
        <v>7537</v>
      </c>
      <c r="H1348" s="267" t="s">
        <v>7538</v>
      </c>
      <c r="I1348" s="135" t="s">
        <v>7539</v>
      </c>
      <c r="J1348" s="223" t="s">
        <v>492</v>
      </c>
      <c r="K1348" s="269"/>
      <c r="L1348" s="269"/>
      <c r="M1348" s="269"/>
      <c r="N1348" s="225"/>
      <c r="O1348" s="225"/>
      <c r="P1348" s="66"/>
      <c r="Q1348" s="66"/>
      <c r="R1348" s="66"/>
      <c r="S1348" s="66"/>
      <c r="T1348" s="66"/>
      <c r="U1348" s="66"/>
      <c r="V1348" s="66"/>
      <c r="W1348" s="66"/>
      <c r="X1348" s="66"/>
      <c r="Y1348" s="66"/>
      <c r="Z1348" s="66"/>
      <c r="AA1348" s="66"/>
      <c r="AB1348" s="66"/>
      <c r="AC1348" s="66"/>
      <c r="AD1348" s="66"/>
      <c r="AE1348" s="66"/>
      <c r="AF1348" s="66"/>
      <c r="AG1348" s="66"/>
      <c r="AH1348" s="66"/>
      <c r="AI1348" s="66"/>
    </row>
    <row r="1349" hidden="1">
      <c r="A1349" s="150" t="s">
        <v>6540</v>
      </c>
      <c r="B1349" s="225"/>
      <c r="C1349" s="260" t="s">
        <v>6541</v>
      </c>
      <c r="D1349" s="253" t="s">
        <v>6119</v>
      </c>
      <c r="E1349" s="225"/>
      <c r="F1349" s="259"/>
      <c r="G1349" s="260" t="s">
        <v>6543</v>
      </c>
      <c r="H1349" s="260" t="s">
        <v>6544</v>
      </c>
      <c r="I1349" s="257" t="s">
        <v>6545</v>
      </c>
      <c r="J1349" s="223" t="s">
        <v>492</v>
      </c>
      <c r="K1349" s="228" t="s">
        <v>493</v>
      </c>
      <c r="L1349" s="269"/>
      <c r="M1349" s="269"/>
      <c r="N1349" s="225"/>
      <c r="O1349" s="225"/>
      <c r="P1349" s="66"/>
      <c r="Q1349" s="66"/>
      <c r="R1349" s="66"/>
      <c r="S1349" s="66"/>
      <c r="T1349" s="66"/>
      <c r="U1349" s="66"/>
      <c r="V1349" s="66"/>
      <c r="W1349" s="66"/>
      <c r="X1349" s="66"/>
      <c r="Y1349" s="66"/>
      <c r="Z1349" s="66"/>
      <c r="AA1349" s="66"/>
      <c r="AB1349" s="66"/>
      <c r="AC1349" s="66"/>
      <c r="AD1349" s="66"/>
      <c r="AE1349" s="66"/>
      <c r="AF1349" s="66"/>
      <c r="AG1349" s="66"/>
      <c r="AH1349" s="66"/>
      <c r="AI1349" s="66"/>
    </row>
    <row r="1350" hidden="1">
      <c r="A1350" s="150" t="s">
        <v>6540</v>
      </c>
      <c r="B1350" s="225"/>
      <c r="C1350" s="273"/>
      <c r="D1350" s="253" t="s">
        <v>6123</v>
      </c>
      <c r="E1350" s="225"/>
      <c r="F1350" s="259"/>
      <c r="G1350" s="260" t="s">
        <v>6547</v>
      </c>
      <c r="H1350" s="260" t="s">
        <v>6548</v>
      </c>
      <c r="I1350" s="257" t="s">
        <v>6545</v>
      </c>
      <c r="J1350" s="223" t="s">
        <v>492</v>
      </c>
      <c r="K1350" s="228" t="s">
        <v>493</v>
      </c>
      <c r="L1350" s="269"/>
      <c r="M1350" s="269"/>
      <c r="N1350" s="225"/>
      <c r="O1350" s="225"/>
      <c r="P1350" s="66"/>
      <c r="Q1350" s="66"/>
      <c r="R1350" s="66"/>
      <c r="S1350" s="66"/>
      <c r="T1350" s="66"/>
      <c r="U1350" s="66"/>
      <c r="V1350" s="66"/>
      <c r="W1350" s="66"/>
      <c r="X1350" s="66"/>
      <c r="Y1350" s="66"/>
      <c r="Z1350" s="66"/>
      <c r="AA1350" s="66"/>
      <c r="AB1350" s="66"/>
      <c r="AC1350" s="66"/>
      <c r="AD1350" s="66"/>
      <c r="AE1350" s="66"/>
      <c r="AF1350" s="66"/>
      <c r="AG1350" s="66"/>
      <c r="AH1350" s="66"/>
      <c r="AI1350" s="66"/>
    </row>
    <row r="1351" hidden="1">
      <c r="A1351" s="150" t="s">
        <v>6540</v>
      </c>
      <c r="B1351" s="225"/>
      <c r="C1351" s="273"/>
      <c r="D1351" s="253" t="s">
        <v>6127</v>
      </c>
      <c r="E1351" s="225"/>
      <c r="F1351" s="259"/>
      <c r="G1351" s="260" t="s">
        <v>6550</v>
      </c>
      <c r="H1351" s="260" t="s">
        <v>6551</v>
      </c>
      <c r="I1351" s="257" t="s">
        <v>6545</v>
      </c>
      <c r="J1351" s="223" t="s">
        <v>492</v>
      </c>
      <c r="K1351" s="228" t="s">
        <v>493</v>
      </c>
      <c r="L1351" s="269"/>
      <c r="M1351" s="269"/>
      <c r="N1351" s="225"/>
      <c r="O1351" s="225"/>
      <c r="P1351" s="66"/>
      <c r="Q1351" s="66"/>
      <c r="R1351" s="66"/>
      <c r="S1351" s="66"/>
      <c r="T1351" s="66"/>
      <c r="U1351" s="66"/>
      <c r="V1351" s="66"/>
      <c r="W1351" s="66"/>
      <c r="X1351" s="66"/>
      <c r="Y1351" s="66"/>
      <c r="Z1351" s="66"/>
      <c r="AA1351" s="66"/>
      <c r="AB1351" s="66"/>
      <c r="AC1351" s="66"/>
      <c r="AD1351" s="66"/>
      <c r="AE1351" s="66"/>
      <c r="AF1351" s="66"/>
      <c r="AG1351" s="66"/>
      <c r="AH1351" s="66"/>
      <c r="AI1351" s="66"/>
    </row>
    <row r="1352" hidden="1">
      <c r="A1352" s="150" t="s">
        <v>6540</v>
      </c>
      <c r="B1352" s="225"/>
      <c r="C1352" s="273"/>
      <c r="D1352" s="253" t="s">
        <v>6131</v>
      </c>
      <c r="E1352" s="225"/>
      <c r="F1352" s="259"/>
      <c r="G1352" s="260" t="s">
        <v>6553</v>
      </c>
      <c r="H1352" s="260" t="s">
        <v>6554</v>
      </c>
      <c r="I1352" s="257" t="s">
        <v>6555</v>
      </c>
      <c r="J1352" s="223" t="s">
        <v>492</v>
      </c>
      <c r="K1352" s="228" t="s">
        <v>493</v>
      </c>
      <c r="L1352" s="269"/>
      <c r="M1352" s="269"/>
      <c r="N1352" s="225"/>
      <c r="O1352" s="225"/>
      <c r="P1352" s="66"/>
      <c r="Q1352" s="66"/>
      <c r="R1352" s="66"/>
      <c r="S1352" s="66"/>
      <c r="T1352" s="66"/>
      <c r="U1352" s="66"/>
      <c r="V1352" s="66"/>
      <c r="W1352" s="66"/>
      <c r="X1352" s="66"/>
      <c r="Y1352" s="66"/>
      <c r="Z1352" s="66"/>
      <c r="AA1352" s="66"/>
      <c r="AB1352" s="66"/>
      <c r="AC1352" s="66"/>
      <c r="AD1352" s="66"/>
      <c r="AE1352" s="66"/>
      <c r="AF1352" s="66"/>
      <c r="AG1352" s="66"/>
      <c r="AH1352" s="66"/>
      <c r="AI1352" s="66"/>
    </row>
    <row r="1353" hidden="1">
      <c r="A1353" s="150" t="s">
        <v>6540</v>
      </c>
      <c r="B1353" s="225"/>
      <c r="C1353" s="273"/>
      <c r="D1353" s="253" t="s">
        <v>6135</v>
      </c>
      <c r="E1353" s="225"/>
      <c r="F1353" s="259"/>
      <c r="G1353" s="260" t="s">
        <v>6557</v>
      </c>
      <c r="H1353" s="260" t="s">
        <v>6554</v>
      </c>
      <c r="I1353" s="257" t="s">
        <v>6555</v>
      </c>
      <c r="J1353" s="223" t="s">
        <v>492</v>
      </c>
      <c r="K1353" s="228" t="s">
        <v>493</v>
      </c>
      <c r="L1353" s="269"/>
      <c r="M1353" s="269"/>
      <c r="N1353" s="225"/>
      <c r="O1353" s="225"/>
      <c r="P1353" s="66"/>
      <c r="Q1353" s="66"/>
      <c r="R1353" s="66"/>
      <c r="S1353" s="66"/>
      <c r="T1353" s="66"/>
      <c r="U1353" s="66"/>
      <c r="V1353" s="66"/>
      <c r="W1353" s="66"/>
      <c r="X1353" s="66"/>
      <c r="Y1353" s="66"/>
      <c r="Z1353" s="66"/>
      <c r="AA1353" s="66"/>
      <c r="AB1353" s="66"/>
      <c r="AC1353" s="66"/>
      <c r="AD1353" s="66"/>
      <c r="AE1353" s="66"/>
      <c r="AF1353" s="66"/>
      <c r="AG1353" s="66"/>
      <c r="AH1353" s="66"/>
      <c r="AI1353" s="66"/>
    </row>
    <row r="1354" hidden="1">
      <c r="A1354" s="150" t="s">
        <v>6540</v>
      </c>
      <c r="B1354" s="225"/>
      <c r="C1354" s="273"/>
      <c r="D1354" s="253" t="s">
        <v>6138</v>
      </c>
      <c r="E1354" s="225"/>
      <c r="F1354" s="259"/>
      <c r="G1354" s="260" t="s">
        <v>6559</v>
      </c>
      <c r="H1354" s="260" t="s">
        <v>6560</v>
      </c>
      <c r="I1354" s="257" t="s">
        <v>6545</v>
      </c>
      <c r="J1354" s="223" t="s">
        <v>492</v>
      </c>
      <c r="K1354" s="228" t="s">
        <v>493</v>
      </c>
      <c r="L1354" s="269"/>
      <c r="M1354" s="269"/>
      <c r="N1354" s="225"/>
      <c r="O1354" s="225"/>
      <c r="P1354" s="66"/>
      <c r="Q1354" s="66"/>
      <c r="R1354" s="66"/>
      <c r="S1354" s="66"/>
      <c r="T1354" s="66"/>
      <c r="U1354" s="66"/>
      <c r="V1354" s="66"/>
      <c r="W1354" s="66"/>
      <c r="X1354" s="66"/>
      <c r="Y1354" s="66"/>
      <c r="Z1354" s="66"/>
      <c r="AA1354" s="66"/>
      <c r="AB1354" s="66"/>
      <c r="AC1354" s="66"/>
      <c r="AD1354" s="66"/>
      <c r="AE1354" s="66"/>
      <c r="AF1354" s="66"/>
      <c r="AG1354" s="66"/>
      <c r="AH1354" s="66"/>
      <c r="AI1354" s="66"/>
    </row>
    <row r="1355" hidden="1">
      <c r="A1355" s="150" t="s">
        <v>6540</v>
      </c>
      <c r="B1355" s="225"/>
      <c r="C1355" s="273"/>
      <c r="D1355" s="253" t="s">
        <v>6142</v>
      </c>
      <c r="E1355" s="225"/>
      <c r="F1355" s="259"/>
      <c r="G1355" s="260" t="s">
        <v>6562</v>
      </c>
      <c r="H1355" s="260" t="s">
        <v>6563</v>
      </c>
      <c r="I1355" s="257" t="s">
        <v>6545</v>
      </c>
      <c r="J1355" s="223" t="s">
        <v>492</v>
      </c>
      <c r="K1355" s="228" t="s">
        <v>493</v>
      </c>
      <c r="L1355" s="269"/>
      <c r="M1355" s="269"/>
      <c r="N1355" s="225"/>
      <c r="O1355" s="225"/>
      <c r="P1355" s="66"/>
      <c r="Q1355" s="66"/>
      <c r="R1355" s="66"/>
      <c r="S1355" s="66"/>
      <c r="T1355" s="66"/>
      <c r="U1355" s="66"/>
      <c r="V1355" s="66"/>
      <c r="W1355" s="66"/>
      <c r="X1355" s="66"/>
      <c r="Y1355" s="66"/>
      <c r="Z1355" s="66"/>
      <c r="AA1355" s="66"/>
      <c r="AB1355" s="66"/>
      <c r="AC1355" s="66"/>
      <c r="AD1355" s="66"/>
      <c r="AE1355" s="66"/>
      <c r="AF1355" s="66"/>
      <c r="AG1355" s="66"/>
      <c r="AH1355" s="66"/>
      <c r="AI1355" s="66"/>
    </row>
    <row r="1356" hidden="1">
      <c r="A1356" s="150" t="s">
        <v>6540</v>
      </c>
      <c r="B1356" s="225"/>
      <c r="C1356" s="273"/>
      <c r="D1356" s="253" t="s">
        <v>6147</v>
      </c>
      <c r="E1356" s="225"/>
      <c r="F1356" s="259"/>
      <c r="G1356" s="260" t="s">
        <v>6565</v>
      </c>
      <c r="H1356" s="260" t="s">
        <v>6566</v>
      </c>
      <c r="I1356" s="257" t="s">
        <v>6545</v>
      </c>
      <c r="J1356" s="223" t="s">
        <v>492</v>
      </c>
      <c r="K1356" s="228" t="s">
        <v>493</v>
      </c>
      <c r="L1356" s="269"/>
      <c r="M1356" s="269"/>
      <c r="N1356" s="225"/>
      <c r="O1356" s="225"/>
      <c r="P1356" s="66"/>
      <c r="Q1356" s="66"/>
      <c r="R1356" s="66"/>
      <c r="S1356" s="66"/>
      <c r="T1356" s="66"/>
      <c r="U1356" s="66"/>
      <c r="V1356" s="66"/>
      <c r="W1356" s="66"/>
      <c r="X1356" s="66"/>
      <c r="Y1356" s="66"/>
      <c r="Z1356" s="66"/>
      <c r="AA1356" s="66"/>
      <c r="AB1356" s="66"/>
      <c r="AC1356" s="66"/>
      <c r="AD1356" s="66"/>
      <c r="AE1356" s="66"/>
      <c r="AF1356" s="66"/>
      <c r="AG1356" s="66"/>
      <c r="AH1356" s="66"/>
      <c r="AI1356" s="66"/>
    </row>
    <row r="1357" hidden="1">
      <c r="A1357" s="250" t="s">
        <v>6775</v>
      </c>
      <c r="B1357" s="359"/>
      <c r="C1357" s="360" t="s">
        <v>6776</v>
      </c>
      <c r="D1357" s="253" t="s">
        <v>6152</v>
      </c>
      <c r="E1357" s="359"/>
      <c r="F1357" s="359"/>
      <c r="G1357" s="360" t="s">
        <v>7540</v>
      </c>
      <c r="H1357" s="360" t="s">
        <v>6779</v>
      </c>
      <c r="I1357" s="360" t="s">
        <v>6780</v>
      </c>
      <c r="J1357" s="223" t="s">
        <v>492</v>
      </c>
      <c r="K1357" s="269"/>
      <c r="L1357" s="269"/>
      <c r="M1357" s="269"/>
      <c r="N1357" s="225"/>
      <c r="O1357" s="225"/>
      <c r="P1357" s="66"/>
      <c r="Q1357" s="66"/>
      <c r="R1357" s="66"/>
      <c r="S1357" s="66"/>
      <c r="T1357" s="66"/>
      <c r="U1357" s="66"/>
      <c r="V1357" s="66"/>
      <c r="W1357" s="66"/>
      <c r="X1357" s="66"/>
      <c r="Y1357" s="66"/>
      <c r="Z1357" s="66"/>
      <c r="AA1357" s="66"/>
      <c r="AB1357" s="66"/>
      <c r="AC1357" s="66"/>
      <c r="AD1357" s="66"/>
      <c r="AE1357" s="66"/>
      <c r="AF1357" s="66"/>
      <c r="AG1357" s="66"/>
      <c r="AH1357" s="66"/>
      <c r="AI1357" s="66"/>
    </row>
    <row r="1358" hidden="1">
      <c r="A1358" s="286" t="s">
        <v>6775</v>
      </c>
      <c r="B1358" s="217"/>
      <c r="C1358" s="217"/>
      <c r="D1358" s="253" t="s">
        <v>6156</v>
      </c>
      <c r="E1358" s="217"/>
      <c r="F1358" s="217"/>
      <c r="G1358" s="250" t="s">
        <v>7540</v>
      </c>
      <c r="H1358" s="250" t="s">
        <v>6782</v>
      </c>
      <c r="I1358" s="250" t="s">
        <v>6783</v>
      </c>
      <c r="J1358" s="223" t="s">
        <v>492</v>
      </c>
      <c r="K1358" s="269"/>
      <c r="L1358" s="269"/>
      <c r="M1358" s="269"/>
      <c r="N1358" s="225"/>
      <c r="O1358" s="225"/>
      <c r="P1358" s="66"/>
      <c r="Q1358" s="66"/>
      <c r="R1358" s="66"/>
      <c r="S1358" s="66"/>
      <c r="T1358" s="66"/>
      <c r="U1358" s="66"/>
      <c r="V1358" s="66"/>
      <c r="W1358" s="66"/>
      <c r="X1358" s="66"/>
      <c r="Y1358" s="66"/>
      <c r="Z1358" s="66"/>
      <c r="AA1358" s="66"/>
      <c r="AB1358" s="66"/>
      <c r="AC1358" s="66"/>
      <c r="AD1358" s="66"/>
      <c r="AE1358" s="66"/>
      <c r="AF1358" s="66"/>
      <c r="AG1358" s="66"/>
      <c r="AH1358" s="66"/>
      <c r="AI1358" s="66"/>
    </row>
    <row r="1359" hidden="1">
      <c r="A1359" s="286" t="s">
        <v>6775</v>
      </c>
      <c r="B1359" s="217"/>
      <c r="C1359" s="217"/>
      <c r="D1359" s="253" t="s">
        <v>6162</v>
      </c>
      <c r="E1359" s="217"/>
      <c r="F1359" s="217"/>
      <c r="G1359" s="250" t="s">
        <v>7540</v>
      </c>
      <c r="H1359" s="250" t="s">
        <v>6785</v>
      </c>
      <c r="I1359" s="250" t="s">
        <v>6783</v>
      </c>
      <c r="J1359" s="223" t="s">
        <v>492</v>
      </c>
      <c r="K1359" s="269"/>
      <c r="L1359" s="269"/>
      <c r="M1359" s="269"/>
      <c r="N1359" s="225"/>
      <c r="O1359" s="225"/>
      <c r="P1359" s="66"/>
      <c r="Q1359" s="66"/>
      <c r="R1359" s="66"/>
      <c r="S1359" s="66"/>
      <c r="T1359" s="66"/>
      <c r="U1359" s="66"/>
      <c r="V1359" s="66"/>
      <c r="W1359" s="66"/>
      <c r="X1359" s="66"/>
      <c r="Y1359" s="66"/>
      <c r="Z1359" s="66"/>
      <c r="AA1359" s="66"/>
      <c r="AB1359" s="66"/>
      <c r="AC1359" s="66"/>
      <c r="AD1359" s="66"/>
      <c r="AE1359" s="66"/>
      <c r="AF1359" s="66"/>
      <c r="AG1359" s="66"/>
      <c r="AH1359" s="66"/>
      <c r="AI1359" s="66"/>
    </row>
    <row r="1360" hidden="1">
      <c r="A1360" s="287" t="s">
        <v>6775</v>
      </c>
      <c r="B1360" s="359"/>
      <c r="C1360" s="359"/>
      <c r="D1360" s="253" t="s">
        <v>6166</v>
      </c>
      <c r="E1360" s="217"/>
      <c r="F1360" s="217"/>
      <c r="G1360" s="361" t="s">
        <v>7541</v>
      </c>
      <c r="H1360" s="250" t="s">
        <v>6788</v>
      </c>
      <c r="I1360" s="250" t="s">
        <v>6789</v>
      </c>
      <c r="J1360" s="223" t="s">
        <v>492</v>
      </c>
      <c r="K1360" s="269"/>
      <c r="L1360" s="269"/>
      <c r="M1360" s="269"/>
      <c r="N1360" s="225"/>
      <c r="O1360" s="225"/>
      <c r="P1360" s="66"/>
      <c r="Q1360" s="66"/>
      <c r="R1360" s="66"/>
      <c r="S1360" s="66"/>
      <c r="T1360" s="66"/>
      <c r="U1360" s="66"/>
      <c r="V1360" s="66"/>
      <c r="W1360" s="66"/>
      <c r="X1360" s="66"/>
      <c r="Y1360" s="66"/>
      <c r="Z1360" s="66"/>
      <c r="AA1360" s="66"/>
      <c r="AB1360" s="66"/>
      <c r="AC1360" s="66"/>
      <c r="AD1360" s="66"/>
      <c r="AE1360" s="66"/>
      <c r="AF1360" s="66"/>
      <c r="AG1360" s="66"/>
      <c r="AH1360" s="66"/>
      <c r="AI1360" s="66"/>
    </row>
    <row r="1361" hidden="1">
      <c r="A1361" s="287" t="s">
        <v>6775</v>
      </c>
      <c r="B1361" s="217"/>
      <c r="C1361" s="217"/>
      <c r="D1361" s="253" t="s">
        <v>6170</v>
      </c>
      <c r="E1361" s="217"/>
      <c r="F1361" s="217"/>
      <c r="G1361" s="361" t="s">
        <v>7542</v>
      </c>
      <c r="H1361" s="250" t="s">
        <v>6788</v>
      </c>
      <c r="I1361" s="250" t="s">
        <v>6792</v>
      </c>
      <c r="J1361" s="223" t="s">
        <v>492</v>
      </c>
      <c r="K1361" s="269"/>
      <c r="L1361" s="269"/>
      <c r="M1361" s="269"/>
      <c r="N1361" s="225"/>
      <c r="O1361" s="225"/>
      <c r="P1361" s="66"/>
      <c r="Q1361" s="66"/>
      <c r="R1361" s="66"/>
      <c r="S1361" s="66"/>
      <c r="T1361" s="66"/>
      <c r="U1361" s="66"/>
      <c r="V1361" s="66"/>
      <c r="W1361" s="66"/>
      <c r="X1361" s="66"/>
      <c r="Y1361" s="66"/>
      <c r="Z1361" s="66"/>
      <c r="AA1361" s="66"/>
      <c r="AB1361" s="66"/>
      <c r="AC1361" s="66"/>
      <c r="AD1361" s="66"/>
      <c r="AE1361" s="66"/>
      <c r="AF1361" s="66"/>
      <c r="AG1361" s="66"/>
      <c r="AH1361" s="66"/>
      <c r="AI1361" s="66"/>
    </row>
    <row r="1362" hidden="1">
      <c r="A1362" s="21"/>
      <c r="B1362" s="21" t="s">
        <v>427</v>
      </c>
      <c r="C1362" s="278"/>
      <c r="D1362" s="253" t="s">
        <v>6173</v>
      </c>
      <c r="E1362" s="279"/>
      <c r="F1362" s="280"/>
      <c r="G1362" s="215" t="s">
        <v>6794</v>
      </c>
      <c r="H1362" s="215" t="s">
        <v>6795</v>
      </c>
      <c r="I1362" s="137" t="s">
        <v>6796</v>
      </c>
      <c r="J1362" s="261" t="s">
        <v>706</v>
      </c>
      <c r="K1362" s="282" t="s">
        <v>6797</v>
      </c>
      <c r="L1362" s="244"/>
      <c r="M1362" s="244"/>
      <c r="N1362" s="244"/>
      <c r="O1362" s="225"/>
      <c r="P1362" s="66"/>
      <c r="Q1362" s="66"/>
      <c r="R1362" s="66"/>
      <c r="S1362" s="66"/>
      <c r="T1362" s="66"/>
      <c r="U1362" s="66"/>
      <c r="V1362" s="66"/>
      <c r="W1362" s="66"/>
      <c r="X1362" s="66"/>
      <c r="Y1362" s="66"/>
      <c r="Z1362" s="66"/>
      <c r="AA1362" s="66"/>
      <c r="AB1362" s="66"/>
      <c r="AC1362" s="66"/>
      <c r="AD1362" s="66"/>
      <c r="AE1362" s="66"/>
      <c r="AF1362" s="66"/>
      <c r="AG1362" s="66"/>
      <c r="AH1362" s="66"/>
      <c r="AI1362" s="66"/>
    </row>
    <row r="1363" hidden="1">
      <c r="A1363" s="248"/>
      <c r="B1363" s="288" t="s">
        <v>435</v>
      </c>
      <c r="C1363" s="289" t="s">
        <v>436</v>
      </c>
      <c r="D1363" s="253" t="s">
        <v>6178</v>
      </c>
      <c r="E1363" s="290"/>
      <c r="F1363" s="290"/>
      <c r="G1363" s="280" t="s">
        <v>436</v>
      </c>
      <c r="H1363" s="280" t="s">
        <v>6803</v>
      </c>
      <c r="I1363" s="280" t="s">
        <v>6729</v>
      </c>
      <c r="J1363" s="261" t="s">
        <v>706</v>
      </c>
      <c r="K1363" s="292" t="s">
        <v>7543</v>
      </c>
      <c r="L1363" s="290"/>
      <c r="M1363" s="290"/>
      <c r="N1363" s="362"/>
      <c r="O1363" s="362"/>
      <c r="P1363" s="247"/>
      <c r="Q1363" s="293"/>
      <c r="R1363" s="293"/>
      <c r="S1363" s="293"/>
      <c r="T1363" s="293"/>
      <c r="U1363" s="293"/>
      <c r="V1363" s="293"/>
      <c r="W1363" s="293"/>
      <c r="X1363" s="293"/>
      <c r="Y1363" s="293"/>
      <c r="Z1363" s="293"/>
      <c r="AA1363" s="293"/>
      <c r="AB1363" s="293"/>
      <c r="AC1363" s="293"/>
      <c r="AD1363" s="293"/>
      <c r="AE1363" s="293"/>
      <c r="AF1363" s="293"/>
      <c r="AG1363" s="293"/>
      <c r="AH1363" s="293"/>
      <c r="AI1363" s="293"/>
    </row>
    <row r="1364" hidden="1">
      <c r="A1364" s="248"/>
      <c r="B1364" s="294" t="s">
        <v>439</v>
      </c>
      <c r="C1364" s="21" t="s">
        <v>440</v>
      </c>
      <c r="D1364" s="253" t="s">
        <v>6183</v>
      </c>
      <c r="E1364" s="290"/>
      <c r="F1364" s="290"/>
      <c r="G1364" s="21" t="s">
        <v>440</v>
      </c>
      <c r="H1364" s="280" t="s">
        <v>6806</v>
      </c>
      <c r="I1364" s="280" t="s">
        <v>5360</v>
      </c>
      <c r="J1364" s="261" t="s">
        <v>706</v>
      </c>
      <c r="K1364" s="292" t="s">
        <v>7544</v>
      </c>
      <c r="L1364" s="290"/>
      <c r="M1364" s="290"/>
      <c r="N1364" s="363"/>
      <c r="O1364" s="363"/>
      <c r="P1364" s="249"/>
      <c r="Q1364" s="293"/>
      <c r="R1364" s="293"/>
      <c r="S1364" s="293"/>
      <c r="T1364" s="293"/>
      <c r="U1364" s="293"/>
      <c r="V1364" s="293"/>
      <c r="W1364" s="293"/>
      <c r="X1364" s="293"/>
      <c r="Y1364" s="293"/>
      <c r="Z1364" s="293"/>
      <c r="AA1364" s="293"/>
      <c r="AB1364" s="293"/>
      <c r="AC1364" s="293"/>
      <c r="AD1364" s="293"/>
      <c r="AE1364" s="293"/>
      <c r="AF1364" s="293"/>
      <c r="AG1364" s="293"/>
      <c r="AH1364" s="293"/>
      <c r="AI1364" s="293"/>
    </row>
    <row r="1365" hidden="1">
      <c r="A1365" s="248"/>
      <c r="B1365" s="294" t="s">
        <v>441</v>
      </c>
      <c r="C1365" s="135" t="s">
        <v>442</v>
      </c>
      <c r="D1365" s="253" t="s">
        <v>6187</v>
      </c>
      <c r="E1365" s="290"/>
      <c r="F1365" s="290"/>
      <c r="G1365" s="21" t="s">
        <v>442</v>
      </c>
      <c r="H1365" s="280" t="s">
        <v>6809</v>
      </c>
      <c r="I1365" s="280" t="s">
        <v>6810</v>
      </c>
      <c r="J1365" s="261" t="s">
        <v>706</v>
      </c>
      <c r="K1365" s="292" t="s">
        <v>7545</v>
      </c>
      <c r="L1365" s="290"/>
      <c r="M1365" s="290"/>
      <c r="N1365" s="363"/>
      <c r="O1365" s="363"/>
      <c r="P1365" s="249"/>
      <c r="Q1365" s="293"/>
      <c r="R1365" s="293"/>
      <c r="S1365" s="293"/>
      <c r="T1365" s="293"/>
      <c r="U1365" s="293"/>
      <c r="V1365" s="293"/>
      <c r="W1365" s="293"/>
      <c r="X1365" s="293"/>
      <c r="Y1365" s="293"/>
      <c r="Z1365" s="293"/>
      <c r="AA1365" s="293"/>
      <c r="AB1365" s="293"/>
      <c r="AC1365" s="293"/>
      <c r="AD1365" s="293"/>
      <c r="AE1365" s="293"/>
      <c r="AF1365" s="293"/>
      <c r="AG1365" s="293"/>
      <c r="AH1365" s="293"/>
      <c r="AI1365" s="293"/>
    </row>
    <row r="1366" hidden="1">
      <c r="A1366" s="248"/>
      <c r="B1366" s="294" t="s">
        <v>447</v>
      </c>
      <c r="C1366" s="135" t="s">
        <v>448</v>
      </c>
      <c r="D1366" s="253" t="s">
        <v>6191</v>
      </c>
      <c r="E1366" s="290"/>
      <c r="F1366" s="290"/>
      <c r="G1366" s="21" t="s">
        <v>448</v>
      </c>
      <c r="H1366" s="280" t="s">
        <v>6813</v>
      </c>
      <c r="I1366" s="280" t="s">
        <v>6814</v>
      </c>
      <c r="J1366" s="261" t="s">
        <v>706</v>
      </c>
      <c r="K1366" s="292" t="s">
        <v>7546</v>
      </c>
      <c r="L1366" s="290"/>
      <c r="M1366" s="290"/>
      <c r="N1366" s="363"/>
      <c r="O1366" s="363"/>
      <c r="P1366" s="249"/>
      <c r="Q1366" s="293"/>
      <c r="R1366" s="293"/>
      <c r="S1366" s="293"/>
      <c r="T1366" s="293"/>
      <c r="U1366" s="293"/>
      <c r="V1366" s="293"/>
      <c r="W1366" s="293"/>
      <c r="X1366" s="293"/>
      <c r="Y1366" s="293"/>
      <c r="Z1366" s="293"/>
      <c r="AA1366" s="293"/>
      <c r="AB1366" s="293"/>
      <c r="AC1366" s="293"/>
      <c r="AD1366" s="293"/>
      <c r="AE1366" s="293"/>
      <c r="AF1366" s="293"/>
      <c r="AG1366" s="293"/>
      <c r="AH1366" s="293"/>
      <c r="AI1366" s="293"/>
    </row>
    <row r="1367" hidden="1">
      <c r="A1367" s="248"/>
      <c r="B1367" s="294" t="s">
        <v>449</v>
      </c>
      <c r="C1367" s="135" t="s">
        <v>450</v>
      </c>
      <c r="D1367" s="253" t="s">
        <v>6195</v>
      </c>
      <c r="E1367" s="290"/>
      <c r="F1367" s="290"/>
      <c r="G1367" s="21" t="s">
        <v>450</v>
      </c>
      <c r="H1367" s="280" t="s">
        <v>6817</v>
      </c>
      <c r="I1367" s="280" t="s">
        <v>6818</v>
      </c>
      <c r="J1367" s="261" t="s">
        <v>706</v>
      </c>
      <c r="K1367" s="292" t="s">
        <v>7547</v>
      </c>
      <c r="L1367" s="290"/>
      <c r="M1367" s="290"/>
      <c r="N1367" s="363"/>
      <c r="O1367" s="363"/>
      <c r="P1367" s="249"/>
      <c r="Q1367" s="293"/>
      <c r="R1367" s="293"/>
      <c r="S1367" s="293"/>
      <c r="T1367" s="293"/>
      <c r="U1367" s="293"/>
      <c r="V1367" s="293"/>
      <c r="W1367" s="293"/>
      <c r="X1367" s="293"/>
      <c r="Y1367" s="293"/>
      <c r="Z1367" s="293"/>
      <c r="AA1367" s="293"/>
      <c r="AB1367" s="293"/>
      <c r="AC1367" s="293"/>
      <c r="AD1367" s="293"/>
      <c r="AE1367" s="293"/>
      <c r="AF1367" s="293"/>
      <c r="AG1367" s="293"/>
      <c r="AH1367" s="293"/>
      <c r="AI1367" s="293"/>
    </row>
    <row r="1368" hidden="1">
      <c r="A1368" s="248"/>
      <c r="B1368" s="294" t="s">
        <v>451</v>
      </c>
      <c r="C1368" s="135" t="s">
        <v>452</v>
      </c>
      <c r="D1368" s="253" t="s">
        <v>6199</v>
      </c>
      <c r="E1368" s="290"/>
      <c r="F1368" s="290"/>
      <c r="G1368" s="21" t="s">
        <v>452</v>
      </c>
      <c r="H1368" s="280" t="s">
        <v>6821</v>
      </c>
      <c r="I1368" s="280" t="s">
        <v>4146</v>
      </c>
      <c r="J1368" s="261" t="s">
        <v>706</v>
      </c>
      <c r="K1368" s="292" t="s">
        <v>7548</v>
      </c>
      <c r="L1368" s="290"/>
      <c r="M1368" s="290"/>
      <c r="N1368" s="363"/>
      <c r="O1368" s="363"/>
      <c r="P1368" s="249"/>
      <c r="Q1368" s="293"/>
      <c r="R1368" s="293"/>
      <c r="S1368" s="293"/>
      <c r="T1368" s="293"/>
      <c r="U1368" s="293"/>
      <c r="V1368" s="293"/>
      <c r="W1368" s="293"/>
      <c r="X1368" s="293"/>
      <c r="Y1368" s="293"/>
      <c r="Z1368" s="293"/>
      <c r="AA1368" s="293"/>
      <c r="AB1368" s="293"/>
      <c r="AC1368" s="293"/>
      <c r="AD1368" s="293"/>
      <c r="AE1368" s="293"/>
      <c r="AF1368" s="293"/>
      <c r="AG1368" s="293"/>
      <c r="AH1368" s="293"/>
      <c r="AI1368" s="293"/>
    </row>
    <row r="1369" hidden="1">
      <c r="A1369" s="248"/>
      <c r="B1369" s="294" t="s">
        <v>453</v>
      </c>
      <c r="C1369" s="135" t="s">
        <v>454</v>
      </c>
      <c r="D1369" s="253" t="s">
        <v>6203</v>
      </c>
      <c r="E1369" s="290"/>
      <c r="F1369" s="290"/>
      <c r="G1369" s="21" t="s">
        <v>454</v>
      </c>
      <c r="H1369" s="280" t="s">
        <v>6824</v>
      </c>
      <c r="I1369" s="280" t="s">
        <v>6825</v>
      </c>
      <c r="J1369" s="261" t="s">
        <v>706</v>
      </c>
      <c r="K1369" s="295" t="s">
        <v>6826</v>
      </c>
      <c r="L1369" s="290"/>
      <c r="M1369" s="290"/>
      <c r="N1369" s="363"/>
      <c r="O1369" s="363"/>
      <c r="P1369" s="249"/>
      <c r="Q1369" s="293"/>
      <c r="R1369" s="293"/>
      <c r="S1369" s="293"/>
      <c r="T1369" s="293"/>
      <c r="U1369" s="293"/>
      <c r="V1369" s="293"/>
      <c r="W1369" s="293"/>
      <c r="X1369" s="293"/>
      <c r="Y1369" s="293"/>
      <c r="Z1369" s="293"/>
      <c r="AA1369" s="293"/>
      <c r="AB1369" s="293"/>
      <c r="AC1369" s="293"/>
      <c r="AD1369" s="293"/>
      <c r="AE1369" s="293"/>
      <c r="AF1369" s="293"/>
      <c r="AG1369" s="293"/>
      <c r="AH1369" s="293"/>
      <c r="AI1369" s="293"/>
    </row>
    <row r="1370" hidden="1">
      <c r="A1370" s="248"/>
      <c r="B1370" s="294" t="s">
        <v>455</v>
      </c>
      <c r="C1370" s="135" t="s">
        <v>456</v>
      </c>
      <c r="D1370" s="253" t="s">
        <v>6206</v>
      </c>
      <c r="E1370" s="290"/>
      <c r="F1370" s="290"/>
      <c r="G1370" s="21" t="s">
        <v>456</v>
      </c>
      <c r="H1370" s="280" t="s">
        <v>6828</v>
      </c>
      <c r="I1370" s="280" t="s">
        <v>6829</v>
      </c>
      <c r="J1370" s="261" t="s">
        <v>706</v>
      </c>
      <c r="K1370" s="292" t="s">
        <v>7549</v>
      </c>
      <c r="L1370" s="290"/>
      <c r="M1370" s="290"/>
      <c r="N1370" s="363"/>
      <c r="O1370" s="363"/>
      <c r="P1370" s="249"/>
      <c r="Q1370" s="293"/>
      <c r="R1370" s="293"/>
      <c r="S1370" s="293"/>
      <c r="T1370" s="293"/>
      <c r="U1370" s="293"/>
      <c r="V1370" s="293"/>
      <c r="W1370" s="293"/>
      <c r="X1370" s="293"/>
      <c r="Y1370" s="293"/>
      <c r="Z1370" s="293"/>
      <c r="AA1370" s="293"/>
      <c r="AB1370" s="293"/>
      <c r="AC1370" s="293"/>
      <c r="AD1370" s="293"/>
      <c r="AE1370" s="293"/>
      <c r="AF1370" s="293"/>
      <c r="AG1370" s="293"/>
      <c r="AH1370" s="293"/>
      <c r="AI1370" s="293"/>
    </row>
    <row r="1371" hidden="1">
      <c r="A1371" s="248"/>
      <c r="B1371" s="294" t="s">
        <v>457</v>
      </c>
      <c r="C1371" s="135" t="s">
        <v>458</v>
      </c>
      <c r="D1371" s="253" t="s">
        <v>6209</v>
      </c>
      <c r="E1371" s="290"/>
      <c r="F1371" s="290"/>
      <c r="G1371" s="21" t="s">
        <v>458</v>
      </c>
      <c r="H1371" s="280" t="s">
        <v>6832</v>
      </c>
      <c r="I1371" s="280" t="s">
        <v>6833</v>
      </c>
      <c r="J1371" s="261" t="s">
        <v>706</v>
      </c>
      <c r="K1371" s="292" t="s">
        <v>7550</v>
      </c>
      <c r="L1371" s="290"/>
      <c r="M1371" s="290"/>
      <c r="N1371" s="363"/>
      <c r="O1371" s="363"/>
      <c r="P1371" s="249"/>
      <c r="Q1371" s="293"/>
      <c r="R1371" s="293"/>
      <c r="S1371" s="293"/>
      <c r="T1371" s="293"/>
      <c r="U1371" s="293"/>
      <c r="V1371" s="293"/>
      <c r="W1371" s="293"/>
      <c r="X1371" s="293"/>
      <c r="Y1371" s="293"/>
      <c r="Z1371" s="293"/>
      <c r="AA1371" s="293"/>
      <c r="AB1371" s="293"/>
      <c r="AC1371" s="293"/>
      <c r="AD1371" s="293"/>
      <c r="AE1371" s="293"/>
      <c r="AF1371" s="293"/>
      <c r="AG1371" s="293"/>
      <c r="AH1371" s="293"/>
      <c r="AI1371" s="293"/>
    </row>
    <row r="1372" hidden="1">
      <c r="A1372" s="248"/>
      <c r="B1372" s="294" t="s">
        <v>445</v>
      </c>
      <c r="C1372" s="135" t="s">
        <v>446</v>
      </c>
      <c r="D1372" s="253" t="s">
        <v>6213</v>
      </c>
      <c r="E1372" s="290"/>
      <c r="F1372" s="290"/>
      <c r="G1372" s="21" t="s">
        <v>446</v>
      </c>
      <c r="H1372" s="280" t="s">
        <v>7551</v>
      </c>
      <c r="I1372" s="280" t="s">
        <v>7552</v>
      </c>
      <c r="J1372" s="261" t="s">
        <v>706</v>
      </c>
      <c r="K1372" s="292" t="s">
        <v>7553</v>
      </c>
      <c r="L1372" s="290"/>
      <c r="M1372" s="290"/>
      <c r="N1372" s="363"/>
      <c r="O1372" s="363"/>
      <c r="P1372" s="249"/>
      <c r="Q1372" s="293"/>
      <c r="R1372" s="293"/>
      <c r="S1372" s="293"/>
      <c r="T1372" s="293"/>
      <c r="U1372" s="293"/>
      <c r="V1372" s="293"/>
      <c r="W1372" s="293"/>
      <c r="X1372" s="293"/>
      <c r="Y1372" s="293"/>
      <c r="Z1372" s="293"/>
      <c r="AA1372" s="293"/>
      <c r="AB1372" s="293"/>
      <c r="AC1372" s="293"/>
      <c r="AD1372" s="293"/>
      <c r="AE1372" s="293"/>
      <c r="AF1372" s="293"/>
      <c r="AG1372" s="293"/>
      <c r="AH1372" s="293"/>
      <c r="AI1372" s="293"/>
    </row>
    <row r="1373" hidden="1">
      <c r="A1373" s="364"/>
      <c r="B1373" s="365" t="s">
        <v>429</v>
      </c>
      <c r="C1373" s="365"/>
      <c r="D1373" s="253" t="s">
        <v>6216</v>
      </c>
      <c r="E1373" s="365"/>
      <c r="F1373" s="365"/>
      <c r="G1373" s="366" t="s">
        <v>6799</v>
      </c>
      <c r="H1373" s="366" t="s">
        <v>6252</v>
      </c>
      <c r="I1373" s="367" t="s">
        <v>6800</v>
      </c>
      <c r="J1373" s="368" t="s">
        <v>706</v>
      </c>
      <c r="K1373" s="342" t="s">
        <v>6801</v>
      </c>
      <c r="L1373" s="365"/>
      <c r="M1373" s="365"/>
      <c r="N1373" s="365"/>
      <c r="O1373" s="365"/>
      <c r="P1373" s="66"/>
      <c r="Q1373" s="66"/>
      <c r="R1373" s="66"/>
      <c r="S1373" s="66"/>
      <c r="T1373" s="66"/>
      <c r="U1373" s="66"/>
      <c r="V1373" s="66"/>
      <c r="W1373" s="66"/>
      <c r="X1373" s="66"/>
      <c r="Y1373" s="66"/>
      <c r="Z1373" s="66"/>
      <c r="AA1373" s="66"/>
      <c r="AB1373" s="66"/>
      <c r="AC1373" s="66"/>
      <c r="AD1373" s="66"/>
      <c r="AE1373" s="66"/>
      <c r="AF1373" s="66"/>
      <c r="AG1373" s="66"/>
      <c r="AH1373" s="66"/>
      <c r="AI1373" s="66"/>
    </row>
    <row r="1374" hidden="1">
      <c r="A1374" s="244"/>
      <c r="B1374" s="21" t="s">
        <v>431</v>
      </c>
      <c r="C1374" s="296" t="s">
        <v>432</v>
      </c>
      <c r="D1374" s="253" t="s">
        <v>6219</v>
      </c>
      <c r="E1374" s="279"/>
      <c r="F1374" s="280"/>
      <c r="G1374" s="145" t="s">
        <v>6836</v>
      </c>
      <c r="H1374" s="215" t="s">
        <v>6837</v>
      </c>
      <c r="I1374" s="137" t="s">
        <v>6838</v>
      </c>
      <c r="J1374" s="261" t="s">
        <v>706</v>
      </c>
      <c r="K1374" s="282" t="s">
        <v>6839</v>
      </c>
      <c r="L1374" s="244"/>
      <c r="M1374" s="244"/>
      <c r="N1374" s="244"/>
      <c r="O1374" s="225"/>
      <c r="P1374" s="66"/>
      <c r="Q1374" s="66"/>
      <c r="R1374" s="66"/>
      <c r="S1374" s="66"/>
      <c r="T1374" s="66"/>
      <c r="U1374" s="66"/>
      <c r="V1374" s="66"/>
      <c r="W1374" s="66"/>
      <c r="X1374" s="66"/>
      <c r="Y1374" s="66"/>
      <c r="Z1374" s="66"/>
      <c r="AA1374" s="66"/>
      <c r="AB1374" s="66"/>
      <c r="AC1374" s="66"/>
      <c r="AD1374" s="66"/>
      <c r="AE1374" s="66"/>
      <c r="AF1374" s="66"/>
      <c r="AG1374" s="66"/>
      <c r="AH1374" s="66"/>
      <c r="AI1374" s="66"/>
    </row>
    <row r="1375" hidden="1">
      <c r="A1375" s="244"/>
      <c r="B1375" s="21" t="s">
        <v>433</v>
      </c>
      <c r="C1375" s="296" t="s">
        <v>434</v>
      </c>
      <c r="D1375" s="253" t="s">
        <v>6224</v>
      </c>
      <c r="E1375" s="279"/>
      <c r="F1375" s="280"/>
      <c r="G1375" s="215" t="s">
        <v>7554</v>
      </c>
      <c r="H1375" s="280" t="s">
        <v>7555</v>
      </c>
      <c r="I1375" s="300" t="s">
        <v>7556</v>
      </c>
      <c r="J1375" s="261" t="s">
        <v>706</v>
      </c>
      <c r="K1375" s="282" t="s">
        <v>7557</v>
      </c>
      <c r="L1375" s="244"/>
      <c r="M1375" s="244"/>
      <c r="N1375" s="244"/>
      <c r="O1375" s="225"/>
      <c r="P1375" s="66"/>
      <c r="Q1375" s="66"/>
      <c r="R1375" s="66"/>
      <c r="S1375" s="66"/>
      <c r="T1375" s="66"/>
      <c r="U1375" s="66"/>
      <c r="V1375" s="66"/>
      <c r="W1375" s="66"/>
      <c r="X1375" s="66"/>
      <c r="Y1375" s="66"/>
      <c r="Z1375" s="66"/>
      <c r="AA1375" s="66"/>
      <c r="AB1375" s="66"/>
      <c r="AC1375" s="66"/>
      <c r="AD1375" s="66"/>
      <c r="AE1375" s="66"/>
      <c r="AF1375" s="66"/>
      <c r="AG1375" s="66"/>
      <c r="AH1375" s="66"/>
      <c r="AI1375" s="66"/>
    </row>
    <row r="1376" hidden="1">
      <c r="A1376" s="217"/>
      <c r="B1376" s="250" t="s">
        <v>459</v>
      </c>
      <c r="C1376" s="296" t="s">
        <v>460</v>
      </c>
      <c r="D1376" s="253" t="s">
        <v>6228</v>
      </c>
      <c r="E1376" s="214"/>
      <c r="F1376" s="215"/>
      <c r="G1376" s="215" t="s">
        <v>6841</v>
      </c>
      <c r="H1376" s="215" t="s">
        <v>6842</v>
      </c>
      <c r="I1376" s="297" t="s">
        <v>7558</v>
      </c>
      <c r="J1376" s="298" t="s">
        <v>706</v>
      </c>
      <c r="K1376" s="282" t="s">
        <v>6844</v>
      </c>
      <c r="L1376" s="217"/>
      <c r="M1376" s="217"/>
      <c r="N1376" s="217"/>
      <c r="O1376" s="269"/>
      <c r="P1376" s="299"/>
      <c r="Q1376" s="66"/>
      <c r="R1376" s="66"/>
      <c r="S1376" s="66"/>
      <c r="T1376" s="66"/>
      <c r="U1376" s="66"/>
      <c r="V1376" s="66"/>
      <c r="W1376" s="66"/>
      <c r="X1376" s="66"/>
      <c r="Y1376" s="66"/>
      <c r="Z1376" s="66"/>
      <c r="AA1376" s="66"/>
      <c r="AB1376" s="66"/>
      <c r="AC1376" s="66"/>
      <c r="AD1376" s="66"/>
      <c r="AE1376" s="66"/>
      <c r="AF1376" s="66"/>
      <c r="AG1376" s="66"/>
      <c r="AH1376" s="66"/>
      <c r="AI1376" s="66"/>
    </row>
    <row r="1377" hidden="1">
      <c r="A1377" s="244"/>
      <c r="B1377" s="21" t="s">
        <v>461</v>
      </c>
      <c r="C1377" s="296" t="s">
        <v>462</v>
      </c>
      <c r="D1377" s="253" t="s">
        <v>6231</v>
      </c>
      <c r="E1377" s="279"/>
      <c r="F1377" s="280"/>
      <c r="G1377" s="215" t="s">
        <v>6846</v>
      </c>
      <c r="H1377" s="280" t="s">
        <v>6847</v>
      </c>
      <c r="I1377" s="300" t="s">
        <v>6848</v>
      </c>
      <c r="J1377" s="298" t="s">
        <v>706</v>
      </c>
      <c r="K1377" s="282" t="s">
        <v>6849</v>
      </c>
      <c r="L1377" s="244"/>
      <c r="M1377" s="244"/>
      <c r="N1377" s="244"/>
      <c r="O1377" s="225"/>
      <c r="P1377" s="66"/>
      <c r="Q1377" s="66"/>
      <c r="R1377" s="66"/>
      <c r="S1377" s="66"/>
      <c r="T1377" s="66"/>
      <c r="U1377" s="66"/>
      <c r="V1377" s="66"/>
      <c r="W1377" s="66"/>
      <c r="X1377" s="66"/>
      <c r="Y1377" s="66"/>
      <c r="Z1377" s="66"/>
      <c r="AA1377" s="66"/>
      <c r="AB1377" s="66"/>
      <c r="AC1377" s="66"/>
      <c r="AD1377" s="66"/>
      <c r="AE1377" s="66"/>
      <c r="AF1377" s="66"/>
      <c r="AG1377" s="66"/>
      <c r="AH1377" s="66"/>
      <c r="AI1377" s="66"/>
    </row>
    <row r="1378" hidden="1">
      <c r="A1378" s="244"/>
      <c r="B1378" s="21" t="s">
        <v>463</v>
      </c>
      <c r="C1378" s="296" t="s">
        <v>464</v>
      </c>
      <c r="D1378" s="253" t="s">
        <v>6234</v>
      </c>
      <c r="E1378" s="279"/>
      <c r="F1378" s="280"/>
      <c r="G1378" s="280" t="s">
        <v>6851</v>
      </c>
      <c r="H1378" s="215" t="s">
        <v>6852</v>
      </c>
      <c r="I1378" s="300" t="s">
        <v>6853</v>
      </c>
      <c r="J1378" s="298" t="s">
        <v>706</v>
      </c>
      <c r="K1378" s="282" t="s">
        <v>6854</v>
      </c>
      <c r="L1378" s="244"/>
      <c r="M1378" s="244"/>
      <c r="N1378" s="244"/>
      <c r="O1378" s="225"/>
      <c r="P1378" s="66"/>
      <c r="Q1378" s="66"/>
      <c r="R1378" s="66"/>
      <c r="S1378" s="66"/>
      <c r="T1378" s="66"/>
      <c r="U1378" s="66"/>
      <c r="V1378" s="66"/>
      <c r="W1378" s="66"/>
      <c r="X1378" s="66"/>
      <c r="Y1378" s="66"/>
      <c r="Z1378" s="66"/>
      <c r="AA1378" s="66"/>
      <c r="AB1378" s="66"/>
      <c r="AC1378" s="66"/>
      <c r="AD1378" s="66"/>
      <c r="AE1378" s="66"/>
      <c r="AF1378" s="66"/>
      <c r="AG1378" s="66"/>
      <c r="AH1378" s="66"/>
      <c r="AI1378" s="66"/>
    </row>
    <row r="1379" hidden="1">
      <c r="A1379" s="244"/>
      <c r="B1379" s="21" t="s">
        <v>465</v>
      </c>
      <c r="C1379" s="296" t="s">
        <v>466</v>
      </c>
      <c r="D1379" s="253" t="s">
        <v>6238</v>
      </c>
      <c r="E1379" s="279"/>
      <c r="F1379" s="280"/>
      <c r="G1379" s="215" t="s">
        <v>6856</v>
      </c>
      <c r="H1379" s="215" t="s">
        <v>6857</v>
      </c>
      <c r="I1379" s="137" t="s">
        <v>6858</v>
      </c>
      <c r="J1379" s="298" t="s">
        <v>706</v>
      </c>
      <c r="K1379" s="282" t="s">
        <v>6859</v>
      </c>
      <c r="L1379" s="244"/>
      <c r="M1379" s="276"/>
      <c r="N1379" s="276"/>
      <c r="O1379" s="160"/>
      <c r="Q1379" s="66"/>
      <c r="R1379" s="66"/>
      <c r="S1379" s="66"/>
      <c r="T1379" s="66"/>
      <c r="U1379" s="66"/>
      <c r="V1379" s="66"/>
      <c r="W1379" s="66"/>
      <c r="X1379" s="66"/>
      <c r="Y1379" s="66"/>
      <c r="Z1379" s="66"/>
      <c r="AA1379" s="66"/>
      <c r="AB1379" s="66"/>
      <c r="AC1379" s="66"/>
      <c r="AD1379" s="66"/>
      <c r="AE1379" s="66"/>
      <c r="AF1379" s="66"/>
      <c r="AG1379" s="66"/>
      <c r="AH1379" s="66"/>
      <c r="AI1379" s="66"/>
    </row>
    <row r="1380" hidden="1">
      <c r="A1380" s="150"/>
      <c r="B1380" s="150" t="s">
        <v>6860</v>
      </c>
      <c r="C1380" s="257" t="s">
        <v>6861</v>
      </c>
      <c r="D1380" s="253" t="s">
        <v>6242</v>
      </c>
      <c r="E1380" s="225"/>
      <c r="F1380" s="301"/>
      <c r="G1380" s="302" t="s">
        <v>6863</v>
      </c>
      <c r="H1380" s="302" t="s">
        <v>6864</v>
      </c>
      <c r="I1380" s="302" t="s">
        <v>6865</v>
      </c>
      <c r="J1380" s="298" t="s">
        <v>706</v>
      </c>
      <c r="K1380" s="254" t="s">
        <v>6866</v>
      </c>
      <c r="L1380" s="269"/>
      <c r="M1380" s="269"/>
      <c r="N1380" s="225"/>
      <c r="O1380" s="225"/>
      <c r="P1380" s="66"/>
      <c r="Q1380" s="66"/>
      <c r="R1380" s="66"/>
      <c r="S1380" s="66"/>
      <c r="T1380" s="66"/>
      <c r="U1380" s="66"/>
      <c r="V1380" s="66"/>
      <c r="W1380" s="66"/>
      <c r="X1380" s="66"/>
      <c r="Y1380" s="66"/>
      <c r="Z1380" s="66"/>
      <c r="AA1380" s="66"/>
      <c r="AB1380" s="66"/>
      <c r="AC1380" s="66"/>
      <c r="AD1380" s="66"/>
      <c r="AE1380" s="66"/>
      <c r="AF1380" s="66"/>
      <c r="AG1380" s="66"/>
      <c r="AH1380" s="66"/>
      <c r="AI1380" s="66"/>
    </row>
    <row r="1381" hidden="1">
      <c r="A1381" s="244"/>
      <c r="B1381" s="21" t="s">
        <v>467</v>
      </c>
      <c r="C1381" s="296" t="s">
        <v>468</v>
      </c>
      <c r="D1381" s="253" t="s">
        <v>6246</v>
      </c>
      <c r="E1381" s="279"/>
      <c r="F1381" s="280"/>
      <c r="G1381" s="215" t="s">
        <v>6868</v>
      </c>
      <c r="H1381" s="280" t="s">
        <v>6869</v>
      </c>
      <c r="I1381" s="303" t="s">
        <v>6870</v>
      </c>
      <c r="J1381" s="298" t="s">
        <v>706</v>
      </c>
      <c r="K1381" s="282" t="s">
        <v>6871</v>
      </c>
      <c r="L1381" s="244"/>
      <c r="M1381" s="244"/>
      <c r="N1381" s="225"/>
      <c r="O1381" s="225"/>
      <c r="P1381" s="66"/>
      <c r="Q1381" s="66"/>
      <c r="R1381" s="66"/>
      <c r="S1381" s="66"/>
      <c r="T1381" s="66"/>
      <c r="U1381" s="66"/>
      <c r="V1381" s="66"/>
      <c r="W1381" s="66"/>
      <c r="X1381" s="66"/>
      <c r="Y1381" s="66"/>
      <c r="Z1381" s="66"/>
      <c r="AA1381" s="66"/>
      <c r="AB1381" s="66"/>
      <c r="AC1381" s="66"/>
      <c r="AD1381" s="66"/>
      <c r="AE1381" s="66"/>
      <c r="AF1381" s="66"/>
      <c r="AG1381" s="66"/>
      <c r="AH1381" s="66"/>
      <c r="AI1381" s="66"/>
    </row>
    <row r="1382">
      <c r="A1382" s="150"/>
      <c r="B1382" s="225"/>
      <c r="C1382" s="269"/>
      <c r="D1382" s="228"/>
      <c r="E1382" s="225"/>
      <c r="F1382" s="301"/>
      <c r="G1382" s="302"/>
      <c r="H1382" s="302"/>
      <c r="I1382" s="302"/>
      <c r="J1382" s="260"/>
      <c r="K1382" s="269"/>
      <c r="L1382" s="269"/>
      <c r="M1382" s="269"/>
      <c r="N1382" s="225"/>
      <c r="O1382" s="225"/>
      <c r="P1382" s="66"/>
      <c r="Q1382" s="66"/>
      <c r="R1382" s="66"/>
      <c r="S1382" s="66"/>
      <c r="T1382" s="66"/>
      <c r="U1382" s="66"/>
      <c r="V1382" s="66"/>
      <c r="W1382" s="66"/>
      <c r="X1382" s="66"/>
      <c r="Y1382" s="66"/>
      <c r="Z1382" s="66"/>
      <c r="AA1382" s="66"/>
      <c r="AB1382" s="66"/>
      <c r="AC1382" s="66"/>
      <c r="AD1382" s="66"/>
      <c r="AE1382" s="66"/>
      <c r="AF1382" s="66"/>
      <c r="AG1382" s="66"/>
      <c r="AH1382" s="66"/>
      <c r="AI1382" s="66"/>
    </row>
    <row r="1383">
      <c r="A1383" s="150"/>
      <c r="B1383" s="225"/>
      <c r="C1383" s="269"/>
      <c r="D1383" s="228"/>
      <c r="E1383" s="225"/>
      <c r="F1383" s="301"/>
      <c r="G1383" s="302"/>
      <c r="H1383" s="302"/>
      <c r="I1383" s="302"/>
      <c r="J1383" s="260"/>
      <c r="K1383" s="269"/>
      <c r="L1383" s="269"/>
      <c r="M1383" s="269"/>
      <c r="N1383" s="225"/>
      <c r="O1383" s="225"/>
      <c r="P1383" s="66"/>
      <c r="Q1383" s="66"/>
      <c r="R1383" s="66"/>
      <c r="S1383" s="66"/>
      <c r="T1383" s="66"/>
      <c r="U1383" s="66"/>
      <c r="V1383" s="66"/>
      <c r="W1383" s="66"/>
      <c r="X1383" s="66"/>
      <c r="Y1383" s="66"/>
      <c r="Z1383" s="66"/>
      <c r="AA1383" s="66"/>
      <c r="AB1383" s="66"/>
      <c r="AC1383" s="66"/>
      <c r="AD1383" s="66"/>
      <c r="AE1383" s="66"/>
      <c r="AF1383" s="66"/>
      <c r="AG1383" s="66"/>
      <c r="AH1383" s="66"/>
      <c r="AI1383" s="66"/>
    </row>
    <row r="1384">
      <c r="A1384" s="150"/>
      <c r="B1384" s="225"/>
      <c r="C1384" s="269"/>
      <c r="D1384" s="228"/>
      <c r="E1384" s="225"/>
      <c r="F1384" s="301"/>
      <c r="G1384" s="302"/>
      <c r="H1384" s="302"/>
      <c r="I1384" s="302"/>
      <c r="J1384" s="260"/>
      <c r="K1384" s="269"/>
      <c r="L1384" s="269"/>
      <c r="M1384" s="269"/>
      <c r="N1384" s="225"/>
      <c r="O1384" s="225"/>
      <c r="P1384" s="66"/>
      <c r="Q1384" s="66"/>
      <c r="R1384" s="66"/>
      <c r="S1384" s="66"/>
      <c r="T1384" s="66"/>
      <c r="U1384" s="66"/>
      <c r="V1384" s="66"/>
      <c r="W1384" s="66"/>
      <c r="X1384" s="66"/>
      <c r="Y1384" s="66"/>
      <c r="Z1384" s="66"/>
      <c r="AA1384" s="66"/>
      <c r="AB1384" s="66"/>
      <c r="AC1384" s="66"/>
      <c r="AD1384" s="66"/>
      <c r="AE1384" s="66"/>
      <c r="AF1384" s="66"/>
      <c r="AG1384" s="66"/>
      <c r="AH1384" s="66"/>
      <c r="AI1384" s="66"/>
    </row>
    <row r="1385">
      <c r="A1385" s="150"/>
      <c r="B1385" s="225"/>
      <c r="C1385" s="269"/>
      <c r="D1385" s="228"/>
      <c r="E1385" s="225"/>
      <c r="F1385" s="301"/>
      <c r="G1385" s="302"/>
      <c r="H1385" s="302"/>
      <c r="I1385" s="302"/>
      <c r="J1385" s="260"/>
      <c r="K1385" s="269"/>
      <c r="L1385" s="269"/>
      <c r="M1385" s="269"/>
      <c r="N1385" s="225"/>
      <c r="O1385" s="225"/>
      <c r="P1385" s="66"/>
      <c r="Q1385" s="66"/>
      <c r="R1385" s="66"/>
      <c r="S1385" s="66"/>
      <c r="T1385" s="66"/>
      <c r="U1385" s="66"/>
      <c r="V1385" s="66"/>
      <c r="W1385" s="66"/>
      <c r="X1385" s="66"/>
      <c r="Y1385" s="66"/>
      <c r="Z1385" s="66"/>
      <c r="AA1385" s="66"/>
      <c r="AB1385" s="66"/>
      <c r="AC1385" s="66"/>
      <c r="AD1385" s="66"/>
      <c r="AE1385" s="66"/>
      <c r="AF1385" s="66"/>
      <c r="AG1385" s="66"/>
      <c r="AH1385" s="66"/>
      <c r="AI1385" s="66"/>
    </row>
    <row r="1386">
      <c r="A1386" s="150"/>
      <c r="B1386" s="225"/>
      <c r="C1386" s="269"/>
      <c r="D1386" s="228"/>
      <c r="E1386" s="225"/>
      <c r="F1386" s="301"/>
      <c r="G1386" s="302"/>
      <c r="H1386" s="302"/>
      <c r="I1386" s="302"/>
      <c r="J1386" s="260"/>
      <c r="K1386" s="269"/>
      <c r="L1386" s="269"/>
      <c r="M1386" s="269"/>
      <c r="N1386" s="225"/>
      <c r="O1386" s="225"/>
      <c r="P1386" s="66"/>
      <c r="Q1386" s="66"/>
      <c r="R1386" s="66"/>
      <c r="S1386" s="66"/>
      <c r="T1386" s="66"/>
      <c r="U1386" s="66"/>
      <c r="V1386" s="66"/>
      <c r="W1386" s="66"/>
      <c r="X1386" s="66"/>
      <c r="Y1386" s="66"/>
      <c r="Z1386" s="66"/>
      <c r="AA1386" s="66"/>
      <c r="AB1386" s="66"/>
      <c r="AC1386" s="66"/>
      <c r="AD1386" s="66"/>
      <c r="AE1386" s="66"/>
      <c r="AF1386" s="66"/>
      <c r="AG1386" s="66"/>
      <c r="AH1386" s="66"/>
      <c r="AI1386" s="66"/>
    </row>
    <row r="1387">
      <c r="A1387" s="150"/>
      <c r="B1387" s="225"/>
      <c r="C1387" s="269"/>
      <c r="D1387" s="228"/>
      <c r="E1387" s="225"/>
      <c r="F1387" s="301"/>
      <c r="G1387" s="302"/>
      <c r="H1387" s="302"/>
      <c r="I1387" s="302"/>
      <c r="J1387" s="260"/>
      <c r="K1387" s="269"/>
      <c r="L1387" s="269"/>
      <c r="M1387" s="269"/>
      <c r="N1387" s="225"/>
      <c r="O1387" s="225"/>
      <c r="P1387" s="66"/>
      <c r="Q1387" s="66"/>
      <c r="R1387" s="66"/>
      <c r="S1387" s="66"/>
      <c r="T1387" s="66"/>
      <c r="U1387" s="66"/>
      <c r="V1387" s="66"/>
      <c r="W1387" s="66"/>
      <c r="X1387" s="66"/>
      <c r="Y1387" s="66"/>
      <c r="Z1387" s="66"/>
      <c r="AA1387" s="66"/>
      <c r="AB1387" s="66"/>
      <c r="AC1387" s="66"/>
      <c r="AD1387" s="66"/>
      <c r="AE1387" s="66"/>
      <c r="AF1387" s="66"/>
      <c r="AG1387" s="66"/>
      <c r="AH1387" s="66"/>
      <c r="AI1387" s="66"/>
    </row>
    <row r="1388">
      <c r="A1388" s="150"/>
      <c r="B1388" s="225"/>
      <c r="C1388" s="269"/>
      <c r="D1388" s="228"/>
      <c r="E1388" s="225"/>
      <c r="F1388" s="301"/>
      <c r="G1388" s="302"/>
      <c r="H1388" s="302"/>
      <c r="I1388" s="302"/>
      <c r="J1388" s="260"/>
      <c r="K1388" s="269"/>
      <c r="L1388" s="269"/>
      <c r="M1388" s="269"/>
      <c r="N1388" s="225"/>
      <c r="O1388" s="225"/>
      <c r="P1388" s="66"/>
      <c r="Q1388" s="66"/>
      <c r="R1388" s="66"/>
      <c r="S1388" s="66"/>
      <c r="T1388" s="66"/>
      <c r="U1388" s="66"/>
      <c r="V1388" s="66"/>
      <c r="W1388" s="66"/>
      <c r="X1388" s="66"/>
      <c r="Y1388" s="66"/>
      <c r="Z1388" s="66"/>
      <c r="AA1388" s="66"/>
      <c r="AB1388" s="66"/>
      <c r="AC1388" s="66"/>
      <c r="AD1388" s="66"/>
      <c r="AE1388" s="66"/>
      <c r="AF1388" s="66"/>
      <c r="AG1388" s="66"/>
      <c r="AH1388" s="66"/>
      <c r="AI1388" s="66"/>
    </row>
    <row r="1389">
      <c r="A1389" s="150"/>
      <c r="B1389" s="225"/>
      <c r="C1389" s="269"/>
      <c r="D1389" s="228"/>
      <c r="E1389" s="225"/>
      <c r="F1389" s="301"/>
      <c r="G1389" s="302"/>
      <c r="H1389" s="302"/>
      <c r="I1389" s="302"/>
      <c r="J1389" s="260"/>
      <c r="K1389" s="269"/>
      <c r="L1389" s="269"/>
      <c r="M1389" s="269"/>
      <c r="N1389" s="225"/>
      <c r="O1389" s="225"/>
      <c r="P1389" s="66"/>
      <c r="Q1389" s="66"/>
      <c r="R1389" s="66"/>
      <c r="S1389" s="66"/>
      <c r="T1389" s="66"/>
      <c r="U1389" s="66"/>
      <c r="V1389" s="66"/>
      <c r="W1389" s="66"/>
      <c r="X1389" s="66"/>
      <c r="Y1389" s="66"/>
      <c r="Z1389" s="66"/>
      <c r="AA1389" s="66"/>
      <c r="AB1389" s="66"/>
      <c r="AC1389" s="66"/>
      <c r="AD1389" s="66"/>
      <c r="AE1389" s="66"/>
      <c r="AF1389" s="66"/>
      <c r="AG1389" s="66"/>
      <c r="AH1389" s="66"/>
      <c r="AI1389" s="66"/>
    </row>
    <row r="1390">
      <c r="A1390" s="150"/>
      <c r="B1390" s="225"/>
      <c r="C1390" s="269"/>
      <c r="D1390" s="228"/>
      <c r="E1390" s="225"/>
      <c r="F1390" s="301"/>
      <c r="G1390" s="302"/>
      <c r="H1390" s="302"/>
      <c r="I1390" s="302"/>
      <c r="J1390" s="260"/>
      <c r="K1390" s="269"/>
      <c r="L1390" s="269"/>
      <c r="M1390" s="269"/>
      <c r="N1390" s="225"/>
      <c r="O1390" s="225"/>
      <c r="P1390" s="66"/>
      <c r="Q1390" s="66"/>
      <c r="R1390" s="66"/>
      <c r="S1390" s="66"/>
      <c r="T1390" s="66"/>
      <c r="U1390" s="66"/>
      <c r="V1390" s="66"/>
      <c r="W1390" s="66"/>
      <c r="X1390" s="66"/>
      <c r="Y1390" s="66"/>
      <c r="Z1390" s="66"/>
      <c r="AA1390" s="66"/>
      <c r="AB1390" s="66"/>
      <c r="AC1390" s="66"/>
      <c r="AD1390" s="66"/>
      <c r="AE1390" s="66"/>
      <c r="AF1390" s="66"/>
      <c r="AG1390" s="66"/>
      <c r="AH1390" s="66"/>
      <c r="AI1390" s="66"/>
    </row>
    <row r="1391">
      <c r="A1391" s="150"/>
      <c r="B1391" s="225"/>
      <c r="C1391" s="269"/>
      <c r="D1391" s="228"/>
      <c r="E1391" s="225"/>
      <c r="F1391" s="301"/>
      <c r="G1391" s="302"/>
      <c r="H1391" s="302"/>
      <c r="I1391" s="302"/>
      <c r="J1391" s="260"/>
      <c r="K1391" s="269"/>
      <c r="L1391" s="269"/>
      <c r="M1391" s="269"/>
      <c r="N1391" s="225"/>
      <c r="O1391" s="225"/>
      <c r="P1391" s="66"/>
      <c r="Q1391" s="66"/>
      <c r="R1391" s="66"/>
      <c r="S1391" s="66"/>
      <c r="T1391" s="66"/>
      <c r="U1391" s="66"/>
      <c r="V1391" s="66"/>
      <c r="W1391" s="66"/>
      <c r="X1391" s="66"/>
      <c r="Y1391" s="66"/>
      <c r="Z1391" s="66"/>
      <c r="AA1391" s="66"/>
      <c r="AB1391" s="66"/>
      <c r="AC1391" s="66"/>
      <c r="AD1391" s="66"/>
      <c r="AE1391" s="66"/>
      <c r="AF1391" s="66"/>
      <c r="AG1391" s="66"/>
      <c r="AH1391" s="66"/>
      <c r="AI1391" s="66"/>
    </row>
    <row r="1392">
      <c r="A1392" s="150"/>
      <c r="B1392" s="225"/>
      <c r="C1392" s="269"/>
      <c r="D1392" s="228"/>
      <c r="E1392" s="225"/>
      <c r="F1392" s="301"/>
      <c r="G1392" s="302"/>
      <c r="H1392" s="302"/>
      <c r="I1392" s="302"/>
      <c r="J1392" s="260"/>
      <c r="K1392" s="269"/>
      <c r="L1392" s="269"/>
      <c r="M1392" s="269"/>
      <c r="N1392" s="225"/>
      <c r="O1392" s="225"/>
      <c r="P1392" s="66"/>
      <c r="Q1392" s="66"/>
      <c r="R1392" s="66"/>
      <c r="S1392" s="66"/>
      <c r="T1392" s="66"/>
      <c r="U1392" s="66"/>
      <c r="V1392" s="66"/>
      <c r="W1392" s="66"/>
      <c r="X1392" s="66"/>
      <c r="Y1392" s="66"/>
      <c r="Z1392" s="66"/>
      <c r="AA1392" s="66"/>
      <c r="AB1392" s="66"/>
      <c r="AC1392" s="66"/>
      <c r="AD1392" s="66"/>
      <c r="AE1392" s="66"/>
      <c r="AF1392" s="66"/>
      <c r="AG1392" s="66"/>
      <c r="AH1392" s="66"/>
      <c r="AI1392" s="66"/>
    </row>
    <row r="1393">
      <c r="A1393" s="150"/>
      <c r="B1393" s="225"/>
      <c r="C1393" s="269"/>
      <c r="D1393" s="228"/>
      <c r="E1393" s="225"/>
      <c r="F1393" s="301"/>
      <c r="G1393" s="302"/>
      <c r="H1393" s="302"/>
      <c r="I1393" s="302"/>
      <c r="J1393" s="260"/>
      <c r="K1393" s="269"/>
      <c r="L1393" s="269"/>
      <c r="M1393" s="269"/>
      <c r="N1393" s="225"/>
      <c r="O1393" s="225"/>
      <c r="P1393" s="66"/>
      <c r="Q1393" s="66"/>
      <c r="R1393" s="66"/>
      <c r="S1393" s="66"/>
      <c r="T1393" s="66"/>
      <c r="U1393" s="66"/>
      <c r="V1393" s="66"/>
      <c r="W1393" s="66"/>
      <c r="X1393" s="66"/>
      <c r="Y1393" s="66"/>
      <c r="Z1393" s="66"/>
      <c r="AA1393" s="66"/>
      <c r="AB1393" s="66"/>
      <c r="AC1393" s="66"/>
      <c r="AD1393" s="66"/>
      <c r="AE1393" s="66"/>
      <c r="AF1393" s="66"/>
      <c r="AG1393" s="66"/>
      <c r="AH1393" s="66"/>
      <c r="AI1393" s="66"/>
    </row>
    <row r="1394">
      <c r="A1394" s="150"/>
      <c r="B1394" s="225"/>
      <c r="C1394" s="269"/>
      <c r="D1394" s="228"/>
      <c r="E1394" s="225"/>
      <c r="F1394" s="301"/>
      <c r="G1394" s="302"/>
      <c r="H1394" s="302"/>
      <c r="I1394" s="302"/>
      <c r="J1394" s="260"/>
      <c r="K1394" s="269"/>
      <c r="L1394" s="269"/>
      <c r="M1394" s="269"/>
      <c r="N1394" s="225"/>
      <c r="O1394" s="225"/>
      <c r="P1394" s="66"/>
      <c r="Q1394" s="66"/>
      <c r="R1394" s="66"/>
      <c r="S1394" s="66"/>
      <c r="T1394" s="66"/>
      <c r="U1394" s="66"/>
      <c r="V1394" s="66"/>
      <c r="W1394" s="66"/>
      <c r="X1394" s="66"/>
      <c r="Y1394" s="66"/>
      <c r="Z1394" s="66"/>
      <c r="AA1394" s="66"/>
      <c r="AB1394" s="66"/>
      <c r="AC1394" s="66"/>
      <c r="AD1394" s="66"/>
      <c r="AE1394" s="66"/>
      <c r="AF1394" s="66"/>
      <c r="AG1394" s="66"/>
      <c r="AH1394" s="66"/>
      <c r="AI1394" s="66"/>
    </row>
    <row r="1395">
      <c r="A1395" s="150"/>
      <c r="B1395" s="225"/>
      <c r="C1395" s="269"/>
      <c r="D1395" s="228"/>
      <c r="E1395" s="225"/>
      <c r="F1395" s="301"/>
      <c r="G1395" s="302"/>
      <c r="H1395" s="302"/>
      <c r="I1395" s="302"/>
      <c r="J1395" s="260"/>
      <c r="K1395" s="269"/>
      <c r="L1395" s="269"/>
      <c r="M1395" s="269"/>
      <c r="N1395" s="225"/>
      <c r="O1395" s="225"/>
      <c r="P1395" s="66"/>
      <c r="Q1395" s="66"/>
      <c r="R1395" s="66"/>
      <c r="S1395" s="66"/>
      <c r="T1395" s="66"/>
      <c r="U1395" s="66"/>
      <c r="V1395" s="66"/>
      <c r="W1395" s="66"/>
      <c r="X1395" s="66"/>
      <c r="Y1395" s="66"/>
      <c r="Z1395" s="66"/>
      <c r="AA1395" s="66"/>
      <c r="AB1395" s="66"/>
      <c r="AC1395" s="66"/>
      <c r="AD1395" s="66"/>
      <c r="AE1395" s="66"/>
      <c r="AF1395" s="66"/>
      <c r="AG1395" s="66"/>
      <c r="AH1395" s="66"/>
      <c r="AI1395" s="66"/>
    </row>
    <row r="1396">
      <c r="A1396" s="150"/>
      <c r="B1396" s="225"/>
      <c r="C1396" s="269"/>
      <c r="D1396" s="228"/>
      <c r="E1396" s="225"/>
      <c r="F1396" s="301"/>
      <c r="G1396" s="302"/>
      <c r="H1396" s="302"/>
      <c r="I1396" s="302"/>
      <c r="J1396" s="260"/>
      <c r="K1396" s="269"/>
      <c r="L1396" s="269"/>
      <c r="M1396" s="269"/>
      <c r="N1396" s="225"/>
      <c r="O1396" s="225"/>
      <c r="P1396" s="66"/>
      <c r="Q1396" s="66"/>
      <c r="R1396" s="66"/>
      <c r="S1396" s="66"/>
      <c r="T1396" s="66"/>
      <c r="U1396" s="66"/>
      <c r="V1396" s="66"/>
      <c r="W1396" s="66"/>
      <c r="X1396" s="66"/>
      <c r="Y1396" s="66"/>
      <c r="Z1396" s="66"/>
      <c r="AA1396" s="66"/>
      <c r="AB1396" s="66"/>
      <c r="AC1396" s="66"/>
      <c r="AD1396" s="66"/>
      <c r="AE1396" s="66"/>
      <c r="AF1396" s="66"/>
      <c r="AG1396" s="66"/>
      <c r="AH1396" s="66"/>
      <c r="AI1396" s="66"/>
    </row>
    <row r="1397">
      <c r="A1397" s="150"/>
      <c r="B1397" s="225"/>
      <c r="C1397" s="269"/>
      <c r="D1397" s="228"/>
      <c r="E1397" s="225"/>
      <c r="F1397" s="301"/>
      <c r="G1397" s="302"/>
      <c r="H1397" s="302"/>
      <c r="I1397" s="302"/>
      <c r="J1397" s="260"/>
      <c r="K1397" s="269"/>
      <c r="L1397" s="269"/>
      <c r="M1397" s="269"/>
      <c r="N1397" s="225"/>
      <c r="O1397" s="225"/>
      <c r="P1397" s="66"/>
      <c r="Q1397" s="66"/>
      <c r="R1397" s="66"/>
      <c r="S1397" s="66"/>
      <c r="T1397" s="66"/>
      <c r="U1397" s="66"/>
      <c r="V1397" s="66"/>
      <c r="W1397" s="66"/>
      <c r="X1397" s="66"/>
      <c r="Y1397" s="66"/>
      <c r="Z1397" s="66"/>
      <c r="AA1397" s="66"/>
      <c r="AB1397" s="66"/>
      <c r="AC1397" s="66"/>
      <c r="AD1397" s="66"/>
      <c r="AE1397" s="66"/>
      <c r="AF1397" s="66"/>
      <c r="AG1397" s="66"/>
      <c r="AH1397" s="66"/>
      <c r="AI1397" s="66"/>
    </row>
    <row r="1398">
      <c r="A1398" s="150"/>
      <c r="B1398" s="225"/>
      <c r="C1398" s="269"/>
      <c r="D1398" s="228"/>
      <c r="E1398" s="225"/>
      <c r="F1398" s="301"/>
      <c r="G1398" s="302"/>
      <c r="H1398" s="302"/>
      <c r="I1398" s="302"/>
      <c r="J1398" s="260"/>
      <c r="K1398" s="269"/>
      <c r="L1398" s="269"/>
      <c r="M1398" s="269"/>
      <c r="N1398" s="225"/>
      <c r="O1398" s="225"/>
      <c r="P1398" s="66"/>
      <c r="Q1398" s="66"/>
      <c r="R1398" s="66"/>
      <c r="S1398" s="66"/>
      <c r="T1398" s="66"/>
      <c r="U1398" s="66"/>
      <c r="V1398" s="66"/>
      <c r="W1398" s="66"/>
      <c r="X1398" s="66"/>
      <c r="Y1398" s="66"/>
      <c r="Z1398" s="66"/>
      <c r="AA1398" s="66"/>
      <c r="AB1398" s="66"/>
      <c r="AC1398" s="66"/>
      <c r="AD1398" s="66"/>
      <c r="AE1398" s="66"/>
      <c r="AF1398" s="66"/>
      <c r="AG1398" s="66"/>
      <c r="AH1398" s="66"/>
      <c r="AI1398" s="66"/>
    </row>
    <row r="1399">
      <c r="A1399" s="150"/>
      <c r="B1399" s="225"/>
      <c r="C1399" s="269"/>
      <c r="D1399" s="228"/>
      <c r="E1399" s="225"/>
      <c r="F1399" s="301"/>
      <c r="G1399" s="302"/>
      <c r="H1399" s="302"/>
      <c r="I1399" s="302"/>
      <c r="J1399" s="260"/>
      <c r="K1399" s="269"/>
      <c r="L1399" s="269"/>
      <c r="M1399" s="269"/>
      <c r="N1399" s="225"/>
      <c r="O1399" s="225"/>
      <c r="P1399" s="66"/>
      <c r="Q1399" s="66"/>
      <c r="R1399" s="66"/>
      <c r="S1399" s="66"/>
      <c r="T1399" s="66"/>
      <c r="U1399" s="66"/>
      <c r="V1399" s="66"/>
      <c r="W1399" s="66"/>
      <c r="X1399" s="66"/>
      <c r="Y1399" s="66"/>
      <c r="Z1399" s="66"/>
      <c r="AA1399" s="66"/>
      <c r="AB1399" s="66"/>
      <c r="AC1399" s="66"/>
      <c r="AD1399" s="66"/>
      <c r="AE1399" s="66"/>
      <c r="AF1399" s="66"/>
      <c r="AG1399" s="66"/>
      <c r="AH1399" s="66"/>
      <c r="AI1399" s="66"/>
    </row>
    <row r="1400">
      <c r="A1400" s="150"/>
      <c r="B1400" s="225"/>
      <c r="C1400" s="269"/>
      <c r="D1400" s="228"/>
      <c r="E1400" s="225"/>
      <c r="F1400" s="301"/>
      <c r="G1400" s="302"/>
      <c r="H1400" s="302"/>
      <c r="I1400" s="302"/>
      <c r="J1400" s="260"/>
      <c r="K1400" s="269"/>
      <c r="L1400" s="269"/>
      <c r="M1400" s="269"/>
      <c r="N1400" s="225"/>
      <c r="O1400" s="225"/>
      <c r="P1400" s="66"/>
      <c r="Q1400" s="66"/>
      <c r="R1400" s="66"/>
      <c r="S1400" s="66"/>
      <c r="T1400" s="66"/>
      <c r="U1400" s="66"/>
      <c r="V1400" s="66"/>
      <c r="W1400" s="66"/>
      <c r="X1400" s="66"/>
      <c r="Y1400" s="66"/>
      <c r="Z1400" s="66"/>
      <c r="AA1400" s="66"/>
      <c r="AB1400" s="66"/>
      <c r="AC1400" s="66"/>
      <c r="AD1400" s="66"/>
      <c r="AE1400" s="66"/>
      <c r="AF1400" s="66"/>
      <c r="AG1400" s="66"/>
      <c r="AH1400" s="66"/>
      <c r="AI1400" s="66"/>
    </row>
    <row r="1401">
      <c r="A1401" s="150"/>
      <c r="B1401" s="225"/>
      <c r="C1401" s="269"/>
      <c r="D1401" s="228"/>
      <c r="E1401" s="225"/>
      <c r="F1401" s="301"/>
      <c r="G1401" s="302"/>
      <c r="H1401" s="302"/>
      <c r="I1401" s="302"/>
      <c r="J1401" s="260"/>
      <c r="K1401" s="269"/>
      <c r="L1401" s="269"/>
      <c r="M1401" s="269"/>
      <c r="N1401" s="225"/>
      <c r="O1401" s="225"/>
      <c r="P1401" s="66"/>
      <c r="Q1401" s="66"/>
      <c r="R1401" s="66"/>
      <c r="S1401" s="66"/>
      <c r="T1401" s="66"/>
      <c r="U1401" s="66"/>
      <c r="V1401" s="66"/>
      <c r="W1401" s="66"/>
      <c r="X1401" s="66"/>
      <c r="Y1401" s="66"/>
      <c r="Z1401" s="66"/>
      <c r="AA1401" s="66"/>
      <c r="AB1401" s="66"/>
      <c r="AC1401" s="66"/>
      <c r="AD1401" s="66"/>
      <c r="AE1401" s="66"/>
      <c r="AF1401" s="66"/>
      <c r="AG1401" s="66"/>
      <c r="AH1401" s="66"/>
      <c r="AI1401" s="66"/>
    </row>
    <row r="1402">
      <c r="A1402" s="150"/>
      <c r="B1402" s="225"/>
      <c r="C1402" s="269"/>
      <c r="D1402" s="228"/>
      <c r="E1402" s="225"/>
      <c r="F1402" s="301"/>
      <c r="G1402" s="302"/>
      <c r="H1402" s="302"/>
      <c r="I1402" s="302"/>
      <c r="J1402" s="260"/>
      <c r="K1402" s="269"/>
      <c r="L1402" s="269"/>
      <c r="M1402" s="269"/>
      <c r="N1402" s="225"/>
      <c r="O1402" s="225"/>
      <c r="P1402" s="66"/>
      <c r="Q1402" s="66"/>
      <c r="R1402" s="66"/>
      <c r="S1402" s="66"/>
      <c r="T1402" s="66"/>
      <c r="U1402" s="66"/>
      <c r="V1402" s="66"/>
      <c r="W1402" s="66"/>
      <c r="X1402" s="66"/>
      <c r="Y1402" s="66"/>
      <c r="Z1402" s="66"/>
      <c r="AA1402" s="66"/>
      <c r="AB1402" s="66"/>
      <c r="AC1402" s="66"/>
      <c r="AD1402" s="66"/>
      <c r="AE1402" s="66"/>
      <c r="AF1402" s="66"/>
      <c r="AG1402" s="66"/>
      <c r="AH1402" s="66"/>
      <c r="AI1402" s="66"/>
    </row>
    <row r="1403">
      <c r="A1403" s="150"/>
      <c r="B1403" s="225"/>
      <c r="C1403" s="269"/>
      <c r="D1403" s="228"/>
      <c r="E1403" s="225"/>
      <c r="F1403" s="301"/>
      <c r="G1403" s="302"/>
      <c r="H1403" s="302"/>
      <c r="I1403" s="302"/>
      <c r="J1403" s="260"/>
      <c r="K1403" s="269"/>
      <c r="L1403" s="269"/>
      <c r="M1403" s="269"/>
      <c r="N1403" s="225"/>
      <c r="O1403" s="225"/>
      <c r="P1403" s="66"/>
      <c r="Q1403" s="66"/>
      <c r="R1403" s="66"/>
      <c r="S1403" s="66"/>
      <c r="T1403" s="66"/>
      <c r="U1403" s="66"/>
      <c r="V1403" s="66"/>
      <c r="W1403" s="66"/>
      <c r="X1403" s="66"/>
      <c r="Y1403" s="66"/>
      <c r="Z1403" s="66"/>
      <c r="AA1403" s="66"/>
      <c r="AB1403" s="66"/>
      <c r="AC1403" s="66"/>
      <c r="AD1403" s="66"/>
      <c r="AE1403" s="66"/>
      <c r="AF1403" s="66"/>
      <c r="AG1403" s="66"/>
      <c r="AH1403" s="66"/>
      <c r="AI1403" s="66"/>
    </row>
    <row r="1404">
      <c r="A1404" s="150"/>
      <c r="B1404" s="225"/>
      <c r="C1404" s="269"/>
      <c r="D1404" s="228"/>
      <c r="E1404" s="225"/>
      <c r="F1404" s="301"/>
      <c r="G1404" s="302"/>
      <c r="H1404" s="302"/>
      <c r="I1404" s="302"/>
      <c r="J1404" s="260"/>
      <c r="K1404" s="269"/>
      <c r="L1404" s="269"/>
      <c r="M1404" s="269"/>
      <c r="N1404" s="225"/>
      <c r="O1404" s="225"/>
      <c r="P1404" s="66"/>
      <c r="Q1404" s="66"/>
      <c r="R1404" s="66"/>
      <c r="S1404" s="66"/>
      <c r="T1404" s="66"/>
      <c r="U1404" s="66"/>
      <c r="V1404" s="66"/>
      <c r="W1404" s="66"/>
      <c r="X1404" s="66"/>
      <c r="Y1404" s="66"/>
      <c r="Z1404" s="66"/>
      <c r="AA1404" s="66"/>
      <c r="AB1404" s="66"/>
      <c r="AC1404" s="66"/>
      <c r="AD1404" s="66"/>
      <c r="AE1404" s="66"/>
      <c r="AF1404" s="66"/>
      <c r="AG1404" s="66"/>
      <c r="AH1404" s="66"/>
      <c r="AI1404" s="66"/>
    </row>
    <row r="1405">
      <c r="A1405" s="150"/>
      <c r="B1405" s="225"/>
      <c r="C1405" s="269"/>
      <c r="D1405" s="228"/>
      <c r="E1405" s="225"/>
      <c r="F1405" s="301"/>
      <c r="G1405" s="302"/>
      <c r="H1405" s="302"/>
      <c r="I1405" s="302"/>
      <c r="J1405" s="260"/>
      <c r="K1405" s="269"/>
      <c r="L1405" s="269"/>
      <c r="M1405" s="269"/>
      <c r="N1405" s="225"/>
      <c r="O1405" s="225"/>
      <c r="P1405" s="66"/>
      <c r="Q1405" s="66"/>
      <c r="R1405" s="66"/>
      <c r="S1405" s="66"/>
      <c r="T1405" s="66"/>
      <c r="U1405" s="66"/>
      <c r="V1405" s="66"/>
      <c r="W1405" s="66"/>
      <c r="X1405" s="66"/>
      <c r="Y1405" s="66"/>
      <c r="Z1405" s="66"/>
      <c r="AA1405" s="66"/>
      <c r="AB1405" s="66"/>
      <c r="AC1405" s="66"/>
      <c r="AD1405" s="66"/>
      <c r="AE1405" s="66"/>
      <c r="AF1405" s="66"/>
      <c r="AG1405" s="66"/>
      <c r="AH1405" s="66"/>
      <c r="AI1405" s="66"/>
    </row>
    <row r="1406">
      <c r="A1406" s="150"/>
      <c r="B1406" s="225"/>
      <c r="C1406" s="269"/>
      <c r="D1406" s="228"/>
      <c r="E1406" s="225"/>
      <c r="F1406" s="301"/>
      <c r="G1406" s="302"/>
      <c r="H1406" s="302"/>
      <c r="I1406" s="302"/>
      <c r="J1406" s="260"/>
      <c r="K1406" s="269"/>
      <c r="L1406" s="269"/>
      <c r="M1406" s="269"/>
      <c r="N1406" s="225"/>
      <c r="O1406" s="225"/>
      <c r="P1406" s="66"/>
      <c r="Q1406" s="66"/>
      <c r="R1406" s="66"/>
      <c r="S1406" s="66"/>
      <c r="T1406" s="66"/>
      <c r="U1406" s="66"/>
      <c r="V1406" s="66"/>
      <c r="W1406" s="66"/>
      <c r="X1406" s="66"/>
      <c r="Y1406" s="66"/>
      <c r="Z1406" s="66"/>
      <c r="AA1406" s="66"/>
      <c r="AB1406" s="66"/>
      <c r="AC1406" s="66"/>
      <c r="AD1406" s="66"/>
      <c r="AE1406" s="66"/>
      <c r="AF1406" s="66"/>
      <c r="AG1406" s="66"/>
      <c r="AH1406" s="66"/>
      <c r="AI1406" s="66"/>
    </row>
    <row r="1407">
      <c r="A1407" s="150"/>
      <c r="B1407" s="225"/>
      <c r="C1407" s="269"/>
      <c r="D1407" s="228"/>
      <c r="E1407" s="225"/>
      <c r="F1407" s="301"/>
      <c r="G1407" s="302"/>
      <c r="H1407" s="302"/>
      <c r="I1407" s="302"/>
      <c r="J1407" s="260"/>
      <c r="K1407" s="269"/>
      <c r="L1407" s="269"/>
      <c r="M1407" s="269"/>
      <c r="N1407" s="225"/>
      <c r="O1407" s="225"/>
      <c r="P1407" s="66"/>
      <c r="Q1407" s="66"/>
      <c r="R1407" s="66"/>
      <c r="S1407" s="66"/>
      <c r="T1407" s="66"/>
      <c r="U1407" s="66"/>
      <c r="V1407" s="66"/>
      <c r="W1407" s="66"/>
      <c r="X1407" s="66"/>
      <c r="Y1407" s="66"/>
      <c r="Z1407" s="66"/>
      <c r="AA1407" s="66"/>
      <c r="AB1407" s="66"/>
      <c r="AC1407" s="66"/>
      <c r="AD1407" s="66"/>
      <c r="AE1407" s="66"/>
      <c r="AF1407" s="66"/>
      <c r="AG1407" s="66"/>
      <c r="AH1407" s="66"/>
      <c r="AI1407" s="66"/>
    </row>
    <row r="1408">
      <c r="A1408" s="150"/>
      <c r="B1408" s="225"/>
      <c r="C1408" s="269"/>
      <c r="D1408" s="228"/>
      <c r="E1408" s="225"/>
      <c r="F1408" s="301"/>
      <c r="G1408" s="302"/>
      <c r="H1408" s="302"/>
      <c r="I1408" s="302"/>
      <c r="J1408" s="260"/>
      <c r="K1408" s="269"/>
      <c r="L1408" s="269"/>
      <c r="M1408" s="269"/>
      <c r="N1408" s="225"/>
      <c r="O1408" s="225"/>
      <c r="P1408" s="66"/>
      <c r="Q1408" s="66"/>
      <c r="R1408" s="66"/>
      <c r="S1408" s="66"/>
      <c r="T1408" s="66"/>
      <c r="U1408" s="66"/>
      <c r="V1408" s="66"/>
      <c r="W1408" s="66"/>
      <c r="X1408" s="66"/>
      <c r="Y1408" s="66"/>
      <c r="Z1408" s="66"/>
      <c r="AA1408" s="66"/>
      <c r="AB1408" s="66"/>
      <c r="AC1408" s="66"/>
      <c r="AD1408" s="66"/>
      <c r="AE1408" s="66"/>
      <c r="AF1408" s="66"/>
      <c r="AG1408" s="66"/>
      <c r="AH1408" s="66"/>
      <c r="AI1408" s="66"/>
    </row>
    <row r="1409">
      <c r="A1409" s="150"/>
      <c r="B1409" s="225"/>
      <c r="C1409" s="269"/>
      <c r="D1409" s="228"/>
      <c r="E1409" s="225"/>
      <c r="F1409" s="301"/>
      <c r="G1409" s="302"/>
      <c r="H1409" s="302"/>
      <c r="I1409" s="302"/>
      <c r="J1409" s="260"/>
      <c r="K1409" s="269"/>
      <c r="L1409" s="269"/>
      <c r="M1409" s="269"/>
      <c r="N1409" s="225"/>
      <c r="O1409" s="225"/>
      <c r="P1409" s="66"/>
      <c r="Q1409" s="66"/>
      <c r="R1409" s="66"/>
      <c r="S1409" s="66"/>
      <c r="T1409" s="66"/>
      <c r="U1409" s="66"/>
      <c r="V1409" s="66"/>
      <c r="W1409" s="66"/>
      <c r="X1409" s="66"/>
      <c r="Y1409" s="66"/>
      <c r="Z1409" s="66"/>
      <c r="AA1409" s="66"/>
      <c r="AB1409" s="66"/>
      <c r="AC1409" s="66"/>
      <c r="AD1409" s="66"/>
      <c r="AE1409" s="66"/>
      <c r="AF1409" s="66"/>
      <c r="AG1409" s="66"/>
      <c r="AH1409" s="66"/>
      <c r="AI1409" s="66"/>
    </row>
    <row r="1410">
      <c r="A1410" s="150"/>
      <c r="B1410" s="225"/>
      <c r="C1410" s="269"/>
      <c r="D1410" s="228"/>
      <c r="E1410" s="225"/>
      <c r="F1410" s="301"/>
      <c r="G1410" s="302"/>
      <c r="H1410" s="302"/>
      <c r="I1410" s="302"/>
      <c r="J1410" s="260"/>
      <c r="K1410" s="269"/>
      <c r="L1410" s="269"/>
      <c r="M1410" s="269"/>
      <c r="N1410" s="225"/>
      <c r="O1410" s="225"/>
      <c r="P1410" s="66"/>
      <c r="Q1410" s="66"/>
      <c r="R1410" s="66"/>
      <c r="S1410" s="66"/>
      <c r="T1410" s="66"/>
      <c r="U1410" s="66"/>
      <c r="V1410" s="66"/>
      <c r="W1410" s="66"/>
      <c r="X1410" s="66"/>
      <c r="Y1410" s="66"/>
      <c r="Z1410" s="66"/>
      <c r="AA1410" s="66"/>
      <c r="AB1410" s="66"/>
      <c r="AC1410" s="66"/>
      <c r="AD1410" s="66"/>
      <c r="AE1410" s="66"/>
      <c r="AF1410" s="66"/>
      <c r="AG1410" s="66"/>
      <c r="AH1410" s="66"/>
      <c r="AI1410" s="66"/>
    </row>
    <row r="1411">
      <c r="A1411" s="150"/>
      <c r="B1411" s="225"/>
      <c r="C1411" s="269"/>
      <c r="D1411" s="228"/>
      <c r="E1411" s="225"/>
      <c r="F1411" s="301"/>
      <c r="G1411" s="302"/>
      <c r="H1411" s="302"/>
      <c r="I1411" s="302"/>
      <c r="J1411" s="260"/>
      <c r="K1411" s="269"/>
      <c r="L1411" s="269"/>
      <c r="M1411" s="269"/>
      <c r="N1411" s="225"/>
      <c r="O1411" s="225"/>
      <c r="P1411" s="66"/>
      <c r="Q1411" s="66"/>
      <c r="R1411" s="66"/>
      <c r="S1411" s="66"/>
      <c r="T1411" s="66"/>
      <c r="U1411" s="66"/>
      <c r="V1411" s="66"/>
      <c r="W1411" s="66"/>
      <c r="X1411" s="66"/>
      <c r="Y1411" s="66"/>
      <c r="Z1411" s="66"/>
      <c r="AA1411" s="66"/>
      <c r="AB1411" s="66"/>
      <c r="AC1411" s="66"/>
      <c r="AD1411" s="66"/>
      <c r="AE1411" s="66"/>
      <c r="AF1411" s="66"/>
      <c r="AG1411" s="66"/>
      <c r="AH1411" s="66"/>
      <c r="AI1411" s="66"/>
    </row>
    <row r="1412">
      <c r="A1412" s="150"/>
      <c r="B1412" s="225"/>
      <c r="C1412" s="269"/>
      <c r="D1412" s="228"/>
      <c r="E1412" s="225"/>
      <c r="F1412" s="301"/>
      <c r="G1412" s="302"/>
      <c r="H1412" s="302"/>
      <c r="I1412" s="302"/>
      <c r="J1412" s="260"/>
      <c r="K1412" s="269"/>
      <c r="L1412" s="269"/>
      <c r="M1412" s="269"/>
      <c r="N1412" s="225"/>
      <c r="O1412" s="225"/>
      <c r="P1412" s="66"/>
      <c r="Q1412" s="66"/>
      <c r="R1412" s="66"/>
      <c r="S1412" s="66"/>
      <c r="T1412" s="66"/>
      <c r="U1412" s="66"/>
      <c r="V1412" s="66"/>
      <c r="W1412" s="66"/>
      <c r="X1412" s="66"/>
      <c r="Y1412" s="66"/>
      <c r="Z1412" s="66"/>
      <c r="AA1412" s="66"/>
      <c r="AB1412" s="66"/>
      <c r="AC1412" s="66"/>
      <c r="AD1412" s="66"/>
      <c r="AE1412" s="66"/>
      <c r="AF1412" s="66"/>
      <c r="AG1412" s="66"/>
      <c r="AH1412" s="66"/>
      <c r="AI1412" s="66"/>
    </row>
    <row r="1413">
      <c r="A1413" s="150"/>
      <c r="B1413" s="225"/>
      <c r="C1413" s="269"/>
      <c r="D1413" s="228"/>
      <c r="E1413" s="225"/>
      <c r="F1413" s="301"/>
      <c r="G1413" s="302"/>
      <c r="H1413" s="302"/>
      <c r="I1413" s="302"/>
      <c r="J1413" s="260"/>
      <c r="K1413" s="269"/>
      <c r="L1413" s="269"/>
      <c r="M1413" s="269"/>
      <c r="N1413" s="225"/>
      <c r="O1413" s="225"/>
      <c r="P1413" s="66"/>
      <c r="Q1413" s="66"/>
      <c r="R1413" s="66"/>
      <c r="S1413" s="66"/>
      <c r="T1413" s="66"/>
      <c r="U1413" s="66"/>
      <c r="V1413" s="66"/>
      <c r="W1413" s="66"/>
      <c r="X1413" s="66"/>
      <c r="Y1413" s="66"/>
      <c r="Z1413" s="66"/>
      <c r="AA1413" s="66"/>
      <c r="AB1413" s="66"/>
      <c r="AC1413" s="66"/>
      <c r="AD1413" s="66"/>
      <c r="AE1413" s="66"/>
      <c r="AF1413" s="66"/>
      <c r="AG1413" s="66"/>
      <c r="AH1413" s="66"/>
      <c r="AI1413" s="66"/>
    </row>
    <row r="1414">
      <c r="A1414" s="150"/>
      <c r="B1414" s="225"/>
      <c r="C1414" s="269"/>
      <c r="D1414" s="228"/>
      <c r="E1414" s="225"/>
      <c r="F1414" s="301"/>
      <c r="G1414" s="302"/>
      <c r="H1414" s="302"/>
      <c r="I1414" s="302"/>
      <c r="J1414" s="260"/>
      <c r="K1414" s="269"/>
      <c r="L1414" s="269"/>
      <c r="M1414" s="269"/>
      <c r="N1414" s="225"/>
      <c r="O1414" s="225"/>
      <c r="P1414" s="66"/>
      <c r="Q1414" s="66"/>
      <c r="R1414" s="66"/>
      <c r="S1414" s="66"/>
      <c r="T1414" s="66"/>
      <c r="U1414" s="66"/>
      <c r="V1414" s="66"/>
      <c r="W1414" s="66"/>
      <c r="X1414" s="66"/>
      <c r="Y1414" s="66"/>
      <c r="Z1414" s="66"/>
      <c r="AA1414" s="66"/>
      <c r="AB1414" s="66"/>
      <c r="AC1414" s="66"/>
      <c r="AD1414" s="66"/>
      <c r="AE1414" s="66"/>
      <c r="AF1414" s="66"/>
      <c r="AG1414" s="66"/>
      <c r="AH1414" s="66"/>
      <c r="AI1414" s="66"/>
    </row>
    <row r="1415">
      <c r="A1415" s="150"/>
      <c r="B1415" s="225"/>
      <c r="C1415" s="269"/>
      <c r="D1415" s="228"/>
      <c r="E1415" s="225"/>
      <c r="F1415" s="301"/>
      <c r="G1415" s="302"/>
      <c r="H1415" s="302"/>
      <c r="I1415" s="302"/>
      <c r="J1415" s="260"/>
      <c r="K1415" s="269"/>
      <c r="L1415" s="269"/>
      <c r="M1415" s="269"/>
      <c r="N1415" s="225"/>
      <c r="O1415" s="225"/>
      <c r="P1415" s="66"/>
      <c r="Q1415" s="66"/>
      <c r="R1415" s="66"/>
      <c r="S1415" s="66"/>
      <c r="T1415" s="66"/>
      <c r="U1415" s="66"/>
      <c r="V1415" s="66"/>
      <c r="W1415" s="66"/>
      <c r="X1415" s="66"/>
      <c r="Y1415" s="66"/>
      <c r="Z1415" s="66"/>
      <c r="AA1415" s="66"/>
      <c r="AB1415" s="66"/>
      <c r="AC1415" s="66"/>
      <c r="AD1415" s="66"/>
      <c r="AE1415" s="66"/>
      <c r="AF1415" s="66"/>
      <c r="AG1415" s="66"/>
      <c r="AH1415" s="66"/>
      <c r="AI1415" s="66"/>
    </row>
    <row r="1416">
      <c r="A1416" s="150"/>
      <c r="B1416" s="225"/>
      <c r="C1416" s="269"/>
      <c r="D1416" s="228"/>
      <c r="E1416" s="225"/>
      <c r="F1416" s="301"/>
      <c r="G1416" s="302"/>
      <c r="H1416" s="302"/>
      <c r="I1416" s="302"/>
      <c r="J1416" s="260"/>
      <c r="K1416" s="269"/>
      <c r="L1416" s="269"/>
      <c r="M1416" s="269"/>
      <c r="N1416" s="225"/>
      <c r="O1416" s="225"/>
      <c r="P1416" s="66"/>
      <c r="Q1416" s="66"/>
      <c r="R1416" s="66"/>
      <c r="S1416" s="66"/>
      <c r="T1416" s="66"/>
      <c r="U1416" s="66"/>
      <c r="V1416" s="66"/>
      <c r="W1416" s="66"/>
      <c r="X1416" s="66"/>
      <c r="Y1416" s="66"/>
      <c r="Z1416" s="66"/>
      <c r="AA1416" s="66"/>
      <c r="AB1416" s="66"/>
      <c r="AC1416" s="66"/>
      <c r="AD1416" s="66"/>
      <c r="AE1416" s="66"/>
      <c r="AF1416" s="66"/>
      <c r="AG1416" s="66"/>
      <c r="AH1416" s="66"/>
      <c r="AI1416" s="66"/>
    </row>
    <row r="1417">
      <c r="A1417" s="150"/>
      <c r="B1417" s="225"/>
      <c r="C1417" s="269"/>
      <c r="D1417" s="228"/>
      <c r="E1417" s="225"/>
      <c r="F1417" s="301"/>
      <c r="G1417" s="302"/>
      <c r="H1417" s="302"/>
      <c r="I1417" s="302"/>
      <c r="J1417" s="260"/>
      <c r="K1417" s="269"/>
      <c r="L1417" s="269"/>
      <c r="M1417" s="269"/>
      <c r="N1417" s="225"/>
      <c r="O1417" s="225"/>
      <c r="P1417" s="66"/>
      <c r="Q1417" s="66"/>
      <c r="R1417" s="66"/>
      <c r="S1417" s="66"/>
      <c r="T1417" s="66"/>
      <c r="U1417" s="66"/>
      <c r="V1417" s="66"/>
      <c r="W1417" s="66"/>
      <c r="X1417" s="66"/>
      <c r="Y1417" s="66"/>
      <c r="Z1417" s="66"/>
      <c r="AA1417" s="66"/>
      <c r="AB1417" s="66"/>
      <c r="AC1417" s="66"/>
      <c r="AD1417" s="66"/>
      <c r="AE1417" s="66"/>
      <c r="AF1417" s="66"/>
      <c r="AG1417" s="66"/>
      <c r="AH1417" s="66"/>
      <c r="AI1417" s="66"/>
    </row>
    <row r="1418">
      <c r="A1418" s="150"/>
      <c r="B1418" s="225"/>
      <c r="C1418" s="269"/>
      <c r="D1418" s="228"/>
      <c r="E1418" s="225"/>
      <c r="F1418" s="301"/>
      <c r="G1418" s="302"/>
      <c r="H1418" s="302"/>
      <c r="I1418" s="302"/>
      <c r="J1418" s="260"/>
      <c r="K1418" s="269"/>
      <c r="L1418" s="269"/>
      <c r="M1418" s="269"/>
      <c r="N1418" s="225"/>
      <c r="O1418" s="225"/>
      <c r="P1418" s="66"/>
      <c r="Q1418" s="66"/>
      <c r="R1418" s="66"/>
      <c r="S1418" s="66"/>
      <c r="T1418" s="66"/>
      <c r="U1418" s="66"/>
      <c r="V1418" s="66"/>
      <c r="W1418" s="66"/>
      <c r="X1418" s="66"/>
      <c r="Y1418" s="66"/>
      <c r="Z1418" s="66"/>
      <c r="AA1418" s="66"/>
      <c r="AB1418" s="66"/>
      <c r="AC1418" s="66"/>
      <c r="AD1418" s="66"/>
      <c r="AE1418" s="66"/>
      <c r="AF1418" s="66"/>
      <c r="AG1418" s="66"/>
      <c r="AH1418" s="66"/>
      <c r="AI1418" s="66"/>
    </row>
    <row r="1419">
      <c r="A1419" s="150"/>
      <c r="B1419" s="225"/>
      <c r="C1419" s="269"/>
      <c r="D1419" s="228"/>
      <c r="E1419" s="225"/>
      <c r="F1419" s="301"/>
      <c r="G1419" s="302"/>
      <c r="H1419" s="302"/>
      <c r="I1419" s="302"/>
      <c r="J1419" s="260"/>
      <c r="K1419" s="269"/>
      <c r="L1419" s="269"/>
      <c r="M1419" s="269"/>
      <c r="N1419" s="225"/>
      <c r="O1419" s="225"/>
      <c r="P1419" s="66"/>
      <c r="Q1419" s="66"/>
      <c r="R1419" s="66"/>
      <c r="S1419" s="66"/>
      <c r="T1419" s="66"/>
      <c r="U1419" s="66"/>
      <c r="V1419" s="66"/>
      <c r="W1419" s="66"/>
      <c r="X1419" s="66"/>
      <c r="Y1419" s="66"/>
      <c r="Z1419" s="66"/>
      <c r="AA1419" s="66"/>
      <c r="AB1419" s="66"/>
      <c r="AC1419" s="66"/>
      <c r="AD1419" s="66"/>
      <c r="AE1419" s="66"/>
      <c r="AF1419" s="66"/>
      <c r="AG1419" s="66"/>
      <c r="AH1419" s="66"/>
      <c r="AI1419" s="66"/>
    </row>
    <row r="1420">
      <c r="A1420" s="150"/>
      <c r="B1420" s="225"/>
      <c r="C1420" s="269"/>
      <c r="D1420" s="228"/>
      <c r="E1420" s="225"/>
      <c r="F1420" s="301"/>
      <c r="G1420" s="302"/>
      <c r="H1420" s="302"/>
      <c r="I1420" s="302"/>
      <c r="J1420" s="260"/>
      <c r="K1420" s="269"/>
      <c r="L1420" s="269"/>
      <c r="M1420" s="269"/>
      <c r="N1420" s="225"/>
      <c r="O1420" s="225"/>
      <c r="P1420" s="66"/>
      <c r="Q1420" s="66"/>
      <c r="R1420" s="66"/>
      <c r="S1420" s="66"/>
      <c r="T1420" s="66"/>
      <c r="U1420" s="66"/>
      <c r="V1420" s="66"/>
      <c r="W1420" s="66"/>
      <c r="X1420" s="66"/>
      <c r="Y1420" s="66"/>
      <c r="Z1420" s="66"/>
      <c r="AA1420" s="66"/>
      <c r="AB1420" s="66"/>
      <c r="AC1420" s="66"/>
      <c r="AD1420" s="66"/>
      <c r="AE1420" s="66"/>
      <c r="AF1420" s="66"/>
      <c r="AG1420" s="66"/>
      <c r="AH1420" s="66"/>
      <c r="AI1420" s="66"/>
    </row>
    <row r="1421">
      <c r="A1421" s="150"/>
      <c r="B1421" s="225"/>
      <c r="C1421" s="269"/>
      <c r="D1421" s="228"/>
      <c r="E1421" s="225"/>
      <c r="F1421" s="301"/>
      <c r="G1421" s="302"/>
      <c r="H1421" s="302"/>
      <c r="I1421" s="302"/>
      <c r="J1421" s="260"/>
      <c r="K1421" s="269"/>
      <c r="L1421" s="269"/>
      <c r="M1421" s="269"/>
      <c r="N1421" s="225"/>
      <c r="O1421" s="225"/>
      <c r="P1421" s="66"/>
      <c r="Q1421" s="66"/>
      <c r="R1421" s="66"/>
      <c r="S1421" s="66"/>
      <c r="T1421" s="66"/>
      <c r="U1421" s="66"/>
      <c r="V1421" s="66"/>
      <c r="W1421" s="66"/>
      <c r="X1421" s="66"/>
      <c r="Y1421" s="66"/>
      <c r="Z1421" s="66"/>
      <c r="AA1421" s="66"/>
      <c r="AB1421" s="66"/>
      <c r="AC1421" s="66"/>
      <c r="AD1421" s="66"/>
      <c r="AE1421" s="66"/>
      <c r="AF1421" s="66"/>
      <c r="AG1421" s="66"/>
      <c r="AH1421" s="66"/>
      <c r="AI1421" s="66"/>
    </row>
    <row r="1422">
      <c r="A1422" s="150"/>
      <c r="B1422" s="225"/>
      <c r="C1422" s="269"/>
      <c r="D1422" s="228"/>
      <c r="E1422" s="225"/>
      <c r="F1422" s="301"/>
      <c r="G1422" s="302"/>
      <c r="H1422" s="302"/>
      <c r="I1422" s="302"/>
      <c r="J1422" s="260"/>
      <c r="K1422" s="269"/>
      <c r="L1422" s="269"/>
      <c r="M1422" s="269"/>
      <c r="N1422" s="225"/>
      <c r="O1422" s="225"/>
      <c r="P1422" s="66"/>
      <c r="Q1422" s="66"/>
      <c r="R1422" s="66"/>
      <c r="S1422" s="66"/>
      <c r="T1422" s="66"/>
      <c r="U1422" s="66"/>
      <c r="V1422" s="66"/>
      <c r="W1422" s="66"/>
      <c r="X1422" s="66"/>
      <c r="Y1422" s="66"/>
      <c r="Z1422" s="66"/>
      <c r="AA1422" s="66"/>
      <c r="AB1422" s="66"/>
      <c r="AC1422" s="66"/>
      <c r="AD1422" s="66"/>
      <c r="AE1422" s="66"/>
      <c r="AF1422" s="66"/>
      <c r="AG1422" s="66"/>
      <c r="AH1422" s="66"/>
      <c r="AI1422" s="66"/>
    </row>
    <row r="1423">
      <c r="A1423" s="150"/>
      <c r="B1423" s="225"/>
      <c r="C1423" s="269"/>
      <c r="D1423" s="228"/>
      <c r="E1423" s="225"/>
      <c r="F1423" s="301"/>
      <c r="G1423" s="302"/>
      <c r="H1423" s="302"/>
      <c r="I1423" s="302"/>
      <c r="J1423" s="260"/>
      <c r="K1423" s="269"/>
      <c r="L1423" s="269"/>
      <c r="M1423" s="269"/>
      <c r="N1423" s="225"/>
      <c r="O1423" s="225"/>
      <c r="P1423" s="66"/>
      <c r="Q1423" s="66"/>
      <c r="R1423" s="66"/>
      <c r="S1423" s="66"/>
      <c r="T1423" s="66"/>
      <c r="U1423" s="66"/>
      <c r="V1423" s="66"/>
      <c r="W1423" s="66"/>
      <c r="X1423" s="66"/>
      <c r="Y1423" s="66"/>
      <c r="Z1423" s="66"/>
      <c r="AA1423" s="66"/>
      <c r="AB1423" s="66"/>
      <c r="AC1423" s="66"/>
      <c r="AD1423" s="66"/>
      <c r="AE1423" s="66"/>
      <c r="AF1423" s="66"/>
      <c r="AG1423" s="66"/>
      <c r="AH1423" s="66"/>
      <c r="AI1423" s="66"/>
    </row>
    <row r="1424">
      <c r="A1424" s="150"/>
      <c r="B1424" s="225"/>
      <c r="C1424" s="269"/>
      <c r="D1424" s="228"/>
      <c r="E1424" s="225"/>
      <c r="F1424" s="301"/>
      <c r="G1424" s="302"/>
      <c r="H1424" s="302"/>
      <c r="I1424" s="302"/>
      <c r="J1424" s="260"/>
      <c r="K1424" s="269"/>
      <c r="L1424" s="269"/>
      <c r="M1424" s="269"/>
      <c r="N1424" s="225"/>
      <c r="O1424" s="225"/>
      <c r="P1424" s="66"/>
      <c r="Q1424" s="66"/>
      <c r="R1424" s="66"/>
      <c r="S1424" s="66"/>
      <c r="T1424" s="66"/>
      <c r="U1424" s="66"/>
      <c r="V1424" s="66"/>
      <c r="W1424" s="66"/>
      <c r="X1424" s="66"/>
      <c r="Y1424" s="66"/>
      <c r="Z1424" s="66"/>
      <c r="AA1424" s="66"/>
      <c r="AB1424" s="66"/>
      <c r="AC1424" s="66"/>
      <c r="AD1424" s="66"/>
      <c r="AE1424" s="66"/>
      <c r="AF1424" s="66"/>
      <c r="AG1424" s="66"/>
      <c r="AH1424" s="66"/>
      <c r="AI1424" s="66"/>
    </row>
    <row r="1425">
      <c r="A1425" s="150"/>
      <c r="B1425" s="225"/>
      <c r="C1425" s="269"/>
      <c r="D1425" s="228"/>
      <c r="E1425" s="225"/>
      <c r="F1425" s="301"/>
      <c r="G1425" s="302"/>
      <c r="H1425" s="302"/>
      <c r="I1425" s="302"/>
      <c r="J1425" s="260"/>
      <c r="K1425" s="269"/>
      <c r="L1425" s="269"/>
      <c r="M1425" s="269"/>
      <c r="N1425" s="225"/>
      <c r="O1425" s="225"/>
      <c r="P1425" s="66"/>
      <c r="Q1425" s="66"/>
      <c r="R1425" s="66"/>
      <c r="S1425" s="66"/>
      <c r="T1425" s="66"/>
      <c r="U1425" s="66"/>
      <c r="V1425" s="66"/>
      <c r="W1425" s="66"/>
      <c r="X1425" s="66"/>
      <c r="Y1425" s="66"/>
      <c r="Z1425" s="66"/>
      <c r="AA1425" s="66"/>
      <c r="AB1425" s="66"/>
      <c r="AC1425" s="66"/>
      <c r="AD1425" s="66"/>
      <c r="AE1425" s="66"/>
      <c r="AF1425" s="66"/>
      <c r="AG1425" s="66"/>
      <c r="AH1425" s="66"/>
      <c r="AI1425" s="66"/>
    </row>
    <row r="1426">
      <c r="A1426" s="150"/>
      <c r="B1426" s="225"/>
      <c r="C1426" s="269"/>
      <c r="D1426" s="228"/>
      <c r="E1426" s="225"/>
      <c r="F1426" s="301"/>
      <c r="G1426" s="302"/>
      <c r="H1426" s="302"/>
      <c r="I1426" s="302"/>
      <c r="J1426" s="260"/>
      <c r="K1426" s="269"/>
      <c r="L1426" s="269"/>
      <c r="M1426" s="269"/>
      <c r="N1426" s="225"/>
      <c r="O1426" s="225"/>
      <c r="P1426" s="66"/>
      <c r="Q1426" s="66"/>
      <c r="R1426" s="66"/>
      <c r="S1426" s="66"/>
      <c r="T1426" s="66"/>
      <c r="U1426" s="66"/>
      <c r="V1426" s="66"/>
      <c r="W1426" s="66"/>
      <c r="X1426" s="66"/>
      <c r="Y1426" s="66"/>
      <c r="Z1426" s="66"/>
      <c r="AA1426" s="66"/>
      <c r="AB1426" s="66"/>
      <c r="AC1426" s="66"/>
      <c r="AD1426" s="66"/>
      <c r="AE1426" s="66"/>
      <c r="AF1426" s="66"/>
      <c r="AG1426" s="66"/>
      <c r="AH1426" s="66"/>
      <c r="AI1426" s="66"/>
    </row>
    <row r="1427">
      <c r="A1427" s="150"/>
      <c r="B1427" s="225"/>
      <c r="C1427" s="269"/>
      <c r="D1427" s="228"/>
      <c r="E1427" s="225"/>
      <c r="F1427" s="301"/>
      <c r="G1427" s="302"/>
      <c r="H1427" s="302"/>
      <c r="I1427" s="302"/>
      <c r="J1427" s="260"/>
      <c r="K1427" s="269"/>
      <c r="L1427" s="269"/>
      <c r="M1427" s="269"/>
      <c r="N1427" s="225"/>
      <c r="O1427" s="225"/>
      <c r="P1427" s="66"/>
      <c r="Q1427" s="66"/>
      <c r="R1427" s="66"/>
      <c r="S1427" s="66"/>
      <c r="T1427" s="66"/>
      <c r="U1427" s="66"/>
      <c r="V1427" s="66"/>
      <c r="W1427" s="66"/>
      <c r="X1427" s="66"/>
      <c r="Y1427" s="66"/>
      <c r="Z1427" s="66"/>
      <c r="AA1427" s="66"/>
      <c r="AB1427" s="66"/>
      <c r="AC1427" s="66"/>
      <c r="AD1427" s="66"/>
      <c r="AE1427" s="66"/>
      <c r="AF1427" s="66"/>
      <c r="AG1427" s="66"/>
      <c r="AH1427" s="66"/>
      <c r="AI1427" s="66"/>
    </row>
    <row r="1428">
      <c r="A1428" s="150"/>
      <c r="B1428" s="225"/>
      <c r="C1428" s="269"/>
      <c r="D1428" s="228"/>
      <c r="E1428" s="225"/>
      <c r="F1428" s="301"/>
      <c r="G1428" s="302"/>
      <c r="H1428" s="302"/>
      <c r="I1428" s="302"/>
      <c r="J1428" s="260"/>
      <c r="K1428" s="269"/>
      <c r="L1428" s="269"/>
      <c r="M1428" s="269"/>
      <c r="N1428" s="225"/>
      <c r="O1428" s="225"/>
      <c r="P1428" s="66"/>
      <c r="Q1428" s="66"/>
      <c r="R1428" s="66"/>
      <c r="S1428" s="66"/>
      <c r="T1428" s="66"/>
      <c r="U1428" s="66"/>
      <c r="V1428" s="66"/>
      <c r="W1428" s="66"/>
      <c r="X1428" s="66"/>
      <c r="Y1428" s="66"/>
      <c r="Z1428" s="66"/>
      <c r="AA1428" s="66"/>
      <c r="AB1428" s="66"/>
      <c r="AC1428" s="66"/>
      <c r="AD1428" s="66"/>
      <c r="AE1428" s="66"/>
      <c r="AF1428" s="66"/>
      <c r="AG1428" s="66"/>
      <c r="AH1428" s="66"/>
      <c r="AI1428" s="66"/>
    </row>
    <row r="1429">
      <c r="A1429" s="150"/>
      <c r="B1429" s="225"/>
      <c r="C1429" s="269"/>
      <c r="D1429" s="228"/>
      <c r="E1429" s="225"/>
      <c r="F1429" s="301"/>
      <c r="G1429" s="302"/>
      <c r="H1429" s="302"/>
      <c r="I1429" s="302"/>
      <c r="J1429" s="260"/>
      <c r="K1429" s="269"/>
      <c r="L1429" s="269"/>
      <c r="M1429" s="269"/>
      <c r="N1429" s="225"/>
      <c r="O1429" s="225"/>
      <c r="P1429" s="66"/>
      <c r="Q1429" s="66"/>
      <c r="R1429" s="66"/>
      <c r="S1429" s="66"/>
      <c r="T1429" s="66"/>
      <c r="U1429" s="66"/>
      <c r="V1429" s="66"/>
      <c r="W1429" s="66"/>
      <c r="X1429" s="66"/>
      <c r="Y1429" s="66"/>
      <c r="Z1429" s="66"/>
      <c r="AA1429" s="66"/>
      <c r="AB1429" s="66"/>
      <c r="AC1429" s="66"/>
      <c r="AD1429" s="66"/>
      <c r="AE1429" s="66"/>
      <c r="AF1429" s="66"/>
      <c r="AG1429" s="66"/>
      <c r="AH1429" s="66"/>
      <c r="AI1429" s="66"/>
    </row>
    <row r="1430">
      <c r="A1430" s="150"/>
      <c r="B1430" s="225"/>
      <c r="C1430" s="269"/>
      <c r="D1430" s="228"/>
      <c r="E1430" s="225"/>
      <c r="F1430" s="301"/>
      <c r="G1430" s="302"/>
      <c r="H1430" s="302"/>
      <c r="I1430" s="302"/>
      <c r="J1430" s="260"/>
      <c r="K1430" s="269"/>
      <c r="L1430" s="269"/>
      <c r="M1430" s="269"/>
      <c r="N1430" s="225"/>
      <c r="O1430" s="225"/>
      <c r="P1430" s="66"/>
      <c r="Q1430" s="66"/>
      <c r="R1430" s="66"/>
      <c r="S1430" s="66"/>
      <c r="T1430" s="66"/>
      <c r="U1430" s="66"/>
      <c r="V1430" s="66"/>
      <c r="W1430" s="66"/>
      <c r="X1430" s="66"/>
      <c r="Y1430" s="66"/>
      <c r="Z1430" s="66"/>
      <c r="AA1430" s="66"/>
      <c r="AB1430" s="66"/>
      <c r="AC1430" s="66"/>
      <c r="AD1430" s="66"/>
      <c r="AE1430" s="66"/>
      <c r="AF1430" s="66"/>
      <c r="AG1430" s="66"/>
      <c r="AH1430" s="66"/>
      <c r="AI1430" s="66"/>
    </row>
    <row r="1431">
      <c r="A1431" s="150"/>
      <c r="B1431" s="225"/>
      <c r="C1431" s="269"/>
      <c r="D1431" s="228"/>
      <c r="E1431" s="225"/>
      <c r="F1431" s="301"/>
      <c r="G1431" s="302"/>
      <c r="H1431" s="302"/>
      <c r="I1431" s="302"/>
      <c r="J1431" s="260"/>
      <c r="K1431" s="269"/>
      <c r="L1431" s="269"/>
      <c r="M1431" s="269"/>
      <c r="N1431" s="225"/>
      <c r="O1431" s="225"/>
      <c r="P1431" s="66"/>
      <c r="Q1431" s="66"/>
      <c r="R1431" s="66"/>
      <c r="S1431" s="66"/>
      <c r="T1431" s="66"/>
      <c r="U1431" s="66"/>
      <c r="V1431" s="66"/>
      <c r="W1431" s="66"/>
      <c r="X1431" s="66"/>
      <c r="Y1431" s="66"/>
      <c r="Z1431" s="66"/>
      <c r="AA1431" s="66"/>
      <c r="AB1431" s="66"/>
      <c r="AC1431" s="66"/>
      <c r="AD1431" s="66"/>
      <c r="AE1431" s="66"/>
      <c r="AF1431" s="66"/>
      <c r="AG1431" s="66"/>
      <c r="AH1431" s="66"/>
      <c r="AI1431" s="66"/>
    </row>
    <row r="1432">
      <c r="A1432" s="150"/>
      <c r="B1432" s="225"/>
      <c r="C1432" s="269"/>
      <c r="D1432" s="228"/>
      <c r="E1432" s="225"/>
      <c r="F1432" s="301"/>
      <c r="G1432" s="302"/>
      <c r="H1432" s="302"/>
      <c r="I1432" s="302"/>
      <c r="J1432" s="260"/>
      <c r="K1432" s="269"/>
      <c r="L1432" s="269"/>
      <c r="M1432" s="269"/>
      <c r="N1432" s="225"/>
      <c r="O1432" s="225"/>
      <c r="P1432" s="66"/>
      <c r="Q1432" s="66"/>
      <c r="R1432" s="66"/>
      <c r="S1432" s="66"/>
      <c r="T1432" s="66"/>
      <c r="U1432" s="66"/>
      <c r="V1432" s="66"/>
      <c r="W1432" s="66"/>
      <c r="X1432" s="66"/>
      <c r="Y1432" s="66"/>
      <c r="Z1432" s="66"/>
      <c r="AA1432" s="66"/>
      <c r="AB1432" s="66"/>
      <c r="AC1432" s="66"/>
      <c r="AD1432" s="66"/>
      <c r="AE1432" s="66"/>
      <c r="AF1432" s="66"/>
      <c r="AG1432" s="66"/>
      <c r="AH1432" s="66"/>
      <c r="AI1432" s="66"/>
    </row>
    <row r="1433">
      <c r="A1433" s="150"/>
      <c r="B1433" s="225"/>
      <c r="C1433" s="269"/>
      <c r="D1433" s="228"/>
      <c r="E1433" s="225"/>
      <c r="F1433" s="301"/>
      <c r="G1433" s="302"/>
      <c r="H1433" s="302"/>
      <c r="I1433" s="302"/>
      <c r="J1433" s="260"/>
      <c r="K1433" s="269"/>
      <c r="L1433" s="269"/>
      <c r="M1433" s="269"/>
      <c r="N1433" s="225"/>
      <c r="O1433" s="225"/>
      <c r="P1433" s="66"/>
      <c r="Q1433" s="66"/>
      <c r="R1433" s="66"/>
      <c r="S1433" s="66"/>
      <c r="T1433" s="66"/>
      <c r="U1433" s="66"/>
      <c r="V1433" s="66"/>
      <c r="W1433" s="66"/>
      <c r="X1433" s="66"/>
      <c r="Y1433" s="66"/>
      <c r="Z1433" s="66"/>
      <c r="AA1433" s="66"/>
      <c r="AB1433" s="66"/>
      <c r="AC1433" s="66"/>
      <c r="AD1433" s="66"/>
      <c r="AE1433" s="66"/>
      <c r="AF1433" s="66"/>
      <c r="AG1433" s="66"/>
      <c r="AH1433" s="66"/>
      <c r="AI1433" s="66"/>
    </row>
    <row r="1434">
      <c r="A1434" s="150"/>
      <c r="B1434" s="225"/>
      <c r="C1434" s="269"/>
      <c r="D1434" s="228"/>
      <c r="E1434" s="225"/>
      <c r="F1434" s="301"/>
      <c r="G1434" s="302"/>
      <c r="H1434" s="302"/>
      <c r="I1434" s="302"/>
      <c r="J1434" s="260"/>
      <c r="K1434" s="269"/>
      <c r="L1434" s="269"/>
      <c r="M1434" s="269"/>
      <c r="N1434" s="225"/>
      <c r="O1434" s="225"/>
      <c r="P1434" s="66"/>
      <c r="Q1434" s="66"/>
      <c r="R1434" s="66"/>
      <c r="S1434" s="66"/>
      <c r="T1434" s="66"/>
      <c r="U1434" s="66"/>
      <c r="V1434" s="66"/>
      <c r="W1434" s="66"/>
      <c r="X1434" s="66"/>
      <c r="Y1434" s="66"/>
      <c r="Z1434" s="66"/>
      <c r="AA1434" s="66"/>
      <c r="AB1434" s="66"/>
      <c r="AC1434" s="66"/>
      <c r="AD1434" s="66"/>
      <c r="AE1434" s="66"/>
      <c r="AF1434" s="66"/>
      <c r="AG1434" s="66"/>
      <c r="AH1434" s="66"/>
      <c r="AI1434" s="66"/>
    </row>
    <row r="1435">
      <c r="A1435" s="150"/>
      <c r="B1435" s="225"/>
      <c r="C1435" s="269"/>
      <c r="D1435" s="228"/>
      <c r="E1435" s="225"/>
      <c r="F1435" s="301"/>
      <c r="G1435" s="302"/>
      <c r="H1435" s="302"/>
      <c r="I1435" s="302"/>
      <c r="J1435" s="260"/>
      <c r="K1435" s="269"/>
      <c r="L1435" s="269"/>
      <c r="M1435" s="269"/>
      <c r="N1435" s="225"/>
      <c r="O1435" s="225"/>
      <c r="P1435" s="66"/>
      <c r="Q1435" s="66"/>
      <c r="R1435" s="66"/>
      <c r="S1435" s="66"/>
      <c r="T1435" s="66"/>
      <c r="U1435" s="66"/>
      <c r="V1435" s="66"/>
      <c r="W1435" s="66"/>
      <c r="X1435" s="66"/>
      <c r="Y1435" s="66"/>
      <c r="Z1435" s="66"/>
      <c r="AA1435" s="66"/>
      <c r="AB1435" s="66"/>
      <c r="AC1435" s="66"/>
      <c r="AD1435" s="66"/>
      <c r="AE1435" s="66"/>
      <c r="AF1435" s="66"/>
      <c r="AG1435" s="66"/>
      <c r="AH1435" s="66"/>
      <c r="AI1435" s="66"/>
    </row>
    <row r="1436">
      <c r="A1436" s="150"/>
      <c r="B1436" s="225"/>
      <c r="C1436" s="269"/>
      <c r="D1436" s="228"/>
      <c r="E1436" s="225"/>
      <c r="F1436" s="301"/>
      <c r="G1436" s="302"/>
      <c r="H1436" s="302"/>
      <c r="I1436" s="302"/>
      <c r="J1436" s="260"/>
      <c r="K1436" s="269"/>
      <c r="L1436" s="269"/>
      <c r="M1436" s="269"/>
      <c r="N1436" s="225"/>
      <c r="O1436" s="225"/>
      <c r="P1436" s="66"/>
      <c r="Q1436" s="66"/>
      <c r="R1436" s="66"/>
      <c r="S1436" s="66"/>
      <c r="T1436" s="66"/>
      <c r="U1436" s="66"/>
      <c r="V1436" s="66"/>
      <c r="W1436" s="66"/>
      <c r="X1436" s="66"/>
      <c r="Y1436" s="66"/>
      <c r="Z1436" s="66"/>
      <c r="AA1436" s="66"/>
      <c r="AB1436" s="66"/>
      <c r="AC1436" s="66"/>
      <c r="AD1436" s="66"/>
      <c r="AE1436" s="66"/>
      <c r="AF1436" s="66"/>
      <c r="AG1436" s="66"/>
      <c r="AH1436" s="66"/>
      <c r="AI1436" s="66"/>
    </row>
    <row r="1437">
      <c r="A1437" s="150"/>
      <c r="B1437" s="225"/>
      <c r="C1437" s="269"/>
      <c r="D1437" s="228"/>
      <c r="E1437" s="225"/>
      <c r="F1437" s="301"/>
      <c r="G1437" s="302"/>
      <c r="H1437" s="302"/>
      <c r="I1437" s="302"/>
      <c r="J1437" s="260"/>
      <c r="K1437" s="269"/>
      <c r="L1437" s="269"/>
      <c r="M1437" s="269"/>
      <c r="N1437" s="225"/>
      <c r="O1437" s="225"/>
      <c r="P1437" s="66"/>
      <c r="Q1437" s="66"/>
      <c r="R1437" s="66"/>
      <c r="S1437" s="66"/>
      <c r="T1437" s="66"/>
      <c r="U1437" s="66"/>
      <c r="V1437" s="66"/>
      <c r="W1437" s="66"/>
      <c r="X1437" s="66"/>
      <c r="Y1437" s="66"/>
      <c r="Z1437" s="66"/>
      <c r="AA1437" s="66"/>
      <c r="AB1437" s="66"/>
      <c r="AC1437" s="66"/>
      <c r="AD1437" s="66"/>
      <c r="AE1437" s="66"/>
      <c r="AF1437" s="66"/>
      <c r="AG1437" s="66"/>
      <c r="AH1437" s="66"/>
      <c r="AI1437" s="66"/>
    </row>
    <row r="1438">
      <c r="A1438" s="150"/>
      <c r="B1438" s="225"/>
      <c r="C1438" s="269"/>
      <c r="D1438" s="228"/>
      <c r="E1438" s="225"/>
      <c r="F1438" s="301"/>
      <c r="G1438" s="302"/>
      <c r="H1438" s="302"/>
      <c r="I1438" s="302"/>
      <c r="J1438" s="260"/>
      <c r="K1438" s="269"/>
      <c r="L1438" s="269"/>
      <c r="M1438" s="269"/>
      <c r="N1438" s="225"/>
      <c r="O1438" s="225"/>
      <c r="P1438" s="66"/>
      <c r="Q1438" s="66"/>
      <c r="R1438" s="66"/>
      <c r="S1438" s="66"/>
      <c r="T1438" s="66"/>
      <c r="U1438" s="66"/>
      <c r="V1438" s="66"/>
      <c r="W1438" s="66"/>
      <c r="X1438" s="66"/>
      <c r="Y1438" s="66"/>
      <c r="Z1438" s="66"/>
      <c r="AA1438" s="66"/>
      <c r="AB1438" s="66"/>
      <c r="AC1438" s="66"/>
      <c r="AD1438" s="66"/>
      <c r="AE1438" s="66"/>
      <c r="AF1438" s="66"/>
      <c r="AG1438" s="66"/>
      <c r="AH1438" s="66"/>
      <c r="AI1438" s="66"/>
    </row>
    <row r="1439">
      <c r="A1439" s="150"/>
      <c r="B1439" s="225"/>
      <c r="C1439" s="269"/>
      <c r="D1439" s="228"/>
      <c r="E1439" s="225"/>
      <c r="F1439" s="301"/>
      <c r="G1439" s="302"/>
      <c r="H1439" s="302"/>
      <c r="I1439" s="302"/>
      <c r="J1439" s="260"/>
      <c r="K1439" s="269"/>
      <c r="L1439" s="269"/>
      <c r="M1439" s="269"/>
      <c r="N1439" s="225"/>
      <c r="O1439" s="225"/>
      <c r="P1439" s="66"/>
      <c r="Q1439" s="66"/>
      <c r="R1439" s="66"/>
      <c r="S1439" s="66"/>
      <c r="T1439" s="66"/>
      <c r="U1439" s="66"/>
      <c r="V1439" s="66"/>
      <c r="W1439" s="66"/>
      <c r="X1439" s="66"/>
      <c r="Y1439" s="66"/>
      <c r="Z1439" s="66"/>
      <c r="AA1439" s="66"/>
      <c r="AB1439" s="66"/>
      <c r="AC1439" s="66"/>
      <c r="AD1439" s="66"/>
      <c r="AE1439" s="66"/>
      <c r="AF1439" s="66"/>
      <c r="AG1439" s="66"/>
      <c r="AH1439" s="66"/>
      <c r="AI1439" s="66"/>
    </row>
    <row r="1440">
      <c r="A1440" s="150"/>
      <c r="B1440" s="225"/>
      <c r="C1440" s="269"/>
      <c r="D1440" s="228"/>
      <c r="E1440" s="225"/>
      <c r="F1440" s="301"/>
      <c r="G1440" s="302"/>
      <c r="H1440" s="302"/>
      <c r="I1440" s="302"/>
      <c r="J1440" s="260"/>
      <c r="K1440" s="269"/>
      <c r="L1440" s="269"/>
      <c r="M1440" s="269"/>
      <c r="N1440" s="225"/>
      <c r="O1440" s="225"/>
      <c r="P1440" s="66"/>
      <c r="Q1440" s="66"/>
      <c r="R1440" s="66"/>
      <c r="S1440" s="66"/>
      <c r="T1440" s="66"/>
      <c r="U1440" s="66"/>
      <c r="V1440" s="66"/>
      <c r="W1440" s="66"/>
      <c r="X1440" s="66"/>
      <c r="Y1440" s="66"/>
      <c r="Z1440" s="66"/>
      <c r="AA1440" s="66"/>
      <c r="AB1440" s="66"/>
      <c r="AC1440" s="66"/>
      <c r="AD1440" s="66"/>
      <c r="AE1440" s="66"/>
      <c r="AF1440" s="66"/>
      <c r="AG1440" s="66"/>
      <c r="AH1440" s="66"/>
      <c r="AI1440" s="66"/>
    </row>
    <row r="1441">
      <c r="A1441" s="150"/>
      <c r="B1441" s="225"/>
      <c r="C1441" s="269"/>
      <c r="D1441" s="228"/>
      <c r="E1441" s="225"/>
      <c r="F1441" s="301"/>
      <c r="G1441" s="302"/>
      <c r="H1441" s="302"/>
      <c r="I1441" s="302"/>
      <c r="J1441" s="260"/>
      <c r="K1441" s="269"/>
      <c r="L1441" s="269"/>
      <c r="M1441" s="269"/>
      <c r="N1441" s="225"/>
      <c r="O1441" s="225"/>
      <c r="P1441" s="66"/>
      <c r="Q1441" s="66"/>
      <c r="R1441" s="66"/>
      <c r="S1441" s="66"/>
      <c r="T1441" s="66"/>
      <c r="U1441" s="66"/>
      <c r="V1441" s="66"/>
      <c r="W1441" s="66"/>
      <c r="X1441" s="66"/>
      <c r="Y1441" s="66"/>
      <c r="Z1441" s="66"/>
      <c r="AA1441" s="66"/>
      <c r="AB1441" s="66"/>
      <c r="AC1441" s="66"/>
      <c r="AD1441" s="66"/>
      <c r="AE1441" s="66"/>
      <c r="AF1441" s="66"/>
      <c r="AG1441" s="66"/>
      <c r="AH1441" s="66"/>
      <c r="AI1441" s="66"/>
    </row>
    <row r="1442">
      <c r="A1442" s="150"/>
      <c r="B1442" s="225"/>
      <c r="C1442" s="269"/>
      <c r="D1442" s="228"/>
      <c r="E1442" s="225"/>
      <c r="F1442" s="301"/>
      <c r="G1442" s="302"/>
      <c r="H1442" s="302"/>
      <c r="I1442" s="302"/>
      <c r="J1442" s="260"/>
      <c r="K1442" s="269"/>
      <c r="L1442" s="269"/>
      <c r="M1442" s="269"/>
      <c r="N1442" s="225"/>
      <c r="O1442" s="225"/>
      <c r="P1442" s="66"/>
      <c r="Q1442" s="66"/>
      <c r="R1442" s="66"/>
      <c r="S1442" s="66"/>
      <c r="T1442" s="66"/>
      <c r="U1442" s="66"/>
      <c r="V1442" s="66"/>
      <c r="W1442" s="66"/>
      <c r="X1442" s="66"/>
      <c r="Y1442" s="66"/>
      <c r="Z1442" s="66"/>
      <c r="AA1442" s="66"/>
      <c r="AB1442" s="66"/>
      <c r="AC1442" s="66"/>
      <c r="AD1442" s="66"/>
      <c r="AE1442" s="66"/>
      <c r="AF1442" s="66"/>
      <c r="AG1442" s="66"/>
      <c r="AH1442" s="66"/>
      <c r="AI1442" s="66"/>
    </row>
    <row r="1443">
      <c r="A1443" s="150"/>
      <c r="B1443" s="225"/>
      <c r="C1443" s="269"/>
      <c r="D1443" s="228"/>
      <c r="E1443" s="225"/>
      <c r="F1443" s="301"/>
      <c r="G1443" s="302"/>
      <c r="H1443" s="302"/>
      <c r="I1443" s="302"/>
      <c r="J1443" s="260"/>
      <c r="K1443" s="269"/>
      <c r="L1443" s="269"/>
      <c r="M1443" s="269"/>
      <c r="N1443" s="225"/>
      <c r="O1443" s="225"/>
      <c r="P1443" s="66"/>
      <c r="Q1443" s="66"/>
      <c r="R1443" s="66"/>
      <c r="S1443" s="66"/>
      <c r="T1443" s="66"/>
      <c r="U1443" s="66"/>
      <c r="V1443" s="66"/>
      <c r="W1443" s="66"/>
      <c r="X1443" s="66"/>
      <c r="Y1443" s="66"/>
      <c r="Z1443" s="66"/>
      <c r="AA1443" s="66"/>
      <c r="AB1443" s="66"/>
      <c r="AC1443" s="66"/>
      <c r="AD1443" s="66"/>
      <c r="AE1443" s="66"/>
      <c r="AF1443" s="66"/>
      <c r="AG1443" s="66"/>
      <c r="AH1443" s="66"/>
      <c r="AI1443" s="66"/>
    </row>
    <row r="1444">
      <c r="A1444" s="150"/>
      <c r="B1444" s="225"/>
      <c r="C1444" s="269"/>
      <c r="D1444" s="228"/>
      <c r="E1444" s="225"/>
      <c r="F1444" s="301"/>
      <c r="G1444" s="302"/>
      <c r="H1444" s="302"/>
      <c r="I1444" s="302"/>
      <c r="J1444" s="260"/>
      <c r="K1444" s="269"/>
      <c r="L1444" s="269"/>
      <c r="M1444" s="269"/>
      <c r="N1444" s="225"/>
      <c r="O1444" s="225"/>
      <c r="P1444" s="66"/>
      <c r="Q1444" s="66"/>
      <c r="R1444" s="66"/>
      <c r="S1444" s="66"/>
      <c r="T1444" s="66"/>
      <c r="U1444" s="66"/>
      <c r="V1444" s="66"/>
      <c r="W1444" s="66"/>
      <c r="X1444" s="66"/>
      <c r="Y1444" s="66"/>
      <c r="Z1444" s="66"/>
      <c r="AA1444" s="66"/>
      <c r="AB1444" s="66"/>
      <c r="AC1444" s="66"/>
      <c r="AD1444" s="66"/>
      <c r="AE1444" s="66"/>
      <c r="AF1444" s="66"/>
      <c r="AG1444" s="66"/>
      <c r="AH1444" s="66"/>
      <c r="AI1444" s="66"/>
    </row>
    <row r="1445">
      <c r="A1445" s="150"/>
      <c r="B1445" s="225"/>
      <c r="C1445" s="269"/>
      <c r="D1445" s="228"/>
      <c r="E1445" s="225"/>
      <c r="F1445" s="301"/>
      <c r="G1445" s="302"/>
      <c r="H1445" s="302"/>
      <c r="I1445" s="302"/>
      <c r="J1445" s="260"/>
      <c r="K1445" s="269"/>
      <c r="L1445" s="269"/>
      <c r="M1445" s="269"/>
      <c r="N1445" s="225"/>
      <c r="O1445" s="225"/>
      <c r="P1445" s="66"/>
      <c r="Q1445" s="66"/>
      <c r="R1445" s="66"/>
      <c r="S1445" s="66"/>
      <c r="T1445" s="66"/>
      <c r="U1445" s="66"/>
      <c r="V1445" s="66"/>
      <c r="W1445" s="66"/>
      <c r="X1445" s="66"/>
      <c r="Y1445" s="66"/>
      <c r="Z1445" s="66"/>
      <c r="AA1445" s="66"/>
      <c r="AB1445" s="66"/>
      <c r="AC1445" s="66"/>
      <c r="AD1445" s="66"/>
      <c r="AE1445" s="66"/>
      <c r="AF1445" s="66"/>
      <c r="AG1445" s="66"/>
      <c r="AH1445" s="66"/>
      <c r="AI1445" s="66"/>
    </row>
    <row r="1446">
      <c r="A1446" s="150"/>
      <c r="B1446" s="225"/>
      <c r="C1446" s="269"/>
      <c r="D1446" s="228"/>
      <c r="E1446" s="225"/>
      <c r="F1446" s="301"/>
      <c r="G1446" s="302"/>
      <c r="H1446" s="302"/>
      <c r="I1446" s="302"/>
      <c r="J1446" s="260"/>
      <c r="K1446" s="269"/>
      <c r="L1446" s="269"/>
      <c r="M1446" s="269"/>
      <c r="N1446" s="225"/>
      <c r="O1446" s="225"/>
      <c r="P1446" s="66"/>
      <c r="Q1446" s="66"/>
      <c r="R1446" s="66"/>
      <c r="S1446" s="66"/>
      <c r="T1446" s="66"/>
      <c r="U1446" s="66"/>
      <c r="V1446" s="66"/>
      <c r="W1446" s="66"/>
      <c r="X1446" s="66"/>
      <c r="Y1446" s="66"/>
      <c r="Z1446" s="66"/>
      <c r="AA1446" s="66"/>
      <c r="AB1446" s="66"/>
      <c r="AC1446" s="66"/>
      <c r="AD1446" s="66"/>
      <c r="AE1446" s="66"/>
      <c r="AF1446" s="66"/>
      <c r="AG1446" s="66"/>
      <c r="AH1446" s="66"/>
      <c r="AI1446" s="66"/>
    </row>
    <row r="1447">
      <c r="A1447" s="150"/>
      <c r="B1447" s="225"/>
      <c r="C1447" s="269"/>
      <c r="D1447" s="228"/>
      <c r="E1447" s="225"/>
      <c r="F1447" s="301"/>
      <c r="G1447" s="302"/>
      <c r="H1447" s="302"/>
      <c r="I1447" s="302"/>
      <c r="J1447" s="260"/>
      <c r="K1447" s="269"/>
      <c r="L1447" s="269"/>
      <c r="M1447" s="269"/>
      <c r="N1447" s="225"/>
      <c r="O1447" s="225"/>
      <c r="P1447" s="66"/>
      <c r="Q1447" s="66"/>
      <c r="R1447" s="66"/>
      <c r="S1447" s="66"/>
      <c r="T1447" s="66"/>
      <c r="U1447" s="66"/>
      <c r="V1447" s="66"/>
      <c r="W1447" s="66"/>
      <c r="X1447" s="66"/>
      <c r="Y1447" s="66"/>
      <c r="Z1447" s="66"/>
      <c r="AA1447" s="66"/>
      <c r="AB1447" s="66"/>
      <c r="AC1447" s="66"/>
      <c r="AD1447" s="66"/>
      <c r="AE1447" s="66"/>
      <c r="AF1447" s="66"/>
      <c r="AG1447" s="66"/>
      <c r="AH1447" s="66"/>
      <c r="AI1447" s="66"/>
    </row>
    <row r="1448">
      <c r="A1448" s="150"/>
      <c r="B1448" s="225"/>
      <c r="C1448" s="269"/>
      <c r="D1448" s="228"/>
      <c r="E1448" s="225"/>
      <c r="F1448" s="301"/>
      <c r="G1448" s="302"/>
      <c r="H1448" s="302"/>
      <c r="I1448" s="302"/>
      <c r="J1448" s="260"/>
      <c r="K1448" s="269"/>
      <c r="L1448" s="269"/>
      <c r="M1448" s="269"/>
      <c r="N1448" s="225"/>
      <c r="O1448" s="225"/>
      <c r="P1448" s="66"/>
      <c r="Q1448" s="66"/>
      <c r="R1448" s="66"/>
      <c r="S1448" s="66"/>
      <c r="T1448" s="66"/>
      <c r="U1448" s="66"/>
      <c r="V1448" s="66"/>
      <c r="W1448" s="66"/>
      <c r="X1448" s="66"/>
      <c r="Y1448" s="66"/>
      <c r="Z1448" s="66"/>
      <c r="AA1448" s="66"/>
      <c r="AB1448" s="66"/>
      <c r="AC1448" s="66"/>
      <c r="AD1448" s="66"/>
      <c r="AE1448" s="66"/>
      <c r="AF1448" s="66"/>
      <c r="AG1448" s="66"/>
      <c r="AH1448" s="66"/>
      <c r="AI1448" s="66"/>
    </row>
    <row r="1449">
      <c r="A1449" s="150"/>
      <c r="B1449" s="225"/>
      <c r="C1449" s="269"/>
      <c r="D1449" s="228"/>
      <c r="E1449" s="225"/>
      <c r="F1449" s="301"/>
      <c r="G1449" s="302"/>
      <c r="H1449" s="302"/>
      <c r="I1449" s="302"/>
      <c r="J1449" s="260"/>
      <c r="K1449" s="269"/>
      <c r="L1449" s="269"/>
      <c r="M1449" s="269"/>
      <c r="N1449" s="225"/>
      <c r="O1449" s="225"/>
      <c r="P1449" s="66"/>
      <c r="Q1449" s="66"/>
      <c r="R1449" s="66"/>
      <c r="S1449" s="66"/>
      <c r="T1449" s="66"/>
      <c r="U1449" s="66"/>
      <c r="V1449" s="66"/>
      <c r="W1449" s="66"/>
      <c r="X1449" s="66"/>
      <c r="Y1449" s="66"/>
      <c r="Z1449" s="66"/>
      <c r="AA1449" s="66"/>
      <c r="AB1449" s="66"/>
      <c r="AC1449" s="66"/>
      <c r="AD1449" s="66"/>
      <c r="AE1449" s="66"/>
      <c r="AF1449" s="66"/>
      <c r="AG1449" s="66"/>
      <c r="AH1449" s="66"/>
      <c r="AI1449" s="66"/>
    </row>
    <row r="1450">
      <c r="A1450" s="150"/>
      <c r="B1450" s="225"/>
      <c r="C1450" s="269"/>
      <c r="D1450" s="228"/>
      <c r="E1450" s="225"/>
      <c r="F1450" s="301"/>
      <c r="G1450" s="302"/>
      <c r="H1450" s="302"/>
      <c r="I1450" s="302"/>
      <c r="J1450" s="260"/>
      <c r="K1450" s="269"/>
      <c r="L1450" s="269"/>
      <c r="M1450" s="269"/>
      <c r="N1450" s="225"/>
      <c r="O1450" s="225"/>
      <c r="P1450" s="66"/>
      <c r="Q1450" s="66"/>
      <c r="R1450" s="66"/>
      <c r="S1450" s="66"/>
      <c r="T1450" s="66"/>
      <c r="U1450" s="66"/>
      <c r="V1450" s="66"/>
      <c r="W1450" s="66"/>
      <c r="X1450" s="66"/>
      <c r="Y1450" s="66"/>
      <c r="Z1450" s="66"/>
      <c r="AA1450" s="66"/>
      <c r="AB1450" s="66"/>
      <c r="AC1450" s="66"/>
      <c r="AD1450" s="66"/>
      <c r="AE1450" s="66"/>
      <c r="AF1450" s="66"/>
      <c r="AG1450" s="66"/>
      <c r="AH1450" s="66"/>
      <c r="AI1450" s="66"/>
    </row>
    <row r="1451">
      <c r="A1451" s="150"/>
      <c r="B1451" s="225"/>
      <c r="C1451" s="269"/>
      <c r="D1451" s="228"/>
      <c r="E1451" s="225"/>
      <c r="F1451" s="301"/>
      <c r="G1451" s="302"/>
      <c r="H1451" s="302"/>
      <c r="I1451" s="302"/>
      <c r="J1451" s="260"/>
      <c r="K1451" s="269"/>
      <c r="L1451" s="269"/>
      <c r="M1451" s="269"/>
      <c r="N1451" s="225"/>
      <c r="O1451" s="225"/>
      <c r="P1451" s="66"/>
      <c r="Q1451" s="66"/>
      <c r="R1451" s="66"/>
      <c r="S1451" s="66"/>
      <c r="T1451" s="66"/>
      <c r="U1451" s="66"/>
      <c r="V1451" s="66"/>
      <c r="W1451" s="66"/>
      <c r="X1451" s="66"/>
      <c r="Y1451" s="66"/>
      <c r="Z1451" s="66"/>
      <c r="AA1451" s="66"/>
      <c r="AB1451" s="66"/>
      <c r="AC1451" s="66"/>
      <c r="AD1451" s="66"/>
      <c r="AE1451" s="66"/>
      <c r="AF1451" s="66"/>
      <c r="AG1451" s="66"/>
      <c r="AH1451" s="66"/>
      <c r="AI1451" s="66"/>
    </row>
    <row r="1452">
      <c r="A1452" s="150"/>
      <c r="B1452" s="225"/>
      <c r="C1452" s="269"/>
      <c r="D1452" s="228"/>
      <c r="E1452" s="225"/>
      <c r="F1452" s="301"/>
      <c r="G1452" s="302"/>
      <c r="H1452" s="302"/>
      <c r="I1452" s="302"/>
      <c r="J1452" s="260"/>
      <c r="K1452" s="269"/>
      <c r="L1452" s="269"/>
      <c r="M1452" s="269"/>
      <c r="N1452" s="225"/>
      <c r="O1452" s="225"/>
      <c r="P1452" s="66"/>
      <c r="Q1452" s="66"/>
      <c r="R1452" s="66"/>
      <c r="S1452" s="66"/>
      <c r="T1452" s="66"/>
      <c r="U1452" s="66"/>
      <c r="V1452" s="66"/>
      <c r="W1452" s="66"/>
      <c r="X1452" s="66"/>
      <c r="Y1452" s="66"/>
      <c r="Z1452" s="66"/>
      <c r="AA1452" s="66"/>
      <c r="AB1452" s="66"/>
      <c r="AC1452" s="66"/>
      <c r="AD1452" s="66"/>
      <c r="AE1452" s="66"/>
      <c r="AF1452" s="66"/>
      <c r="AG1452" s="66"/>
      <c r="AH1452" s="66"/>
      <c r="AI1452" s="66"/>
    </row>
    <row r="1453">
      <c r="A1453" s="150"/>
      <c r="B1453" s="225"/>
      <c r="C1453" s="269"/>
      <c r="D1453" s="228"/>
      <c r="E1453" s="225"/>
      <c r="F1453" s="301"/>
      <c r="G1453" s="302"/>
      <c r="H1453" s="302"/>
      <c r="I1453" s="302"/>
      <c r="J1453" s="260"/>
      <c r="K1453" s="269"/>
      <c r="L1453" s="269"/>
      <c r="M1453" s="269"/>
      <c r="N1453" s="225"/>
      <c r="O1453" s="225"/>
      <c r="P1453" s="66"/>
      <c r="Q1453" s="66"/>
      <c r="R1453" s="66"/>
      <c r="S1453" s="66"/>
      <c r="T1453" s="66"/>
      <c r="U1453" s="66"/>
      <c r="V1453" s="66"/>
      <c r="W1453" s="66"/>
      <c r="X1453" s="66"/>
      <c r="Y1453" s="66"/>
      <c r="Z1453" s="66"/>
      <c r="AA1453" s="66"/>
      <c r="AB1453" s="66"/>
      <c r="AC1453" s="66"/>
      <c r="AD1453" s="66"/>
      <c r="AE1453" s="66"/>
      <c r="AF1453" s="66"/>
      <c r="AG1453" s="66"/>
      <c r="AH1453" s="66"/>
      <c r="AI1453" s="66"/>
    </row>
    <row r="1454">
      <c r="A1454" s="150"/>
      <c r="B1454" s="225"/>
      <c r="C1454" s="269"/>
      <c r="D1454" s="228"/>
      <c r="E1454" s="225"/>
      <c r="F1454" s="301"/>
      <c r="G1454" s="302"/>
      <c r="H1454" s="302"/>
      <c r="I1454" s="302"/>
      <c r="J1454" s="260"/>
      <c r="K1454" s="269"/>
      <c r="L1454" s="269"/>
      <c r="M1454" s="269"/>
      <c r="N1454" s="225"/>
      <c r="O1454" s="225"/>
      <c r="P1454" s="66"/>
      <c r="Q1454" s="66"/>
      <c r="R1454" s="66"/>
      <c r="S1454" s="66"/>
      <c r="T1454" s="66"/>
      <c r="U1454" s="66"/>
      <c r="V1454" s="66"/>
      <c r="W1454" s="66"/>
      <c r="X1454" s="66"/>
      <c r="Y1454" s="66"/>
      <c r="Z1454" s="66"/>
      <c r="AA1454" s="66"/>
      <c r="AB1454" s="66"/>
      <c r="AC1454" s="66"/>
      <c r="AD1454" s="66"/>
      <c r="AE1454" s="66"/>
      <c r="AF1454" s="66"/>
      <c r="AG1454" s="66"/>
      <c r="AH1454" s="66"/>
      <c r="AI1454" s="66"/>
    </row>
    <row r="1455">
      <c r="A1455" s="150"/>
      <c r="B1455" s="225"/>
      <c r="C1455" s="269"/>
      <c r="D1455" s="228"/>
      <c r="E1455" s="225"/>
      <c r="F1455" s="301"/>
      <c r="G1455" s="302"/>
      <c r="H1455" s="302"/>
      <c r="I1455" s="302"/>
      <c r="J1455" s="260"/>
      <c r="K1455" s="269"/>
      <c r="L1455" s="269"/>
      <c r="M1455" s="269"/>
      <c r="N1455" s="225"/>
      <c r="O1455" s="225"/>
      <c r="P1455" s="66"/>
      <c r="Q1455" s="66"/>
      <c r="R1455" s="66"/>
      <c r="S1455" s="66"/>
      <c r="T1455" s="66"/>
      <c r="U1455" s="66"/>
      <c r="V1455" s="66"/>
      <c r="W1455" s="66"/>
      <c r="X1455" s="66"/>
      <c r="Y1455" s="66"/>
      <c r="Z1455" s="66"/>
      <c r="AA1455" s="66"/>
      <c r="AB1455" s="66"/>
      <c r="AC1455" s="66"/>
      <c r="AD1455" s="66"/>
      <c r="AE1455" s="66"/>
      <c r="AF1455" s="66"/>
      <c r="AG1455" s="66"/>
      <c r="AH1455" s="66"/>
      <c r="AI1455" s="66"/>
    </row>
    <row r="1456">
      <c r="A1456" s="150"/>
      <c r="B1456" s="225"/>
      <c r="C1456" s="269"/>
      <c r="D1456" s="228"/>
      <c r="E1456" s="225"/>
      <c r="F1456" s="301"/>
      <c r="G1456" s="302"/>
      <c r="H1456" s="302"/>
      <c r="I1456" s="302"/>
      <c r="J1456" s="260"/>
      <c r="K1456" s="269"/>
      <c r="L1456" s="269"/>
      <c r="M1456" s="269"/>
      <c r="N1456" s="225"/>
      <c r="O1456" s="225"/>
      <c r="P1456" s="66"/>
      <c r="Q1456" s="66"/>
      <c r="R1456" s="66"/>
      <c r="S1456" s="66"/>
      <c r="T1456" s="66"/>
      <c r="U1456" s="66"/>
      <c r="V1456" s="66"/>
      <c r="W1456" s="66"/>
      <c r="X1456" s="66"/>
      <c r="Y1456" s="66"/>
      <c r="Z1456" s="66"/>
      <c r="AA1456" s="66"/>
      <c r="AB1456" s="66"/>
      <c r="AC1456" s="66"/>
      <c r="AD1456" s="66"/>
      <c r="AE1456" s="66"/>
      <c r="AF1456" s="66"/>
      <c r="AG1456" s="66"/>
      <c r="AH1456" s="66"/>
      <c r="AI1456" s="66"/>
    </row>
    <row r="1457">
      <c r="A1457" s="150"/>
      <c r="B1457" s="225"/>
      <c r="C1457" s="269"/>
      <c r="D1457" s="228"/>
      <c r="E1457" s="225"/>
      <c r="F1457" s="301"/>
      <c r="G1457" s="302"/>
      <c r="H1457" s="302"/>
      <c r="I1457" s="302"/>
      <c r="J1457" s="260"/>
      <c r="K1457" s="269"/>
      <c r="L1457" s="269"/>
      <c r="M1457" s="269"/>
      <c r="N1457" s="225"/>
      <c r="O1457" s="225"/>
      <c r="P1457" s="66"/>
      <c r="Q1457" s="66"/>
      <c r="R1457" s="66"/>
      <c r="S1457" s="66"/>
      <c r="T1457" s="66"/>
      <c r="U1457" s="66"/>
      <c r="V1457" s="66"/>
      <c r="W1457" s="66"/>
      <c r="X1457" s="66"/>
      <c r="Y1457" s="66"/>
      <c r="Z1457" s="66"/>
      <c r="AA1457" s="66"/>
      <c r="AB1457" s="66"/>
      <c r="AC1457" s="66"/>
      <c r="AD1457" s="66"/>
      <c r="AE1457" s="66"/>
      <c r="AF1457" s="66"/>
      <c r="AG1457" s="66"/>
      <c r="AH1457" s="66"/>
      <c r="AI1457" s="66"/>
    </row>
    <row r="1458">
      <c r="A1458" s="150"/>
      <c r="B1458" s="225"/>
      <c r="C1458" s="269"/>
      <c r="D1458" s="228"/>
      <c r="E1458" s="225"/>
      <c r="F1458" s="301"/>
      <c r="G1458" s="302"/>
      <c r="H1458" s="302"/>
      <c r="I1458" s="302"/>
      <c r="J1458" s="260"/>
      <c r="K1458" s="269"/>
      <c r="L1458" s="269"/>
      <c r="M1458" s="269"/>
      <c r="N1458" s="225"/>
      <c r="O1458" s="225"/>
      <c r="P1458" s="66"/>
      <c r="Q1458" s="66"/>
      <c r="R1458" s="66"/>
      <c r="S1458" s="66"/>
      <c r="T1458" s="66"/>
      <c r="U1458" s="66"/>
      <c r="V1458" s="66"/>
      <c r="W1458" s="66"/>
      <c r="X1458" s="66"/>
      <c r="Y1458" s="66"/>
      <c r="Z1458" s="66"/>
      <c r="AA1458" s="66"/>
      <c r="AB1458" s="66"/>
      <c r="AC1458" s="66"/>
      <c r="AD1458" s="66"/>
      <c r="AE1458" s="66"/>
      <c r="AF1458" s="66"/>
      <c r="AG1458" s="66"/>
      <c r="AH1458" s="66"/>
      <c r="AI1458" s="66"/>
    </row>
    <row r="1459">
      <c r="A1459" s="150"/>
      <c r="B1459" s="225"/>
      <c r="C1459" s="269"/>
      <c r="D1459" s="228"/>
      <c r="E1459" s="225"/>
      <c r="F1459" s="301"/>
      <c r="G1459" s="302"/>
      <c r="H1459" s="302"/>
      <c r="I1459" s="302"/>
      <c r="J1459" s="260"/>
      <c r="K1459" s="269"/>
      <c r="L1459" s="269"/>
      <c r="M1459" s="269"/>
      <c r="N1459" s="225"/>
      <c r="O1459" s="225"/>
      <c r="P1459" s="66"/>
      <c r="Q1459" s="66"/>
      <c r="R1459" s="66"/>
      <c r="S1459" s="66"/>
      <c r="T1459" s="66"/>
      <c r="U1459" s="66"/>
      <c r="V1459" s="66"/>
      <c r="W1459" s="66"/>
      <c r="X1459" s="66"/>
      <c r="Y1459" s="66"/>
      <c r="Z1459" s="66"/>
      <c r="AA1459" s="66"/>
      <c r="AB1459" s="66"/>
      <c r="AC1459" s="66"/>
      <c r="AD1459" s="66"/>
      <c r="AE1459" s="66"/>
      <c r="AF1459" s="66"/>
      <c r="AG1459" s="66"/>
      <c r="AH1459" s="66"/>
      <c r="AI1459" s="66"/>
    </row>
    <row r="1460">
      <c r="A1460" s="150"/>
      <c r="B1460" s="225"/>
      <c r="C1460" s="269"/>
      <c r="D1460" s="228"/>
      <c r="E1460" s="225"/>
      <c r="F1460" s="301"/>
      <c r="G1460" s="302"/>
      <c r="H1460" s="302"/>
      <c r="I1460" s="302"/>
      <c r="J1460" s="260"/>
      <c r="K1460" s="269"/>
      <c r="L1460" s="269"/>
      <c r="M1460" s="269"/>
      <c r="N1460" s="225"/>
      <c r="O1460" s="225"/>
      <c r="P1460" s="66"/>
      <c r="Q1460" s="66"/>
      <c r="R1460" s="66"/>
      <c r="S1460" s="66"/>
      <c r="T1460" s="66"/>
      <c r="U1460" s="66"/>
      <c r="V1460" s="66"/>
      <c r="W1460" s="66"/>
      <c r="X1460" s="66"/>
      <c r="Y1460" s="66"/>
      <c r="Z1460" s="66"/>
      <c r="AA1460" s="66"/>
      <c r="AB1460" s="66"/>
      <c r="AC1460" s="66"/>
      <c r="AD1460" s="66"/>
      <c r="AE1460" s="66"/>
      <c r="AF1460" s="66"/>
      <c r="AG1460" s="66"/>
      <c r="AH1460" s="66"/>
      <c r="AI1460" s="66"/>
    </row>
    <row r="1461">
      <c r="A1461" s="150"/>
      <c r="B1461" s="225"/>
      <c r="C1461" s="269"/>
      <c r="D1461" s="228"/>
      <c r="E1461" s="225"/>
      <c r="F1461" s="301"/>
      <c r="G1461" s="302"/>
      <c r="H1461" s="302"/>
      <c r="I1461" s="302"/>
      <c r="J1461" s="260"/>
      <c r="K1461" s="269"/>
      <c r="L1461" s="269"/>
      <c r="M1461" s="269"/>
      <c r="N1461" s="225"/>
      <c r="O1461" s="225"/>
      <c r="P1461" s="66"/>
      <c r="Q1461" s="66"/>
      <c r="R1461" s="66"/>
      <c r="S1461" s="66"/>
      <c r="T1461" s="66"/>
      <c r="U1461" s="66"/>
      <c r="V1461" s="66"/>
      <c r="W1461" s="66"/>
      <c r="X1461" s="66"/>
      <c r="Y1461" s="66"/>
      <c r="Z1461" s="66"/>
      <c r="AA1461" s="66"/>
      <c r="AB1461" s="66"/>
      <c r="AC1461" s="66"/>
      <c r="AD1461" s="66"/>
      <c r="AE1461" s="66"/>
      <c r="AF1461" s="66"/>
      <c r="AG1461" s="66"/>
      <c r="AH1461" s="66"/>
      <c r="AI1461" s="66"/>
    </row>
    <row r="1462">
      <c r="A1462" s="150"/>
      <c r="B1462" s="225"/>
      <c r="C1462" s="269"/>
      <c r="D1462" s="228"/>
      <c r="E1462" s="225"/>
      <c r="F1462" s="301"/>
      <c r="G1462" s="302"/>
      <c r="H1462" s="302"/>
      <c r="I1462" s="302"/>
      <c r="J1462" s="260"/>
      <c r="K1462" s="269"/>
      <c r="L1462" s="269"/>
      <c r="M1462" s="269"/>
      <c r="N1462" s="225"/>
      <c r="O1462" s="225"/>
      <c r="P1462" s="66"/>
      <c r="Q1462" s="66"/>
      <c r="R1462" s="66"/>
      <c r="S1462" s="66"/>
      <c r="T1462" s="66"/>
      <c r="U1462" s="66"/>
      <c r="V1462" s="66"/>
      <c r="W1462" s="66"/>
      <c r="X1462" s="66"/>
      <c r="Y1462" s="66"/>
      <c r="Z1462" s="66"/>
      <c r="AA1462" s="66"/>
      <c r="AB1462" s="66"/>
      <c r="AC1462" s="66"/>
      <c r="AD1462" s="66"/>
      <c r="AE1462" s="66"/>
      <c r="AF1462" s="66"/>
      <c r="AG1462" s="66"/>
      <c r="AH1462" s="66"/>
      <c r="AI1462" s="66"/>
    </row>
    <row r="1463">
      <c r="A1463" s="150"/>
      <c r="B1463" s="225"/>
      <c r="C1463" s="269"/>
      <c r="D1463" s="228"/>
      <c r="E1463" s="225"/>
      <c r="F1463" s="301"/>
      <c r="G1463" s="302"/>
      <c r="H1463" s="302"/>
      <c r="I1463" s="302"/>
      <c r="J1463" s="260"/>
      <c r="K1463" s="269"/>
      <c r="L1463" s="269"/>
      <c r="M1463" s="269"/>
      <c r="N1463" s="225"/>
      <c r="O1463" s="225"/>
      <c r="P1463" s="66"/>
      <c r="Q1463" s="66"/>
      <c r="R1463" s="66"/>
      <c r="S1463" s="66"/>
      <c r="T1463" s="66"/>
      <c r="U1463" s="66"/>
      <c r="V1463" s="66"/>
      <c r="W1463" s="66"/>
      <c r="X1463" s="66"/>
      <c r="Y1463" s="66"/>
      <c r="Z1463" s="66"/>
      <c r="AA1463" s="66"/>
      <c r="AB1463" s="66"/>
      <c r="AC1463" s="66"/>
      <c r="AD1463" s="66"/>
      <c r="AE1463" s="66"/>
      <c r="AF1463" s="66"/>
      <c r="AG1463" s="66"/>
      <c r="AH1463" s="66"/>
      <c r="AI1463" s="66"/>
    </row>
    <row r="1464">
      <c r="A1464" s="150"/>
      <c r="B1464" s="225"/>
      <c r="C1464" s="269"/>
      <c r="D1464" s="228"/>
      <c r="E1464" s="225"/>
      <c r="F1464" s="301"/>
      <c r="G1464" s="302"/>
      <c r="H1464" s="302"/>
      <c r="I1464" s="302"/>
      <c r="J1464" s="260"/>
      <c r="K1464" s="269"/>
      <c r="L1464" s="269"/>
      <c r="M1464" s="269"/>
      <c r="N1464" s="225"/>
      <c r="O1464" s="225"/>
      <c r="P1464" s="66"/>
      <c r="Q1464" s="66"/>
      <c r="R1464" s="66"/>
      <c r="S1464" s="66"/>
      <c r="T1464" s="66"/>
      <c r="U1464" s="66"/>
      <c r="V1464" s="66"/>
      <c r="W1464" s="66"/>
      <c r="X1464" s="66"/>
      <c r="Y1464" s="66"/>
      <c r="Z1464" s="66"/>
      <c r="AA1464" s="66"/>
      <c r="AB1464" s="66"/>
      <c r="AC1464" s="66"/>
      <c r="AD1464" s="66"/>
      <c r="AE1464" s="66"/>
      <c r="AF1464" s="66"/>
      <c r="AG1464" s="66"/>
      <c r="AH1464" s="66"/>
      <c r="AI1464" s="66"/>
    </row>
    <row r="1465">
      <c r="A1465" s="150"/>
      <c r="B1465" s="225"/>
      <c r="C1465" s="269"/>
      <c r="D1465" s="228"/>
      <c r="E1465" s="225"/>
      <c r="F1465" s="301"/>
      <c r="G1465" s="302"/>
      <c r="H1465" s="302"/>
      <c r="I1465" s="302"/>
      <c r="J1465" s="260"/>
      <c r="K1465" s="269"/>
      <c r="L1465" s="269"/>
      <c r="M1465" s="269"/>
      <c r="N1465" s="225"/>
      <c r="O1465" s="225"/>
      <c r="P1465" s="66"/>
      <c r="Q1465" s="66"/>
      <c r="R1465" s="66"/>
      <c r="S1465" s="66"/>
      <c r="T1465" s="66"/>
      <c r="U1465" s="66"/>
      <c r="V1465" s="66"/>
      <c r="W1465" s="66"/>
      <c r="X1465" s="66"/>
      <c r="Y1465" s="66"/>
      <c r="Z1465" s="66"/>
      <c r="AA1465" s="66"/>
      <c r="AB1465" s="66"/>
      <c r="AC1465" s="66"/>
      <c r="AD1465" s="66"/>
      <c r="AE1465" s="66"/>
      <c r="AF1465" s="66"/>
      <c r="AG1465" s="66"/>
      <c r="AH1465" s="66"/>
      <c r="AI1465" s="66"/>
    </row>
    <row r="1466">
      <c r="A1466" s="150"/>
      <c r="B1466" s="225"/>
      <c r="C1466" s="269"/>
      <c r="D1466" s="228"/>
      <c r="E1466" s="225"/>
      <c r="F1466" s="301"/>
      <c r="G1466" s="302"/>
      <c r="H1466" s="302"/>
      <c r="I1466" s="302"/>
      <c r="J1466" s="260"/>
      <c r="K1466" s="269"/>
      <c r="L1466" s="269"/>
      <c r="M1466" s="269"/>
      <c r="N1466" s="225"/>
      <c r="O1466" s="225"/>
      <c r="P1466" s="66"/>
      <c r="Q1466" s="66"/>
      <c r="R1466" s="66"/>
      <c r="S1466" s="66"/>
      <c r="T1466" s="66"/>
      <c r="U1466" s="66"/>
      <c r="V1466" s="66"/>
      <c r="W1466" s="66"/>
      <c r="X1466" s="66"/>
      <c r="Y1466" s="66"/>
      <c r="Z1466" s="66"/>
      <c r="AA1466" s="66"/>
      <c r="AB1466" s="66"/>
      <c r="AC1466" s="66"/>
      <c r="AD1466" s="66"/>
      <c r="AE1466" s="66"/>
      <c r="AF1466" s="66"/>
      <c r="AG1466" s="66"/>
      <c r="AH1466" s="66"/>
      <c r="AI1466" s="66"/>
    </row>
    <row r="1467">
      <c r="A1467" s="150"/>
      <c r="B1467" s="225"/>
      <c r="C1467" s="269"/>
      <c r="D1467" s="228"/>
      <c r="E1467" s="225"/>
      <c r="F1467" s="301"/>
      <c r="G1467" s="302"/>
      <c r="H1467" s="302"/>
      <c r="I1467" s="302"/>
      <c r="J1467" s="260"/>
      <c r="K1467" s="269"/>
      <c r="L1467" s="269"/>
      <c r="M1467" s="269"/>
      <c r="N1467" s="225"/>
      <c r="O1467" s="225"/>
      <c r="P1467" s="66"/>
      <c r="Q1467" s="66"/>
      <c r="R1467" s="66"/>
      <c r="S1467" s="66"/>
      <c r="T1467" s="66"/>
      <c r="U1467" s="66"/>
      <c r="V1467" s="66"/>
      <c r="W1467" s="66"/>
      <c r="X1467" s="66"/>
      <c r="Y1467" s="66"/>
      <c r="Z1467" s="66"/>
      <c r="AA1467" s="66"/>
      <c r="AB1467" s="66"/>
      <c r="AC1467" s="66"/>
      <c r="AD1467" s="66"/>
      <c r="AE1467" s="66"/>
      <c r="AF1467" s="66"/>
      <c r="AG1467" s="66"/>
      <c r="AH1467" s="66"/>
      <c r="AI1467" s="66"/>
    </row>
    <row r="1468">
      <c r="A1468" s="150"/>
      <c r="B1468" s="225"/>
      <c r="C1468" s="269"/>
      <c r="D1468" s="228"/>
      <c r="E1468" s="225"/>
      <c r="F1468" s="301"/>
      <c r="G1468" s="302"/>
      <c r="H1468" s="302"/>
      <c r="I1468" s="302"/>
      <c r="J1468" s="260"/>
      <c r="K1468" s="269"/>
      <c r="L1468" s="269"/>
      <c r="M1468" s="269"/>
      <c r="N1468" s="225"/>
      <c r="O1468" s="225"/>
      <c r="P1468" s="66"/>
      <c r="Q1468" s="66"/>
      <c r="R1468" s="66"/>
      <c r="S1468" s="66"/>
      <c r="T1468" s="66"/>
      <c r="U1468" s="66"/>
      <c r="V1468" s="66"/>
      <c r="W1468" s="66"/>
      <c r="X1468" s="66"/>
      <c r="Y1468" s="66"/>
      <c r="Z1468" s="66"/>
      <c r="AA1468" s="66"/>
      <c r="AB1468" s="66"/>
      <c r="AC1468" s="66"/>
      <c r="AD1468" s="66"/>
      <c r="AE1468" s="66"/>
      <c r="AF1468" s="66"/>
      <c r="AG1468" s="66"/>
      <c r="AH1468" s="66"/>
      <c r="AI1468" s="66"/>
    </row>
    <row r="1469">
      <c r="A1469" s="150"/>
      <c r="B1469" s="225"/>
      <c r="C1469" s="269"/>
      <c r="D1469" s="228"/>
      <c r="E1469" s="225"/>
      <c r="F1469" s="301"/>
      <c r="G1469" s="302"/>
      <c r="H1469" s="302"/>
      <c r="I1469" s="302"/>
      <c r="J1469" s="260"/>
      <c r="K1469" s="269"/>
      <c r="L1469" s="269"/>
      <c r="M1469" s="269"/>
      <c r="N1469" s="225"/>
      <c r="O1469" s="225"/>
      <c r="P1469" s="66"/>
      <c r="Q1469" s="66"/>
      <c r="R1469" s="66"/>
      <c r="S1469" s="66"/>
      <c r="T1469" s="66"/>
      <c r="U1469" s="66"/>
      <c r="V1469" s="66"/>
      <c r="W1469" s="66"/>
      <c r="X1469" s="66"/>
      <c r="Y1469" s="66"/>
      <c r="Z1469" s="66"/>
      <c r="AA1469" s="66"/>
      <c r="AB1469" s="66"/>
      <c r="AC1469" s="66"/>
      <c r="AD1469" s="66"/>
      <c r="AE1469" s="66"/>
      <c r="AF1469" s="66"/>
      <c r="AG1469" s="66"/>
      <c r="AH1469" s="66"/>
      <c r="AI1469" s="66"/>
    </row>
    <row r="1470">
      <c r="A1470" s="150"/>
      <c r="B1470" s="225"/>
      <c r="C1470" s="269"/>
      <c r="D1470" s="228"/>
      <c r="E1470" s="225"/>
      <c r="F1470" s="301"/>
      <c r="G1470" s="302"/>
      <c r="H1470" s="302"/>
      <c r="I1470" s="302"/>
      <c r="J1470" s="260"/>
      <c r="K1470" s="269"/>
      <c r="L1470" s="269"/>
      <c r="M1470" s="269"/>
      <c r="N1470" s="225"/>
      <c r="O1470" s="225"/>
      <c r="P1470" s="66"/>
      <c r="Q1470" s="66"/>
      <c r="R1470" s="66"/>
      <c r="S1470" s="66"/>
      <c r="T1470" s="66"/>
      <c r="U1470" s="66"/>
      <c r="V1470" s="66"/>
      <c r="W1470" s="66"/>
      <c r="X1470" s="66"/>
      <c r="Y1470" s="66"/>
      <c r="Z1470" s="66"/>
      <c r="AA1470" s="66"/>
      <c r="AB1470" s="66"/>
      <c r="AC1470" s="66"/>
      <c r="AD1470" s="66"/>
      <c r="AE1470" s="66"/>
      <c r="AF1470" s="66"/>
      <c r="AG1470" s="66"/>
      <c r="AH1470" s="66"/>
      <c r="AI1470" s="66"/>
    </row>
    <row r="1471">
      <c r="A1471" s="150"/>
      <c r="B1471" s="225"/>
      <c r="C1471" s="269"/>
      <c r="D1471" s="228"/>
      <c r="E1471" s="225"/>
      <c r="F1471" s="301"/>
      <c r="G1471" s="302"/>
      <c r="H1471" s="302"/>
      <c r="I1471" s="302"/>
      <c r="J1471" s="260"/>
      <c r="K1471" s="269"/>
      <c r="L1471" s="269"/>
      <c r="M1471" s="269"/>
      <c r="N1471" s="225"/>
      <c r="O1471" s="225"/>
      <c r="P1471" s="66"/>
      <c r="Q1471" s="66"/>
      <c r="R1471" s="66"/>
      <c r="S1471" s="66"/>
      <c r="T1471" s="66"/>
      <c r="U1471" s="66"/>
      <c r="V1471" s="66"/>
      <c r="W1471" s="66"/>
      <c r="X1471" s="66"/>
      <c r="Y1471" s="66"/>
      <c r="Z1471" s="66"/>
      <c r="AA1471" s="66"/>
      <c r="AB1471" s="66"/>
      <c r="AC1471" s="66"/>
      <c r="AD1471" s="66"/>
      <c r="AE1471" s="66"/>
      <c r="AF1471" s="66"/>
      <c r="AG1471" s="66"/>
      <c r="AH1471" s="66"/>
      <c r="AI1471" s="66"/>
    </row>
    <row r="1472">
      <c r="A1472" s="150"/>
      <c r="B1472" s="225"/>
      <c r="C1472" s="269"/>
      <c r="D1472" s="228"/>
      <c r="E1472" s="225"/>
      <c r="F1472" s="301"/>
      <c r="G1472" s="302"/>
      <c r="H1472" s="302"/>
      <c r="I1472" s="302"/>
      <c r="J1472" s="260"/>
      <c r="K1472" s="269"/>
      <c r="L1472" s="269"/>
      <c r="M1472" s="269"/>
      <c r="N1472" s="225"/>
      <c r="O1472" s="225"/>
      <c r="P1472" s="66"/>
      <c r="Q1472" s="66"/>
      <c r="R1472" s="66"/>
      <c r="S1472" s="66"/>
      <c r="T1472" s="66"/>
      <c r="U1472" s="66"/>
      <c r="V1472" s="66"/>
      <c r="W1472" s="66"/>
      <c r="X1472" s="66"/>
      <c r="Y1472" s="66"/>
      <c r="Z1472" s="66"/>
      <c r="AA1472" s="66"/>
      <c r="AB1472" s="66"/>
      <c r="AC1472" s="66"/>
      <c r="AD1472" s="66"/>
      <c r="AE1472" s="66"/>
      <c r="AF1472" s="66"/>
      <c r="AG1472" s="66"/>
      <c r="AH1472" s="66"/>
      <c r="AI1472" s="66"/>
    </row>
    <row r="1473">
      <c r="A1473" s="150"/>
      <c r="B1473" s="225"/>
      <c r="C1473" s="269"/>
      <c r="D1473" s="228"/>
      <c r="E1473" s="225"/>
      <c r="F1473" s="301"/>
      <c r="G1473" s="302"/>
      <c r="H1473" s="302"/>
      <c r="I1473" s="302"/>
      <c r="J1473" s="260"/>
      <c r="K1473" s="269"/>
      <c r="L1473" s="269"/>
      <c r="M1473" s="269"/>
      <c r="N1473" s="225"/>
      <c r="O1473" s="225"/>
      <c r="P1473" s="66"/>
      <c r="Q1473" s="66"/>
      <c r="R1473" s="66"/>
      <c r="S1473" s="66"/>
      <c r="T1473" s="66"/>
      <c r="U1473" s="66"/>
      <c r="V1473" s="66"/>
      <c r="W1473" s="66"/>
      <c r="X1473" s="66"/>
      <c r="Y1473" s="66"/>
      <c r="Z1473" s="66"/>
      <c r="AA1473" s="66"/>
      <c r="AB1473" s="66"/>
      <c r="AC1473" s="66"/>
      <c r="AD1473" s="66"/>
      <c r="AE1473" s="66"/>
      <c r="AF1473" s="66"/>
      <c r="AG1473" s="66"/>
      <c r="AH1473" s="66"/>
      <c r="AI1473" s="66"/>
    </row>
    <row r="1474">
      <c r="A1474" s="150"/>
      <c r="B1474" s="225"/>
      <c r="C1474" s="269"/>
      <c r="D1474" s="228"/>
      <c r="E1474" s="225"/>
      <c r="F1474" s="301"/>
      <c r="G1474" s="302"/>
      <c r="H1474" s="302"/>
      <c r="I1474" s="302"/>
      <c r="J1474" s="260"/>
      <c r="K1474" s="269"/>
      <c r="L1474" s="269"/>
      <c r="M1474" s="269"/>
      <c r="N1474" s="225"/>
      <c r="O1474" s="225"/>
      <c r="P1474" s="66"/>
      <c r="Q1474" s="66"/>
      <c r="R1474" s="66"/>
      <c r="S1474" s="66"/>
      <c r="T1474" s="66"/>
      <c r="U1474" s="66"/>
      <c r="V1474" s="66"/>
      <c r="W1474" s="66"/>
      <c r="X1474" s="66"/>
      <c r="Y1474" s="66"/>
      <c r="Z1474" s="66"/>
      <c r="AA1474" s="66"/>
      <c r="AB1474" s="66"/>
      <c r="AC1474" s="66"/>
      <c r="AD1474" s="66"/>
      <c r="AE1474" s="66"/>
      <c r="AF1474" s="66"/>
      <c r="AG1474" s="66"/>
      <c r="AH1474" s="66"/>
      <c r="AI1474" s="66"/>
    </row>
    <row r="1475">
      <c r="A1475" s="150"/>
      <c r="B1475" s="225"/>
      <c r="C1475" s="269"/>
      <c r="D1475" s="228"/>
      <c r="E1475" s="225"/>
      <c r="F1475" s="301"/>
      <c r="G1475" s="302"/>
      <c r="H1475" s="302"/>
      <c r="I1475" s="302"/>
      <c r="J1475" s="260"/>
      <c r="K1475" s="269"/>
      <c r="L1475" s="269"/>
      <c r="M1475" s="269"/>
      <c r="N1475" s="225"/>
      <c r="O1475" s="225"/>
      <c r="P1475" s="66"/>
      <c r="Q1475" s="66"/>
      <c r="R1475" s="66"/>
      <c r="S1475" s="66"/>
      <c r="T1475" s="66"/>
      <c r="U1475" s="66"/>
      <c r="V1475" s="66"/>
      <c r="W1475" s="66"/>
      <c r="X1475" s="66"/>
      <c r="Y1475" s="66"/>
      <c r="Z1475" s="66"/>
      <c r="AA1475" s="66"/>
      <c r="AB1475" s="66"/>
      <c r="AC1475" s="66"/>
      <c r="AD1475" s="66"/>
      <c r="AE1475" s="66"/>
      <c r="AF1475" s="66"/>
      <c r="AG1475" s="66"/>
      <c r="AH1475" s="66"/>
      <c r="AI1475" s="66"/>
    </row>
    <row r="1476">
      <c r="A1476" s="150"/>
      <c r="B1476" s="225"/>
      <c r="C1476" s="269"/>
      <c r="D1476" s="228"/>
      <c r="E1476" s="225"/>
      <c r="F1476" s="301"/>
      <c r="G1476" s="302"/>
      <c r="H1476" s="302"/>
      <c r="I1476" s="302"/>
      <c r="J1476" s="260"/>
      <c r="K1476" s="269"/>
      <c r="L1476" s="269"/>
      <c r="M1476" s="269"/>
      <c r="N1476" s="225"/>
      <c r="O1476" s="225"/>
      <c r="P1476" s="66"/>
      <c r="Q1476" s="66"/>
      <c r="R1476" s="66"/>
      <c r="S1476" s="66"/>
      <c r="T1476" s="66"/>
      <c r="U1476" s="66"/>
      <c r="V1476" s="66"/>
      <c r="W1476" s="66"/>
      <c r="X1476" s="66"/>
      <c r="Y1476" s="66"/>
      <c r="Z1476" s="66"/>
      <c r="AA1476" s="66"/>
      <c r="AB1476" s="66"/>
      <c r="AC1476" s="66"/>
      <c r="AD1476" s="66"/>
      <c r="AE1476" s="66"/>
      <c r="AF1476" s="66"/>
      <c r="AG1476" s="66"/>
      <c r="AH1476" s="66"/>
      <c r="AI1476" s="66"/>
    </row>
    <row r="1477">
      <c r="A1477" s="150"/>
      <c r="B1477" s="225"/>
      <c r="C1477" s="269"/>
      <c r="D1477" s="228"/>
      <c r="E1477" s="225"/>
      <c r="F1477" s="301"/>
      <c r="G1477" s="302"/>
      <c r="H1477" s="302"/>
      <c r="I1477" s="302"/>
      <c r="J1477" s="260"/>
      <c r="K1477" s="269"/>
      <c r="L1477" s="269"/>
      <c r="M1477" s="269"/>
      <c r="N1477" s="225"/>
      <c r="O1477" s="225"/>
      <c r="P1477" s="66"/>
      <c r="Q1477" s="66"/>
      <c r="R1477" s="66"/>
      <c r="S1477" s="66"/>
      <c r="T1477" s="66"/>
      <c r="U1477" s="66"/>
      <c r="V1477" s="66"/>
      <c r="W1477" s="66"/>
      <c r="X1477" s="66"/>
      <c r="Y1477" s="66"/>
      <c r="Z1477" s="66"/>
      <c r="AA1477" s="66"/>
      <c r="AB1477" s="66"/>
      <c r="AC1477" s="66"/>
      <c r="AD1477" s="66"/>
      <c r="AE1477" s="66"/>
      <c r="AF1477" s="66"/>
      <c r="AG1477" s="66"/>
      <c r="AH1477" s="66"/>
      <c r="AI1477" s="66"/>
    </row>
    <row r="1478">
      <c r="A1478" s="150"/>
      <c r="B1478" s="225"/>
      <c r="C1478" s="269"/>
      <c r="D1478" s="228"/>
      <c r="E1478" s="225"/>
      <c r="F1478" s="301"/>
      <c r="G1478" s="302"/>
      <c r="H1478" s="302"/>
      <c r="I1478" s="302"/>
      <c r="J1478" s="260"/>
      <c r="K1478" s="269"/>
      <c r="L1478" s="269"/>
      <c r="M1478" s="269"/>
      <c r="N1478" s="225"/>
      <c r="O1478" s="225"/>
      <c r="P1478" s="66"/>
      <c r="Q1478" s="66"/>
      <c r="R1478" s="66"/>
      <c r="S1478" s="66"/>
      <c r="T1478" s="66"/>
      <c r="U1478" s="66"/>
      <c r="V1478" s="66"/>
      <c r="W1478" s="66"/>
      <c r="X1478" s="66"/>
      <c r="Y1478" s="66"/>
      <c r="Z1478" s="66"/>
      <c r="AA1478" s="66"/>
      <c r="AB1478" s="66"/>
      <c r="AC1478" s="66"/>
      <c r="AD1478" s="66"/>
      <c r="AE1478" s="66"/>
      <c r="AF1478" s="66"/>
      <c r="AG1478" s="66"/>
      <c r="AH1478" s="66"/>
      <c r="AI1478" s="66"/>
    </row>
    <row r="1479">
      <c r="A1479" s="150"/>
      <c r="B1479" s="225"/>
      <c r="C1479" s="269"/>
      <c r="D1479" s="228"/>
      <c r="E1479" s="225"/>
      <c r="F1479" s="301"/>
      <c r="G1479" s="302"/>
      <c r="H1479" s="302"/>
      <c r="I1479" s="302"/>
      <c r="J1479" s="260"/>
      <c r="K1479" s="269"/>
      <c r="L1479" s="269"/>
      <c r="M1479" s="269"/>
      <c r="N1479" s="225"/>
      <c r="O1479" s="225"/>
      <c r="P1479" s="66"/>
      <c r="Q1479" s="66"/>
      <c r="R1479" s="66"/>
      <c r="S1479" s="66"/>
      <c r="T1479" s="66"/>
      <c r="U1479" s="66"/>
      <c r="V1479" s="66"/>
      <c r="W1479" s="66"/>
      <c r="X1479" s="66"/>
      <c r="Y1479" s="66"/>
      <c r="Z1479" s="66"/>
      <c r="AA1479" s="66"/>
      <c r="AB1479" s="66"/>
      <c r="AC1479" s="66"/>
      <c r="AD1479" s="66"/>
      <c r="AE1479" s="66"/>
      <c r="AF1479" s="66"/>
      <c r="AG1479" s="66"/>
      <c r="AH1479" s="66"/>
      <c r="AI1479" s="66"/>
    </row>
    <row r="1480">
      <c r="A1480" s="150"/>
      <c r="B1480" s="225"/>
      <c r="C1480" s="269"/>
      <c r="D1480" s="228"/>
      <c r="E1480" s="225"/>
      <c r="F1480" s="301"/>
      <c r="G1480" s="302"/>
      <c r="H1480" s="302"/>
      <c r="I1480" s="302"/>
      <c r="J1480" s="260"/>
      <c r="K1480" s="269"/>
      <c r="L1480" s="269"/>
      <c r="M1480" s="269"/>
      <c r="N1480" s="225"/>
      <c r="O1480" s="225"/>
      <c r="P1480" s="66"/>
      <c r="Q1480" s="66"/>
      <c r="R1480" s="66"/>
      <c r="S1480" s="66"/>
      <c r="T1480" s="66"/>
      <c r="U1480" s="66"/>
      <c r="V1480" s="66"/>
      <c r="W1480" s="66"/>
      <c r="X1480" s="66"/>
      <c r="Y1480" s="66"/>
      <c r="Z1480" s="66"/>
      <c r="AA1480" s="66"/>
      <c r="AB1480" s="66"/>
      <c r="AC1480" s="66"/>
      <c r="AD1480" s="66"/>
      <c r="AE1480" s="66"/>
      <c r="AF1480" s="66"/>
      <c r="AG1480" s="66"/>
      <c r="AH1480" s="66"/>
      <c r="AI1480" s="66"/>
    </row>
    <row r="1481">
      <c r="A1481" s="150"/>
      <c r="B1481" s="225"/>
      <c r="C1481" s="269"/>
      <c r="D1481" s="228"/>
      <c r="E1481" s="225"/>
      <c r="F1481" s="301"/>
      <c r="G1481" s="302"/>
      <c r="H1481" s="302"/>
      <c r="I1481" s="302"/>
      <c r="J1481" s="260"/>
      <c r="K1481" s="269"/>
      <c r="L1481" s="269"/>
      <c r="M1481" s="269"/>
      <c r="N1481" s="225"/>
      <c r="O1481" s="225"/>
      <c r="P1481" s="66"/>
      <c r="Q1481" s="66"/>
      <c r="R1481" s="66"/>
      <c r="S1481" s="66"/>
      <c r="T1481" s="66"/>
      <c r="U1481" s="66"/>
      <c r="V1481" s="66"/>
      <c r="W1481" s="66"/>
      <c r="X1481" s="66"/>
      <c r="Y1481" s="66"/>
      <c r="Z1481" s="66"/>
      <c r="AA1481" s="66"/>
      <c r="AB1481" s="66"/>
      <c r="AC1481" s="66"/>
      <c r="AD1481" s="66"/>
      <c r="AE1481" s="66"/>
      <c r="AF1481" s="66"/>
      <c r="AG1481" s="66"/>
      <c r="AH1481" s="66"/>
      <c r="AI1481" s="66"/>
    </row>
    <row r="1482">
      <c r="A1482" s="150"/>
      <c r="B1482" s="225"/>
      <c r="C1482" s="269"/>
      <c r="D1482" s="228"/>
      <c r="E1482" s="225"/>
      <c r="F1482" s="301"/>
      <c r="G1482" s="302"/>
      <c r="H1482" s="302"/>
      <c r="I1482" s="302"/>
      <c r="J1482" s="260"/>
      <c r="K1482" s="269"/>
      <c r="L1482" s="269"/>
      <c r="M1482" s="269"/>
      <c r="N1482" s="225"/>
      <c r="O1482" s="225"/>
      <c r="P1482" s="66"/>
      <c r="Q1482" s="66"/>
      <c r="R1482" s="66"/>
      <c r="S1482" s="66"/>
      <c r="T1482" s="66"/>
      <c r="U1482" s="66"/>
      <c r="V1482" s="66"/>
      <c r="W1482" s="66"/>
      <c r="X1482" s="66"/>
      <c r="Y1482" s="66"/>
      <c r="Z1482" s="66"/>
      <c r="AA1482" s="66"/>
      <c r="AB1482" s="66"/>
      <c r="AC1482" s="66"/>
      <c r="AD1482" s="66"/>
      <c r="AE1482" s="66"/>
      <c r="AF1482" s="66"/>
      <c r="AG1482" s="66"/>
      <c r="AH1482" s="66"/>
      <c r="AI1482" s="66"/>
    </row>
    <row r="1483">
      <c r="A1483" s="150"/>
      <c r="B1483" s="225"/>
      <c r="C1483" s="269"/>
      <c r="D1483" s="228"/>
      <c r="E1483" s="225"/>
      <c r="F1483" s="301"/>
      <c r="G1483" s="302"/>
      <c r="H1483" s="302"/>
      <c r="I1483" s="302"/>
      <c r="J1483" s="260"/>
      <c r="K1483" s="269"/>
      <c r="L1483" s="269"/>
      <c r="M1483" s="269"/>
      <c r="N1483" s="225"/>
      <c r="O1483" s="225"/>
      <c r="P1483" s="66"/>
      <c r="Q1483" s="66"/>
      <c r="R1483" s="66"/>
      <c r="S1483" s="66"/>
      <c r="T1483" s="66"/>
      <c r="U1483" s="66"/>
      <c r="V1483" s="66"/>
      <c r="W1483" s="66"/>
      <c r="X1483" s="66"/>
      <c r="Y1483" s="66"/>
      <c r="Z1483" s="66"/>
      <c r="AA1483" s="66"/>
      <c r="AB1483" s="66"/>
      <c r="AC1483" s="66"/>
      <c r="AD1483" s="66"/>
      <c r="AE1483" s="66"/>
      <c r="AF1483" s="66"/>
      <c r="AG1483" s="66"/>
      <c r="AH1483" s="66"/>
      <c r="AI1483" s="66"/>
    </row>
    <row r="1484">
      <c r="A1484" s="150"/>
      <c r="B1484" s="225"/>
      <c r="C1484" s="269"/>
      <c r="D1484" s="228"/>
      <c r="E1484" s="225"/>
      <c r="F1484" s="301"/>
      <c r="G1484" s="302"/>
      <c r="H1484" s="302"/>
      <c r="I1484" s="302"/>
      <c r="J1484" s="260"/>
      <c r="K1484" s="269"/>
      <c r="L1484" s="269"/>
      <c r="M1484" s="269"/>
      <c r="N1484" s="225"/>
      <c r="O1484" s="225"/>
      <c r="P1484" s="66"/>
      <c r="Q1484" s="66"/>
      <c r="R1484" s="66"/>
      <c r="S1484" s="66"/>
      <c r="T1484" s="66"/>
      <c r="U1484" s="66"/>
      <c r="V1484" s="66"/>
      <c r="W1484" s="66"/>
      <c r="X1484" s="66"/>
      <c r="Y1484" s="66"/>
      <c r="Z1484" s="66"/>
      <c r="AA1484" s="66"/>
      <c r="AB1484" s="66"/>
      <c r="AC1484" s="66"/>
      <c r="AD1484" s="66"/>
      <c r="AE1484" s="66"/>
      <c r="AF1484" s="66"/>
      <c r="AG1484" s="66"/>
      <c r="AH1484" s="66"/>
      <c r="AI1484" s="66"/>
    </row>
    <row r="1485">
      <c r="A1485" s="150"/>
      <c r="B1485" s="225"/>
      <c r="C1485" s="269"/>
      <c r="D1485" s="228"/>
      <c r="E1485" s="225"/>
      <c r="F1485" s="301"/>
      <c r="G1485" s="302"/>
      <c r="H1485" s="302"/>
      <c r="I1485" s="302"/>
      <c r="J1485" s="260"/>
      <c r="K1485" s="269"/>
      <c r="L1485" s="269"/>
      <c r="M1485" s="269"/>
      <c r="N1485" s="225"/>
      <c r="O1485" s="225"/>
      <c r="P1485" s="66"/>
      <c r="Q1485" s="66"/>
      <c r="R1485" s="66"/>
      <c r="S1485" s="66"/>
      <c r="T1485" s="66"/>
      <c r="U1485" s="66"/>
      <c r="V1485" s="66"/>
      <c r="W1485" s="66"/>
      <c r="X1485" s="66"/>
      <c r="Y1485" s="66"/>
      <c r="Z1485" s="66"/>
      <c r="AA1485" s="66"/>
      <c r="AB1485" s="66"/>
      <c r="AC1485" s="66"/>
      <c r="AD1485" s="66"/>
      <c r="AE1485" s="66"/>
      <c r="AF1485" s="66"/>
      <c r="AG1485" s="66"/>
      <c r="AH1485" s="66"/>
      <c r="AI1485" s="66"/>
    </row>
    <row r="1486">
      <c r="A1486" s="150"/>
      <c r="B1486" s="225"/>
      <c r="C1486" s="269"/>
      <c r="D1486" s="228"/>
      <c r="E1486" s="225"/>
      <c r="F1486" s="301"/>
      <c r="G1486" s="302"/>
      <c r="H1486" s="302"/>
      <c r="I1486" s="302"/>
      <c r="J1486" s="260"/>
      <c r="K1486" s="269"/>
      <c r="L1486" s="269"/>
      <c r="M1486" s="269"/>
      <c r="N1486" s="225"/>
      <c r="O1486" s="225"/>
      <c r="P1486" s="66"/>
      <c r="Q1486" s="66"/>
      <c r="R1486" s="66"/>
      <c r="S1486" s="66"/>
      <c r="T1486" s="66"/>
      <c r="U1486" s="66"/>
      <c r="V1486" s="66"/>
      <c r="W1486" s="66"/>
      <c r="X1486" s="66"/>
      <c r="Y1486" s="66"/>
      <c r="Z1486" s="66"/>
      <c r="AA1486" s="66"/>
      <c r="AB1486" s="66"/>
      <c r="AC1486" s="66"/>
      <c r="AD1486" s="66"/>
      <c r="AE1486" s="66"/>
      <c r="AF1486" s="66"/>
      <c r="AG1486" s="66"/>
      <c r="AH1486" s="66"/>
      <c r="AI1486" s="66"/>
    </row>
    <row r="1487">
      <c r="A1487" s="150"/>
      <c r="B1487" s="225"/>
      <c r="C1487" s="269"/>
      <c r="D1487" s="228"/>
      <c r="E1487" s="225"/>
      <c r="F1487" s="301"/>
      <c r="G1487" s="302"/>
      <c r="H1487" s="302"/>
      <c r="I1487" s="302"/>
      <c r="J1487" s="260"/>
      <c r="K1487" s="269"/>
      <c r="L1487" s="269"/>
      <c r="M1487" s="269"/>
      <c r="N1487" s="225"/>
      <c r="O1487" s="225"/>
      <c r="P1487" s="66"/>
      <c r="Q1487" s="66"/>
      <c r="R1487" s="66"/>
      <c r="S1487" s="66"/>
      <c r="T1487" s="66"/>
      <c r="U1487" s="66"/>
      <c r="V1487" s="66"/>
      <c r="W1487" s="66"/>
      <c r="X1487" s="66"/>
      <c r="Y1487" s="66"/>
      <c r="Z1487" s="66"/>
      <c r="AA1487" s="66"/>
      <c r="AB1487" s="66"/>
      <c r="AC1487" s="66"/>
      <c r="AD1487" s="66"/>
      <c r="AE1487" s="66"/>
      <c r="AF1487" s="66"/>
      <c r="AG1487" s="66"/>
      <c r="AH1487" s="66"/>
      <c r="AI1487" s="66"/>
    </row>
    <row r="1488">
      <c r="A1488" s="150"/>
      <c r="B1488" s="225"/>
      <c r="C1488" s="269"/>
      <c r="D1488" s="228"/>
      <c r="E1488" s="225"/>
      <c r="F1488" s="301"/>
      <c r="G1488" s="302"/>
      <c r="H1488" s="302"/>
      <c r="I1488" s="302"/>
      <c r="J1488" s="260"/>
      <c r="K1488" s="269"/>
      <c r="L1488" s="269"/>
      <c r="M1488" s="269"/>
      <c r="N1488" s="225"/>
      <c r="O1488" s="225"/>
      <c r="P1488" s="66"/>
      <c r="Q1488" s="66"/>
      <c r="R1488" s="66"/>
      <c r="S1488" s="66"/>
      <c r="T1488" s="66"/>
      <c r="U1488" s="66"/>
      <c r="V1488" s="66"/>
      <c r="W1488" s="66"/>
      <c r="X1488" s="66"/>
      <c r="Y1488" s="66"/>
      <c r="Z1488" s="66"/>
      <c r="AA1488" s="66"/>
      <c r="AB1488" s="66"/>
      <c r="AC1488" s="66"/>
      <c r="AD1488" s="66"/>
      <c r="AE1488" s="66"/>
      <c r="AF1488" s="66"/>
      <c r="AG1488" s="66"/>
      <c r="AH1488" s="66"/>
      <c r="AI1488" s="66"/>
    </row>
    <row r="1489">
      <c r="A1489" s="150"/>
      <c r="B1489" s="225"/>
      <c r="C1489" s="269"/>
      <c r="D1489" s="228"/>
      <c r="E1489" s="225"/>
      <c r="F1489" s="301"/>
      <c r="G1489" s="302"/>
      <c r="H1489" s="302"/>
      <c r="I1489" s="302"/>
      <c r="J1489" s="260"/>
      <c r="K1489" s="269"/>
      <c r="L1489" s="269"/>
      <c r="M1489" s="269"/>
      <c r="N1489" s="225"/>
      <c r="O1489" s="225"/>
      <c r="P1489" s="66"/>
      <c r="Q1489" s="66"/>
      <c r="R1489" s="66"/>
      <c r="S1489" s="66"/>
      <c r="T1489" s="66"/>
      <c r="U1489" s="66"/>
      <c r="V1489" s="66"/>
      <c r="W1489" s="66"/>
      <c r="X1489" s="66"/>
      <c r="Y1489" s="66"/>
      <c r="Z1489" s="66"/>
      <c r="AA1489" s="66"/>
      <c r="AB1489" s="66"/>
      <c r="AC1489" s="66"/>
      <c r="AD1489" s="66"/>
      <c r="AE1489" s="66"/>
      <c r="AF1489" s="66"/>
      <c r="AG1489" s="66"/>
      <c r="AH1489" s="66"/>
      <c r="AI1489" s="66"/>
    </row>
    <row r="1490">
      <c r="A1490" s="150"/>
      <c r="B1490" s="225"/>
      <c r="C1490" s="269"/>
      <c r="D1490" s="228"/>
      <c r="E1490" s="225"/>
      <c r="F1490" s="301"/>
      <c r="G1490" s="302"/>
      <c r="H1490" s="302"/>
      <c r="I1490" s="302"/>
      <c r="J1490" s="260"/>
      <c r="K1490" s="269"/>
      <c r="L1490" s="269"/>
      <c r="M1490" s="269"/>
      <c r="N1490" s="225"/>
      <c r="O1490" s="225"/>
      <c r="P1490" s="66"/>
      <c r="Q1490" s="66"/>
      <c r="R1490" s="66"/>
      <c r="S1490" s="66"/>
      <c r="T1490" s="66"/>
      <c r="U1490" s="66"/>
      <c r="V1490" s="66"/>
      <c r="W1490" s="66"/>
      <c r="X1490" s="66"/>
      <c r="Y1490" s="66"/>
      <c r="Z1490" s="66"/>
      <c r="AA1490" s="66"/>
      <c r="AB1490" s="66"/>
      <c r="AC1490" s="66"/>
      <c r="AD1490" s="66"/>
      <c r="AE1490" s="66"/>
      <c r="AF1490" s="66"/>
      <c r="AG1490" s="66"/>
      <c r="AH1490" s="66"/>
      <c r="AI1490" s="66"/>
    </row>
    <row r="1491">
      <c r="A1491" s="150"/>
      <c r="B1491" s="225"/>
      <c r="C1491" s="269"/>
      <c r="D1491" s="228"/>
      <c r="E1491" s="225"/>
      <c r="F1491" s="301"/>
      <c r="G1491" s="302"/>
      <c r="H1491" s="302"/>
      <c r="I1491" s="302"/>
      <c r="J1491" s="260"/>
      <c r="K1491" s="269"/>
      <c r="L1491" s="269"/>
      <c r="M1491" s="269"/>
      <c r="N1491" s="225"/>
      <c r="O1491" s="225"/>
      <c r="P1491" s="66"/>
      <c r="Q1491" s="66"/>
      <c r="R1491" s="66"/>
      <c r="S1491" s="66"/>
      <c r="T1491" s="66"/>
      <c r="U1491" s="66"/>
      <c r="V1491" s="66"/>
      <c r="W1491" s="66"/>
      <c r="X1491" s="66"/>
      <c r="Y1491" s="66"/>
      <c r="Z1491" s="66"/>
      <c r="AA1491" s="66"/>
      <c r="AB1491" s="66"/>
      <c r="AC1491" s="66"/>
      <c r="AD1491" s="66"/>
      <c r="AE1491" s="66"/>
      <c r="AF1491" s="66"/>
      <c r="AG1491" s="66"/>
      <c r="AH1491" s="66"/>
      <c r="AI1491" s="66"/>
    </row>
    <row r="1492">
      <c r="A1492" s="150"/>
      <c r="B1492" s="225"/>
      <c r="C1492" s="269"/>
      <c r="D1492" s="228"/>
      <c r="E1492" s="225"/>
      <c r="F1492" s="301"/>
      <c r="G1492" s="302"/>
      <c r="H1492" s="302"/>
      <c r="I1492" s="302"/>
      <c r="J1492" s="260"/>
      <c r="K1492" s="269"/>
      <c r="L1492" s="269"/>
      <c r="M1492" s="269"/>
      <c r="N1492" s="225"/>
      <c r="O1492" s="225"/>
      <c r="P1492" s="66"/>
      <c r="Q1492" s="66"/>
      <c r="R1492" s="66"/>
      <c r="S1492" s="66"/>
      <c r="T1492" s="66"/>
      <c r="U1492" s="66"/>
      <c r="V1492" s="66"/>
      <c r="W1492" s="66"/>
      <c r="X1492" s="66"/>
      <c r="Y1492" s="66"/>
      <c r="Z1492" s="66"/>
      <c r="AA1492" s="66"/>
      <c r="AB1492" s="66"/>
      <c r="AC1492" s="66"/>
      <c r="AD1492" s="66"/>
      <c r="AE1492" s="66"/>
      <c r="AF1492" s="66"/>
      <c r="AG1492" s="66"/>
      <c r="AH1492" s="66"/>
      <c r="AI1492" s="66"/>
    </row>
    <row r="1493">
      <c r="A1493" s="150"/>
      <c r="B1493" s="225"/>
      <c r="C1493" s="269"/>
      <c r="D1493" s="228"/>
      <c r="E1493" s="225"/>
      <c r="F1493" s="301"/>
      <c r="G1493" s="302"/>
      <c r="H1493" s="302"/>
      <c r="I1493" s="302"/>
      <c r="J1493" s="260"/>
      <c r="K1493" s="269"/>
      <c r="L1493" s="269"/>
      <c r="M1493" s="269"/>
      <c r="N1493" s="225"/>
      <c r="O1493" s="225"/>
      <c r="P1493" s="66"/>
      <c r="Q1493" s="66"/>
      <c r="R1493" s="66"/>
      <c r="S1493" s="66"/>
      <c r="T1493" s="66"/>
      <c r="U1493" s="66"/>
      <c r="V1493" s="66"/>
      <c r="W1493" s="66"/>
      <c r="X1493" s="66"/>
      <c r="Y1493" s="66"/>
      <c r="Z1493" s="66"/>
      <c r="AA1493" s="66"/>
      <c r="AB1493" s="66"/>
      <c r="AC1493" s="66"/>
      <c r="AD1493" s="66"/>
      <c r="AE1493" s="66"/>
      <c r="AF1493" s="66"/>
      <c r="AG1493" s="66"/>
      <c r="AH1493" s="66"/>
      <c r="AI1493" s="66"/>
    </row>
    <row r="1494">
      <c r="A1494" s="150"/>
      <c r="B1494" s="225"/>
      <c r="C1494" s="269"/>
      <c r="D1494" s="228"/>
      <c r="E1494" s="225"/>
      <c r="F1494" s="301"/>
      <c r="G1494" s="302"/>
      <c r="H1494" s="302"/>
      <c r="I1494" s="302"/>
      <c r="J1494" s="260"/>
      <c r="K1494" s="269"/>
      <c r="L1494" s="269"/>
      <c r="M1494" s="269"/>
      <c r="N1494" s="225"/>
      <c r="O1494" s="225"/>
      <c r="P1494" s="66"/>
      <c r="Q1494" s="66"/>
      <c r="R1494" s="66"/>
      <c r="S1494" s="66"/>
      <c r="T1494" s="66"/>
      <c r="U1494" s="66"/>
      <c r="V1494" s="66"/>
      <c r="W1494" s="66"/>
      <c r="X1494" s="66"/>
      <c r="Y1494" s="66"/>
      <c r="Z1494" s="66"/>
      <c r="AA1494" s="66"/>
      <c r="AB1494" s="66"/>
      <c r="AC1494" s="66"/>
      <c r="AD1494" s="66"/>
      <c r="AE1494" s="66"/>
      <c r="AF1494" s="66"/>
      <c r="AG1494" s="66"/>
      <c r="AH1494" s="66"/>
      <c r="AI1494" s="66"/>
    </row>
    <row r="1495">
      <c r="A1495" s="150"/>
      <c r="B1495" s="225"/>
      <c r="C1495" s="269"/>
      <c r="D1495" s="228"/>
      <c r="E1495" s="225"/>
      <c r="F1495" s="301"/>
      <c r="G1495" s="302"/>
      <c r="H1495" s="302"/>
      <c r="I1495" s="302"/>
      <c r="J1495" s="260"/>
      <c r="K1495" s="269"/>
      <c r="L1495" s="269"/>
      <c r="M1495" s="269"/>
      <c r="N1495" s="225"/>
      <c r="O1495" s="225"/>
      <c r="P1495" s="66"/>
      <c r="Q1495" s="66"/>
      <c r="R1495" s="66"/>
      <c r="S1495" s="66"/>
      <c r="T1495" s="66"/>
      <c r="U1495" s="66"/>
      <c r="V1495" s="66"/>
      <c r="W1495" s="66"/>
      <c r="X1495" s="66"/>
      <c r="Y1495" s="66"/>
      <c r="Z1495" s="66"/>
      <c r="AA1495" s="66"/>
      <c r="AB1495" s="66"/>
      <c r="AC1495" s="66"/>
      <c r="AD1495" s="66"/>
      <c r="AE1495" s="66"/>
      <c r="AF1495" s="66"/>
      <c r="AG1495" s="66"/>
      <c r="AH1495" s="66"/>
      <c r="AI1495" s="66"/>
    </row>
    <row r="1496">
      <c r="A1496" s="150"/>
      <c r="B1496" s="225"/>
      <c r="C1496" s="269"/>
      <c r="D1496" s="228"/>
      <c r="E1496" s="225"/>
      <c r="F1496" s="301"/>
      <c r="G1496" s="302"/>
      <c r="H1496" s="302"/>
      <c r="I1496" s="302"/>
      <c r="J1496" s="260"/>
      <c r="K1496" s="269"/>
      <c r="L1496" s="269"/>
      <c r="M1496" s="269"/>
      <c r="N1496" s="225"/>
      <c r="O1496" s="225"/>
      <c r="P1496" s="66"/>
      <c r="Q1496" s="66"/>
      <c r="R1496" s="66"/>
      <c r="S1496" s="66"/>
      <c r="T1496" s="66"/>
      <c r="U1496" s="66"/>
      <c r="V1496" s="66"/>
      <c r="W1496" s="66"/>
      <c r="X1496" s="66"/>
      <c r="Y1496" s="66"/>
      <c r="Z1496" s="66"/>
      <c r="AA1496" s="66"/>
      <c r="AB1496" s="66"/>
      <c r="AC1496" s="66"/>
      <c r="AD1496" s="66"/>
      <c r="AE1496" s="66"/>
      <c r="AF1496" s="66"/>
      <c r="AG1496" s="66"/>
      <c r="AH1496" s="66"/>
      <c r="AI1496" s="66"/>
    </row>
    <row r="1497">
      <c r="A1497" s="150"/>
      <c r="B1497" s="225"/>
      <c r="C1497" s="269"/>
      <c r="D1497" s="228"/>
      <c r="E1497" s="225"/>
      <c r="F1497" s="301"/>
      <c r="G1497" s="302"/>
      <c r="H1497" s="302"/>
      <c r="I1497" s="302"/>
      <c r="J1497" s="260"/>
      <c r="K1497" s="269"/>
      <c r="L1497" s="269"/>
      <c r="M1497" s="269"/>
      <c r="N1497" s="225"/>
      <c r="O1497" s="225"/>
      <c r="P1497" s="66"/>
      <c r="Q1497" s="66"/>
      <c r="R1497" s="66"/>
      <c r="S1497" s="66"/>
      <c r="T1497" s="66"/>
      <c r="U1497" s="66"/>
      <c r="V1497" s="66"/>
      <c r="W1497" s="66"/>
      <c r="X1497" s="66"/>
      <c r="Y1497" s="66"/>
      <c r="Z1497" s="66"/>
      <c r="AA1497" s="66"/>
      <c r="AB1497" s="66"/>
      <c r="AC1497" s="66"/>
      <c r="AD1497" s="66"/>
      <c r="AE1497" s="66"/>
      <c r="AF1497" s="66"/>
      <c r="AG1497" s="66"/>
      <c r="AH1497" s="66"/>
      <c r="AI1497" s="66"/>
    </row>
    <row r="1498">
      <c r="A1498" s="150"/>
      <c r="B1498" s="225"/>
      <c r="C1498" s="269"/>
      <c r="D1498" s="228"/>
      <c r="E1498" s="225"/>
      <c r="F1498" s="301"/>
      <c r="G1498" s="302"/>
      <c r="H1498" s="302"/>
      <c r="I1498" s="302"/>
      <c r="J1498" s="260"/>
      <c r="K1498" s="269"/>
      <c r="L1498" s="269"/>
      <c r="M1498" s="269"/>
      <c r="N1498" s="225"/>
      <c r="O1498" s="225"/>
      <c r="P1498" s="66"/>
      <c r="Q1498" s="66"/>
      <c r="R1498" s="66"/>
      <c r="S1498" s="66"/>
      <c r="T1498" s="66"/>
      <c r="U1498" s="66"/>
      <c r="V1498" s="66"/>
      <c r="W1498" s="66"/>
      <c r="X1498" s="66"/>
      <c r="Y1498" s="66"/>
      <c r="Z1498" s="66"/>
      <c r="AA1498" s="66"/>
      <c r="AB1498" s="66"/>
      <c r="AC1498" s="66"/>
      <c r="AD1498" s="66"/>
      <c r="AE1498" s="66"/>
      <c r="AF1498" s="66"/>
      <c r="AG1498" s="66"/>
      <c r="AH1498" s="66"/>
      <c r="AI1498" s="66"/>
    </row>
    <row r="1499">
      <c r="A1499" s="150"/>
      <c r="B1499" s="225"/>
      <c r="C1499" s="269"/>
      <c r="D1499" s="228"/>
      <c r="E1499" s="225"/>
      <c r="F1499" s="301"/>
      <c r="G1499" s="302"/>
      <c r="H1499" s="302"/>
      <c r="I1499" s="302"/>
      <c r="J1499" s="260"/>
      <c r="K1499" s="269"/>
      <c r="L1499" s="269"/>
      <c r="M1499" s="269"/>
      <c r="N1499" s="225"/>
      <c r="O1499" s="225"/>
      <c r="P1499" s="66"/>
      <c r="Q1499" s="66"/>
      <c r="R1499" s="66"/>
      <c r="S1499" s="66"/>
      <c r="T1499" s="66"/>
      <c r="U1499" s="66"/>
      <c r="V1499" s="66"/>
      <c r="W1499" s="66"/>
      <c r="X1499" s="66"/>
      <c r="Y1499" s="66"/>
      <c r="Z1499" s="66"/>
      <c r="AA1499" s="66"/>
      <c r="AB1499" s="66"/>
      <c r="AC1499" s="66"/>
      <c r="AD1499" s="66"/>
      <c r="AE1499" s="66"/>
      <c r="AF1499" s="66"/>
      <c r="AG1499" s="66"/>
      <c r="AH1499" s="66"/>
      <c r="AI1499" s="66"/>
    </row>
    <row r="1500">
      <c r="A1500" s="150"/>
      <c r="B1500" s="225"/>
      <c r="C1500" s="269"/>
      <c r="D1500" s="228"/>
      <c r="E1500" s="225"/>
      <c r="F1500" s="301"/>
      <c r="G1500" s="302"/>
      <c r="H1500" s="302"/>
      <c r="I1500" s="302"/>
      <c r="J1500" s="260"/>
      <c r="K1500" s="269"/>
      <c r="L1500" s="269"/>
      <c r="M1500" s="269"/>
      <c r="N1500" s="225"/>
      <c r="O1500" s="225"/>
      <c r="P1500" s="66"/>
      <c r="Q1500" s="66"/>
      <c r="R1500" s="66"/>
      <c r="S1500" s="66"/>
      <c r="T1500" s="66"/>
      <c r="U1500" s="66"/>
      <c r="V1500" s="66"/>
      <c r="W1500" s="66"/>
      <c r="X1500" s="66"/>
      <c r="Y1500" s="66"/>
      <c r="Z1500" s="66"/>
      <c r="AA1500" s="66"/>
      <c r="AB1500" s="66"/>
      <c r="AC1500" s="66"/>
      <c r="AD1500" s="66"/>
      <c r="AE1500" s="66"/>
      <c r="AF1500" s="66"/>
      <c r="AG1500" s="66"/>
      <c r="AH1500" s="66"/>
      <c r="AI1500" s="66"/>
    </row>
    <row r="1501">
      <c r="A1501" s="150"/>
      <c r="B1501" s="225"/>
      <c r="C1501" s="269"/>
      <c r="D1501" s="228"/>
      <c r="E1501" s="225"/>
      <c r="F1501" s="301"/>
      <c r="G1501" s="302"/>
      <c r="H1501" s="302"/>
      <c r="I1501" s="302"/>
      <c r="J1501" s="260"/>
      <c r="K1501" s="269"/>
      <c r="L1501" s="269"/>
      <c r="M1501" s="269"/>
      <c r="N1501" s="225"/>
      <c r="O1501" s="225"/>
      <c r="P1501" s="66"/>
      <c r="Q1501" s="66"/>
      <c r="R1501" s="66"/>
      <c r="S1501" s="66"/>
      <c r="T1501" s="66"/>
      <c r="U1501" s="66"/>
      <c r="V1501" s="66"/>
      <c r="W1501" s="66"/>
      <c r="X1501" s="66"/>
      <c r="Y1501" s="66"/>
      <c r="Z1501" s="66"/>
      <c r="AA1501" s="66"/>
      <c r="AB1501" s="66"/>
      <c r="AC1501" s="66"/>
      <c r="AD1501" s="66"/>
      <c r="AE1501" s="66"/>
      <c r="AF1501" s="66"/>
      <c r="AG1501" s="66"/>
      <c r="AH1501" s="66"/>
      <c r="AI1501" s="66"/>
    </row>
    <row r="1502">
      <c r="A1502" s="150"/>
      <c r="B1502" s="225"/>
      <c r="C1502" s="269"/>
      <c r="D1502" s="228"/>
      <c r="E1502" s="225"/>
      <c r="F1502" s="301"/>
      <c r="G1502" s="302"/>
      <c r="H1502" s="302"/>
      <c r="I1502" s="302"/>
      <c r="J1502" s="260"/>
      <c r="K1502" s="269"/>
      <c r="L1502" s="269"/>
      <c r="M1502" s="269"/>
      <c r="N1502" s="225"/>
      <c r="O1502" s="225"/>
      <c r="P1502" s="66"/>
      <c r="Q1502" s="66"/>
      <c r="R1502" s="66"/>
      <c r="S1502" s="66"/>
      <c r="T1502" s="66"/>
      <c r="U1502" s="66"/>
      <c r="V1502" s="66"/>
      <c r="W1502" s="66"/>
      <c r="X1502" s="66"/>
      <c r="Y1502" s="66"/>
      <c r="Z1502" s="66"/>
      <c r="AA1502" s="66"/>
      <c r="AB1502" s="66"/>
      <c r="AC1502" s="66"/>
      <c r="AD1502" s="66"/>
      <c r="AE1502" s="66"/>
      <c r="AF1502" s="66"/>
      <c r="AG1502" s="66"/>
      <c r="AH1502" s="66"/>
      <c r="AI1502" s="66"/>
    </row>
    <row r="1503">
      <c r="A1503" s="150"/>
      <c r="B1503" s="225"/>
      <c r="C1503" s="269"/>
      <c r="D1503" s="228"/>
      <c r="E1503" s="225"/>
      <c r="F1503" s="301"/>
      <c r="G1503" s="302"/>
      <c r="H1503" s="302"/>
      <c r="I1503" s="302"/>
      <c r="J1503" s="260"/>
      <c r="K1503" s="269"/>
      <c r="L1503" s="269"/>
      <c r="M1503" s="269"/>
      <c r="N1503" s="225"/>
      <c r="O1503" s="225"/>
      <c r="P1503" s="66"/>
      <c r="Q1503" s="66"/>
      <c r="R1503" s="66"/>
      <c r="S1503" s="66"/>
      <c r="T1503" s="66"/>
      <c r="U1503" s="66"/>
      <c r="V1503" s="66"/>
      <c r="W1503" s="66"/>
      <c r="X1503" s="66"/>
      <c r="Y1503" s="66"/>
      <c r="Z1503" s="66"/>
      <c r="AA1503" s="66"/>
      <c r="AB1503" s="66"/>
      <c r="AC1503" s="66"/>
      <c r="AD1503" s="66"/>
      <c r="AE1503" s="66"/>
      <c r="AF1503" s="66"/>
      <c r="AG1503" s="66"/>
      <c r="AH1503" s="66"/>
      <c r="AI1503" s="66"/>
    </row>
    <row r="1504">
      <c r="A1504" s="150"/>
      <c r="B1504" s="225"/>
      <c r="C1504" s="269"/>
      <c r="D1504" s="228"/>
      <c r="E1504" s="225"/>
      <c r="F1504" s="301"/>
      <c r="G1504" s="302"/>
      <c r="H1504" s="302"/>
      <c r="I1504" s="302"/>
      <c r="J1504" s="260"/>
      <c r="K1504" s="269"/>
      <c r="L1504" s="269"/>
      <c r="M1504" s="269"/>
      <c r="N1504" s="225"/>
      <c r="O1504" s="225"/>
      <c r="P1504" s="66"/>
      <c r="Q1504" s="66"/>
      <c r="R1504" s="66"/>
      <c r="S1504" s="66"/>
      <c r="T1504" s="66"/>
      <c r="U1504" s="66"/>
      <c r="V1504" s="66"/>
      <c r="W1504" s="66"/>
      <c r="X1504" s="66"/>
      <c r="Y1504" s="66"/>
      <c r="Z1504" s="66"/>
      <c r="AA1504" s="66"/>
      <c r="AB1504" s="66"/>
      <c r="AC1504" s="66"/>
      <c r="AD1504" s="66"/>
      <c r="AE1504" s="66"/>
      <c r="AF1504" s="66"/>
      <c r="AG1504" s="66"/>
      <c r="AH1504" s="66"/>
      <c r="AI1504" s="66"/>
    </row>
    <row r="1505">
      <c r="A1505" s="150"/>
      <c r="B1505" s="225"/>
      <c r="C1505" s="269"/>
      <c r="D1505" s="228"/>
      <c r="E1505" s="225"/>
      <c r="F1505" s="301"/>
      <c r="G1505" s="302"/>
      <c r="H1505" s="302"/>
      <c r="I1505" s="302"/>
      <c r="J1505" s="260"/>
      <c r="K1505" s="269"/>
      <c r="L1505" s="269"/>
      <c r="M1505" s="269"/>
      <c r="N1505" s="225"/>
      <c r="O1505" s="225"/>
      <c r="P1505" s="66"/>
      <c r="Q1505" s="66"/>
      <c r="R1505" s="66"/>
      <c r="S1505" s="66"/>
      <c r="T1505" s="66"/>
      <c r="U1505" s="66"/>
      <c r="V1505" s="66"/>
      <c r="W1505" s="66"/>
      <c r="X1505" s="66"/>
      <c r="Y1505" s="66"/>
      <c r="Z1505" s="66"/>
      <c r="AA1505" s="66"/>
      <c r="AB1505" s="66"/>
      <c r="AC1505" s="66"/>
      <c r="AD1505" s="66"/>
      <c r="AE1505" s="66"/>
      <c r="AF1505" s="66"/>
      <c r="AG1505" s="66"/>
      <c r="AH1505" s="66"/>
      <c r="AI1505" s="66"/>
    </row>
    <row r="1506">
      <c r="A1506" s="150"/>
      <c r="B1506" s="225"/>
      <c r="C1506" s="269"/>
      <c r="D1506" s="228"/>
      <c r="E1506" s="225"/>
      <c r="F1506" s="301"/>
      <c r="G1506" s="302"/>
      <c r="H1506" s="302"/>
      <c r="I1506" s="302"/>
      <c r="J1506" s="260"/>
      <c r="K1506" s="269"/>
      <c r="L1506" s="269"/>
      <c r="M1506" s="269"/>
      <c r="N1506" s="225"/>
      <c r="O1506" s="225"/>
      <c r="P1506" s="66"/>
      <c r="Q1506" s="66"/>
      <c r="R1506" s="66"/>
      <c r="S1506" s="66"/>
      <c r="T1506" s="66"/>
      <c r="U1506" s="66"/>
      <c r="V1506" s="66"/>
      <c r="W1506" s="66"/>
      <c r="X1506" s="66"/>
      <c r="Y1506" s="66"/>
      <c r="Z1506" s="66"/>
      <c r="AA1506" s="66"/>
      <c r="AB1506" s="66"/>
      <c r="AC1506" s="66"/>
      <c r="AD1506" s="66"/>
      <c r="AE1506" s="66"/>
      <c r="AF1506" s="66"/>
      <c r="AG1506" s="66"/>
      <c r="AH1506" s="66"/>
      <c r="AI1506" s="66"/>
    </row>
    <row r="1507">
      <c r="A1507" s="150"/>
      <c r="B1507" s="225"/>
      <c r="C1507" s="269"/>
      <c r="D1507" s="228"/>
      <c r="E1507" s="225"/>
      <c r="F1507" s="301"/>
      <c r="G1507" s="302"/>
      <c r="H1507" s="302"/>
      <c r="I1507" s="302"/>
      <c r="J1507" s="260"/>
      <c r="K1507" s="269"/>
      <c r="L1507" s="269"/>
      <c r="M1507" s="269"/>
      <c r="N1507" s="225"/>
      <c r="O1507" s="225"/>
      <c r="P1507" s="66"/>
      <c r="Q1507" s="66"/>
      <c r="R1507" s="66"/>
      <c r="S1507" s="66"/>
      <c r="T1507" s="66"/>
      <c r="U1507" s="66"/>
      <c r="V1507" s="66"/>
      <c r="W1507" s="66"/>
      <c r="X1507" s="66"/>
      <c r="Y1507" s="66"/>
      <c r="Z1507" s="66"/>
      <c r="AA1507" s="66"/>
      <c r="AB1507" s="66"/>
      <c r="AC1507" s="66"/>
      <c r="AD1507" s="66"/>
      <c r="AE1507" s="66"/>
      <c r="AF1507" s="66"/>
      <c r="AG1507" s="66"/>
      <c r="AH1507" s="66"/>
      <c r="AI1507" s="66"/>
    </row>
    <row r="1508">
      <c r="A1508" s="150"/>
      <c r="B1508" s="225"/>
      <c r="C1508" s="269"/>
      <c r="D1508" s="228"/>
      <c r="E1508" s="225"/>
      <c r="F1508" s="301"/>
      <c r="G1508" s="302"/>
      <c r="H1508" s="302"/>
      <c r="I1508" s="302"/>
      <c r="J1508" s="260"/>
      <c r="K1508" s="269"/>
      <c r="L1508" s="269"/>
      <c r="M1508" s="269"/>
      <c r="N1508" s="225"/>
      <c r="O1508" s="225"/>
      <c r="P1508" s="66"/>
      <c r="Q1508" s="66"/>
      <c r="R1508" s="66"/>
      <c r="S1508" s="66"/>
      <c r="T1508" s="66"/>
      <c r="U1508" s="66"/>
      <c r="V1508" s="66"/>
      <c r="W1508" s="66"/>
      <c r="X1508" s="66"/>
      <c r="Y1508" s="66"/>
      <c r="Z1508" s="66"/>
      <c r="AA1508" s="66"/>
      <c r="AB1508" s="66"/>
      <c r="AC1508" s="66"/>
      <c r="AD1508" s="66"/>
      <c r="AE1508" s="66"/>
      <c r="AF1508" s="66"/>
      <c r="AG1508" s="66"/>
      <c r="AH1508" s="66"/>
      <c r="AI1508" s="66"/>
    </row>
    <row r="1509">
      <c r="A1509" s="150"/>
      <c r="B1509" s="225"/>
      <c r="C1509" s="269"/>
      <c r="D1509" s="228"/>
      <c r="E1509" s="225"/>
      <c r="F1509" s="301"/>
      <c r="G1509" s="302"/>
      <c r="H1509" s="302"/>
      <c r="I1509" s="302"/>
      <c r="J1509" s="260"/>
      <c r="K1509" s="269"/>
      <c r="L1509" s="269"/>
      <c r="M1509" s="269"/>
      <c r="N1509" s="225"/>
      <c r="O1509" s="225"/>
      <c r="P1509" s="66"/>
      <c r="Q1509" s="66"/>
      <c r="R1509" s="66"/>
      <c r="S1509" s="66"/>
      <c r="T1509" s="66"/>
      <c r="U1509" s="66"/>
      <c r="V1509" s="66"/>
      <c r="W1509" s="66"/>
      <c r="X1509" s="66"/>
      <c r="Y1509" s="66"/>
      <c r="Z1509" s="66"/>
      <c r="AA1509" s="66"/>
      <c r="AB1509" s="66"/>
      <c r="AC1509" s="66"/>
      <c r="AD1509" s="66"/>
      <c r="AE1509" s="66"/>
      <c r="AF1509" s="66"/>
      <c r="AG1509" s="66"/>
      <c r="AH1509" s="66"/>
      <c r="AI1509" s="66"/>
    </row>
    <row r="1510">
      <c r="A1510" s="150"/>
      <c r="B1510" s="225"/>
      <c r="C1510" s="269"/>
      <c r="D1510" s="228"/>
      <c r="E1510" s="225"/>
      <c r="F1510" s="301"/>
      <c r="G1510" s="302"/>
      <c r="H1510" s="302"/>
      <c r="I1510" s="302"/>
      <c r="J1510" s="260"/>
      <c r="K1510" s="269"/>
      <c r="L1510" s="269"/>
      <c r="M1510" s="269"/>
      <c r="N1510" s="225"/>
      <c r="O1510" s="225"/>
      <c r="P1510" s="66"/>
      <c r="Q1510" s="66"/>
      <c r="R1510" s="66"/>
      <c r="S1510" s="66"/>
      <c r="T1510" s="66"/>
      <c r="U1510" s="66"/>
      <c r="V1510" s="66"/>
      <c r="W1510" s="66"/>
      <c r="X1510" s="66"/>
      <c r="Y1510" s="66"/>
      <c r="Z1510" s="66"/>
      <c r="AA1510" s="66"/>
      <c r="AB1510" s="66"/>
      <c r="AC1510" s="66"/>
      <c r="AD1510" s="66"/>
      <c r="AE1510" s="66"/>
      <c r="AF1510" s="66"/>
      <c r="AG1510" s="66"/>
      <c r="AH1510" s="66"/>
      <c r="AI1510" s="66"/>
    </row>
    <row r="1511">
      <c r="A1511" s="150"/>
      <c r="B1511" s="225"/>
      <c r="C1511" s="269"/>
      <c r="D1511" s="228"/>
      <c r="E1511" s="225"/>
      <c r="F1511" s="301"/>
      <c r="G1511" s="302"/>
      <c r="H1511" s="302"/>
      <c r="I1511" s="302"/>
      <c r="J1511" s="260"/>
      <c r="K1511" s="269"/>
      <c r="L1511" s="269"/>
      <c r="M1511" s="269"/>
      <c r="N1511" s="225"/>
      <c r="O1511" s="225"/>
      <c r="P1511" s="66"/>
      <c r="Q1511" s="66"/>
      <c r="R1511" s="66"/>
      <c r="S1511" s="66"/>
      <c r="T1511" s="66"/>
      <c r="U1511" s="66"/>
      <c r="V1511" s="66"/>
      <c r="W1511" s="66"/>
      <c r="X1511" s="66"/>
      <c r="Y1511" s="66"/>
      <c r="Z1511" s="66"/>
      <c r="AA1511" s="66"/>
      <c r="AB1511" s="66"/>
      <c r="AC1511" s="66"/>
      <c r="AD1511" s="66"/>
      <c r="AE1511" s="66"/>
      <c r="AF1511" s="66"/>
      <c r="AG1511" s="66"/>
      <c r="AH1511" s="66"/>
      <c r="AI1511" s="66"/>
    </row>
    <row r="1512">
      <c r="A1512" s="150"/>
      <c r="B1512" s="225"/>
      <c r="C1512" s="269"/>
      <c r="D1512" s="228"/>
      <c r="E1512" s="225"/>
      <c r="F1512" s="301"/>
      <c r="G1512" s="302"/>
      <c r="H1512" s="302"/>
      <c r="I1512" s="302"/>
      <c r="J1512" s="260"/>
      <c r="K1512" s="269"/>
      <c r="L1512" s="269"/>
      <c r="M1512" s="269"/>
      <c r="N1512" s="225"/>
      <c r="O1512" s="225"/>
      <c r="P1512" s="66"/>
      <c r="Q1512" s="66"/>
      <c r="R1512" s="66"/>
      <c r="S1512" s="66"/>
      <c r="T1512" s="66"/>
      <c r="U1512" s="66"/>
      <c r="V1512" s="66"/>
      <c r="W1512" s="66"/>
      <c r="X1512" s="66"/>
      <c r="Y1512" s="66"/>
      <c r="Z1512" s="66"/>
      <c r="AA1512" s="66"/>
      <c r="AB1512" s="66"/>
      <c r="AC1512" s="66"/>
      <c r="AD1512" s="66"/>
      <c r="AE1512" s="66"/>
      <c r="AF1512" s="66"/>
      <c r="AG1512" s="66"/>
      <c r="AH1512" s="66"/>
      <c r="AI1512" s="66"/>
    </row>
    <row r="1513">
      <c r="A1513" s="150"/>
      <c r="B1513" s="225"/>
      <c r="C1513" s="269"/>
      <c r="D1513" s="228"/>
      <c r="E1513" s="225"/>
      <c r="F1513" s="301"/>
      <c r="G1513" s="302"/>
      <c r="H1513" s="302"/>
      <c r="I1513" s="302"/>
      <c r="J1513" s="260"/>
      <c r="K1513" s="269"/>
      <c r="L1513" s="269"/>
      <c r="M1513" s="269"/>
      <c r="N1513" s="225"/>
      <c r="O1513" s="225"/>
      <c r="P1513" s="66"/>
      <c r="Q1513" s="66"/>
      <c r="R1513" s="66"/>
      <c r="S1513" s="66"/>
      <c r="T1513" s="66"/>
      <c r="U1513" s="66"/>
      <c r="V1513" s="66"/>
      <c r="W1513" s="66"/>
      <c r="X1513" s="66"/>
      <c r="Y1513" s="66"/>
      <c r="Z1513" s="66"/>
      <c r="AA1513" s="66"/>
      <c r="AB1513" s="66"/>
      <c r="AC1513" s="66"/>
      <c r="AD1513" s="66"/>
      <c r="AE1513" s="66"/>
      <c r="AF1513" s="66"/>
      <c r="AG1513" s="66"/>
      <c r="AH1513" s="66"/>
      <c r="AI1513" s="66"/>
    </row>
    <row r="1514">
      <c r="A1514" s="150"/>
      <c r="B1514" s="225"/>
      <c r="C1514" s="269"/>
      <c r="D1514" s="228"/>
      <c r="E1514" s="225"/>
      <c r="F1514" s="301"/>
      <c r="G1514" s="302"/>
      <c r="H1514" s="302"/>
      <c r="I1514" s="302"/>
      <c r="J1514" s="260"/>
      <c r="K1514" s="269"/>
      <c r="L1514" s="269"/>
      <c r="M1514" s="269"/>
      <c r="N1514" s="225"/>
      <c r="O1514" s="225"/>
      <c r="P1514" s="66"/>
      <c r="Q1514" s="66"/>
      <c r="R1514" s="66"/>
      <c r="S1514" s="66"/>
      <c r="T1514" s="66"/>
      <c r="U1514" s="66"/>
      <c r="V1514" s="66"/>
      <c r="W1514" s="66"/>
      <c r="X1514" s="66"/>
      <c r="Y1514" s="66"/>
      <c r="Z1514" s="66"/>
      <c r="AA1514" s="66"/>
      <c r="AB1514" s="66"/>
      <c r="AC1514" s="66"/>
      <c r="AD1514" s="66"/>
      <c r="AE1514" s="66"/>
      <c r="AF1514" s="66"/>
      <c r="AG1514" s="66"/>
      <c r="AH1514" s="66"/>
      <c r="AI1514" s="66"/>
    </row>
    <row r="1515">
      <c r="A1515" s="150"/>
      <c r="B1515" s="225"/>
      <c r="C1515" s="269"/>
      <c r="D1515" s="228"/>
      <c r="E1515" s="225"/>
      <c r="F1515" s="301"/>
      <c r="G1515" s="302"/>
      <c r="H1515" s="302"/>
      <c r="I1515" s="302"/>
      <c r="J1515" s="260"/>
      <c r="K1515" s="269"/>
      <c r="L1515" s="269"/>
      <c r="M1515" s="269"/>
      <c r="N1515" s="225"/>
      <c r="O1515" s="225"/>
      <c r="P1515" s="66"/>
      <c r="Q1515" s="66"/>
      <c r="R1515" s="66"/>
      <c r="S1515" s="66"/>
      <c r="T1515" s="66"/>
      <c r="U1515" s="66"/>
      <c r="V1515" s="66"/>
      <c r="W1515" s="66"/>
      <c r="X1515" s="66"/>
      <c r="Y1515" s="66"/>
      <c r="Z1515" s="66"/>
      <c r="AA1515" s="66"/>
      <c r="AB1515" s="66"/>
      <c r="AC1515" s="66"/>
      <c r="AD1515" s="66"/>
      <c r="AE1515" s="66"/>
      <c r="AF1515" s="66"/>
      <c r="AG1515" s="66"/>
      <c r="AH1515" s="66"/>
      <c r="AI1515" s="66"/>
    </row>
    <row r="1516">
      <c r="A1516" s="150"/>
      <c r="B1516" s="225"/>
      <c r="C1516" s="269"/>
      <c r="D1516" s="228"/>
      <c r="E1516" s="225"/>
      <c r="F1516" s="301"/>
      <c r="G1516" s="302"/>
      <c r="H1516" s="302"/>
      <c r="I1516" s="302"/>
      <c r="J1516" s="260"/>
      <c r="K1516" s="269"/>
      <c r="L1516" s="269"/>
      <c r="M1516" s="269"/>
      <c r="N1516" s="225"/>
      <c r="O1516" s="225"/>
      <c r="P1516" s="66"/>
      <c r="Q1516" s="66"/>
      <c r="R1516" s="66"/>
      <c r="S1516" s="66"/>
      <c r="T1516" s="66"/>
      <c r="U1516" s="66"/>
      <c r="V1516" s="66"/>
      <c r="W1516" s="66"/>
      <c r="X1516" s="66"/>
      <c r="Y1516" s="66"/>
      <c r="Z1516" s="66"/>
      <c r="AA1516" s="66"/>
      <c r="AB1516" s="66"/>
      <c r="AC1516" s="66"/>
      <c r="AD1516" s="66"/>
      <c r="AE1516" s="66"/>
      <c r="AF1516" s="66"/>
      <c r="AG1516" s="66"/>
      <c r="AH1516" s="66"/>
      <c r="AI1516" s="66"/>
    </row>
    <row r="1517">
      <c r="A1517" s="150"/>
      <c r="B1517" s="225"/>
      <c r="C1517" s="269"/>
      <c r="D1517" s="228"/>
      <c r="E1517" s="225"/>
      <c r="F1517" s="301"/>
      <c r="G1517" s="302"/>
      <c r="H1517" s="302"/>
      <c r="I1517" s="302"/>
      <c r="J1517" s="260"/>
      <c r="K1517" s="269"/>
      <c r="L1517" s="269"/>
      <c r="M1517" s="269"/>
      <c r="N1517" s="225"/>
      <c r="O1517" s="225"/>
      <c r="P1517" s="66"/>
      <c r="Q1517" s="66"/>
      <c r="R1517" s="66"/>
      <c r="S1517" s="66"/>
      <c r="T1517" s="66"/>
      <c r="U1517" s="66"/>
      <c r="V1517" s="66"/>
      <c r="W1517" s="66"/>
      <c r="X1517" s="66"/>
      <c r="Y1517" s="66"/>
      <c r="Z1517" s="66"/>
      <c r="AA1517" s="66"/>
      <c r="AB1517" s="66"/>
      <c r="AC1517" s="66"/>
      <c r="AD1517" s="66"/>
      <c r="AE1517" s="66"/>
      <c r="AF1517" s="66"/>
      <c r="AG1517" s="66"/>
      <c r="AH1517" s="66"/>
      <c r="AI1517" s="66"/>
    </row>
    <row r="1518">
      <c r="A1518" s="150"/>
      <c r="B1518" s="225"/>
      <c r="C1518" s="269"/>
      <c r="D1518" s="228"/>
      <c r="E1518" s="225"/>
      <c r="F1518" s="301"/>
      <c r="G1518" s="302"/>
      <c r="H1518" s="302"/>
      <c r="I1518" s="302"/>
      <c r="J1518" s="260"/>
      <c r="K1518" s="269"/>
      <c r="L1518" s="269"/>
      <c r="M1518" s="269"/>
      <c r="N1518" s="225"/>
      <c r="O1518" s="225"/>
      <c r="P1518" s="66"/>
      <c r="Q1518" s="66"/>
      <c r="R1518" s="66"/>
      <c r="S1518" s="66"/>
      <c r="T1518" s="66"/>
      <c r="U1518" s="66"/>
      <c r="V1518" s="66"/>
      <c r="W1518" s="66"/>
      <c r="X1518" s="66"/>
      <c r="Y1518" s="66"/>
      <c r="Z1518" s="66"/>
      <c r="AA1518" s="66"/>
      <c r="AB1518" s="66"/>
      <c r="AC1518" s="66"/>
      <c r="AD1518" s="66"/>
      <c r="AE1518" s="66"/>
      <c r="AF1518" s="66"/>
      <c r="AG1518" s="66"/>
      <c r="AH1518" s="66"/>
      <c r="AI1518" s="66"/>
    </row>
    <row r="1519">
      <c r="A1519" s="150"/>
      <c r="B1519" s="225"/>
      <c r="C1519" s="269"/>
      <c r="D1519" s="228"/>
      <c r="E1519" s="225"/>
      <c r="F1519" s="301"/>
      <c r="G1519" s="302"/>
      <c r="H1519" s="302"/>
      <c r="I1519" s="302"/>
      <c r="J1519" s="260"/>
      <c r="K1519" s="269"/>
      <c r="L1519" s="269"/>
      <c r="M1519" s="269"/>
      <c r="N1519" s="225"/>
      <c r="O1519" s="225"/>
      <c r="P1519" s="66"/>
      <c r="Q1519" s="66"/>
      <c r="R1519" s="66"/>
      <c r="S1519" s="66"/>
      <c r="T1519" s="66"/>
      <c r="U1519" s="66"/>
      <c r="V1519" s="66"/>
      <c r="W1519" s="66"/>
      <c r="X1519" s="66"/>
      <c r="Y1519" s="66"/>
      <c r="Z1519" s="66"/>
      <c r="AA1519" s="66"/>
      <c r="AB1519" s="66"/>
      <c r="AC1519" s="66"/>
      <c r="AD1519" s="66"/>
      <c r="AE1519" s="66"/>
      <c r="AF1519" s="66"/>
      <c r="AG1519" s="66"/>
      <c r="AH1519" s="66"/>
      <c r="AI1519" s="66"/>
    </row>
    <row r="1520">
      <c r="A1520" s="150"/>
      <c r="B1520" s="225"/>
      <c r="C1520" s="269"/>
      <c r="D1520" s="228"/>
      <c r="E1520" s="225"/>
      <c r="F1520" s="301"/>
      <c r="G1520" s="302"/>
      <c r="H1520" s="302"/>
      <c r="I1520" s="302"/>
      <c r="J1520" s="260"/>
      <c r="K1520" s="269"/>
      <c r="L1520" s="269"/>
      <c r="M1520" s="269"/>
      <c r="N1520" s="225"/>
      <c r="O1520" s="225"/>
      <c r="P1520" s="66"/>
      <c r="Q1520" s="66"/>
      <c r="R1520" s="66"/>
      <c r="S1520" s="66"/>
      <c r="T1520" s="66"/>
      <c r="U1520" s="66"/>
      <c r="V1520" s="66"/>
      <c r="W1520" s="66"/>
      <c r="X1520" s="66"/>
      <c r="Y1520" s="66"/>
      <c r="Z1520" s="66"/>
      <c r="AA1520" s="66"/>
      <c r="AB1520" s="66"/>
      <c r="AC1520" s="66"/>
      <c r="AD1520" s="66"/>
      <c r="AE1520" s="66"/>
      <c r="AF1520" s="66"/>
      <c r="AG1520" s="66"/>
      <c r="AH1520" s="66"/>
      <c r="AI1520" s="66"/>
    </row>
    <row r="1521">
      <c r="A1521" s="150"/>
      <c r="B1521" s="225"/>
      <c r="C1521" s="269"/>
      <c r="D1521" s="228"/>
      <c r="E1521" s="225"/>
      <c r="F1521" s="301"/>
      <c r="G1521" s="302"/>
      <c r="H1521" s="302"/>
      <c r="I1521" s="302"/>
      <c r="J1521" s="260"/>
      <c r="K1521" s="269"/>
      <c r="L1521" s="269"/>
      <c r="M1521" s="269"/>
      <c r="N1521" s="225"/>
      <c r="O1521" s="225"/>
      <c r="P1521" s="66"/>
      <c r="Q1521" s="66"/>
      <c r="R1521" s="66"/>
      <c r="S1521" s="66"/>
      <c r="T1521" s="66"/>
      <c r="U1521" s="66"/>
      <c r="V1521" s="66"/>
      <c r="W1521" s="66"/>
      <c r="X1521" s="66"/>
      <c r="Y1521" s="66"/>
      <c r="Z1521" s="66"/>
      <c r="AA1521" s="66"/>
      <c r="AB1521" s="66"/>
      <c r="AC1521" s="66"/>
      <c r="AD1521" s="66"/>
      <c r="AE1521" s="66"/>
      <c r="AF1521" s="66"/>
      <c r="AG1521" s="66"/>
      <c r="AH1521" s="66"/>
      <c r="AI1521" s="66"/>
    </row>
    <row r="1522">
      <c r="A1522" s="150"/>
      <c r="B1522" s="225"/>
      <c r="C1522" s="269"/>
      <c r="D1522" s="228"/>
      <c r="E1522" s="225"/>
      <c r="F1522" s="301"/>
      <c r="G1522" s="302"/>
      <c r="H1522" s="302"/>
      <c r="I1522" s="302"/>
      <c r="J1522" s="260"/>
      <c r="K1522" s="269"/>
      <c r="L1522" s="269"/>
      <c r="M1522" s="269"/>
      <c r="N1522" s="225"/>
      <c r="O1522" s="225"/>
      <c r="P1522" s="66"/>
      <c r="Q1522" s="66"/>
      <c r="R1522" s="66"/>
      <c r="S1522" s="66"/>
      <c r="T1522" s="66"/>
      <c r="U1522" s="66"/>
      <c r="V1522" s="66"/>
      <c r="W1522" s="66"/>
      <c r="X1522" s="66"/>
      <c r="Y1522" s="66"/>
      <c r="Z1522" s="66"/>
      <c r="AA1522" s="66"/>
      <c r="AB1522" s="66"/>
      <c r="AC1522" s="66"/>
      <c r="AD1522" s="66"/>
      <c r="AE1522" s="66"/>
      <c r="AF1522" s="66"/>
      <c r="AG1522" s="66"/>
      <c r="AH1522" s="66"/>
      <c r="AI1522" s="66"/>
    </row>
    <row r="1523">
      <c r="A1523" s="150"/>
      <c r="B1523" s="225"/>
      <c r="C1523" s="269"/>
      <c r="D1523" s="228"/>
      <c r="E1523" s="225"/>
      <c r="F1523" s="301"/>
      <c r="G1523" s="302"/>
      <c r="H1523" s="302"/>
      <c r="I1523" s="302"/>
      <c r="J1523" s="260"/>
      <c r="K1523" s="269"/>
      <c r="L1523" s="269"/>
      <c r="M1523" s="269"/>
      <c r="N1523" s="225"/>
      <c r="O1523" s="225"/>
      <c r="P1523" s="66"/>
      <c r="Q1523" s="66"/>
      <c r="R1523" s="66"/>
      <c r="S1523" s="66"/>
      <c r="T1523" s="66"/>
      <c r="U1523" s="66"/>
      <c r="V1523" s="66"/>
      <c r="W1523" s="66"/>
      <c r="X1523" s="66"/>
      <c r="Y1523" s="66"/>
      <c r="Z1523" s="66"/>
      <c r="AA1523" s="66"/>
      <c r="AB1523" s="66"/>
      <c r="AC1523" s="66"/>
      <c r="AD1523" s="66"/>
      <c r="AE1523" s="66"/>
      <c r="AF1523" s="66"/>
      <c r="AG1523" s="66"/>
      <c r="AH1523" s="66"/>
      <c r="AI1523" s="66"/>
    </row>
    <row r="1524">
      <c r="A1524" s="150"/>
      <c r="B1524" s="225"/>
      <c r="C1524" s="269"/>
      <c r="D1524" s="228"/>
      <c r="E1524" s="225"/>
      <c r="F1524" s="301"/>
      <c r="G1524" s="302"/>
      <c r="H1524" s="302"/>
      <c r="I1524" s="302"/>
      <c r="J1524" s="260"/>
      <c r="K1524" s="269"/>
      <c r="L1524" s="269"/>
      <c r="M1524" s="269"/>
      <c r="N1524" s="225"/>
      <c r="O1524" s="225"/>
      <c r="P1524" s="66"/>
      <c r="Q1524" s="66"/>
      <c r="R1524" s="66"/>
      <c r="S1524" s="66"/>
      <c r="T1524" s="66"/>
      <c r="U1524" s="66"/>
      <c r="V1524" s="66"/>
      <c r="W1524" s="66"/>
      <c r="X1524" s="66"/>
      <c r="Y1524" s="66"/>
      <c r="Z1524" s="66"/>
      <c r="AA1524" s="66"/>
      <c r="AB1524" s="66"/>
      <c r="AC1524" s="66"/>
      <c r="AD1524" s="66"/>
      <c r="AE1524" s="66"/>
      <c r="AF1524" s="66"/>
      <c r="AG1524" s="66"/>
      <c r="AH1524" s="66"/>
      <c r="AI1524" s="66"/>
    </row>
    <row r="1525">
      <c r="A1525" s="150"/>
      <c r="B1525" s="225"/>
      <c r="C1525" s="269"/>
      <c r="D1525" s="228"/>
      <c r="E1525" s="225"/>
      <c r="F1525" s="301"/>
      <c r="G1525" s="302"/>
      <c r="H1525" s="302"/>
      <c r="I1525" s="302"/>
      <c r="J1525" s="260"/>
      <c r="K1525" s="269"/>
      <c r="L1525" s="269"/>
      <c r="M1525" s="269"/>
      <c r="N1525" s="225"/>
      <c r="O1525" s="225"/>
      <c r="P1525" s="66"/>
      <c r="Q1525" s="66"/>
      <c r="R1525" s="66"/>
      <c r="S1525" s="66"/>
      <c r="T1525" s="66"/>
      <c r="U1525" s="66"/>
      <c r="V1525" s="66"/>
      <c r="W1525" s="66"/>
      <c r="X1525" s="66"/>
      <c r="Y1525" s="66"/>
      <c r="Z1525" s="66"/>
      <c r="AA1525" s="66"/>
      <c r="AB1525" s="66"/>
      <c r="AC1525" s="66"/>
      <c r="AD1525" s="66"/>
      <c r="AE1525" s="66"/>
      <c r="AF1525" s="66"/>
      <c r="AG1525" s="66"/>
      <c r="AH1525" s="66"/>
      <c r="AI1525" s="66"/>
    </row>
    <row r="1526">
      <c r="A1526" s="150"/>
      <c r="B1526" s="225"/>
      <c r="C1526" s="269"/>
      <c r="D1526" s="228"/>
      <c r="E1526" s="225"/>
      <c r="F1526" s="301"/>
      <c r="G1526" s="302"/>
      <c r="H1526" s="302"/>
      <c r="I1526" s="302"/>
      <c r="J1526" s="260"/>
      <c r="K1526" s="269"/>
      <c r="L1526" s="269"/>
      <c r="M1526" s="269"/>
      <c r="N1526" s="225"/>
      <c r="O1526" s="225"/>
      <c r="P1526" s="66"/>
      <c r="Q1526" s="66"/>
      <c r="R1526" s="66"/>
      <c r="S1526" s="66"/>
      <c r="T1526" s="66"/>
      <c r="U1526" s="66"/>
      <c r="V1526" s="66"/>
      <c r="W1526" s="66"/>
      <c r="X1526" s="66"/>
      <c r="Y1526" s="66"/>
      <c r="Z1526" s="66"/>
      <c r="AA1526" s="66"/>
      <c r="AB1526" s="66"/>
      <c r="AC1526" s="66"/>
      <c r="AD1526" s="66"/>
      <c r="AE1526" s="66"/>
      <c r="AF1526" s="66"/>
      <c r="AG1526" s="66"/>
      <c r="AH1526" s="66"/>
      <c r="AI1526" s="66"/>
    </row>
    <row r="1527">
      <c r="A1527" s="150"/>
      <c r="B1527" s="225"/>
      <c r="C1527" s="269"/>
      <c r="D1527" s="228"/>
      <c r="E1527" s="225"/>
      <c r="F1527" s="301"/>
      <c r="G1527" s="302"/>
      <c r="H1527" s="302"/>
      <c r="I1527" s="302"/>
      <c r="J1527" s="260"/>
      <c r="K1527" s="269"/>
      <c r="L1527" s="269"/>
      <c r="M1527" s="269"/>
      <c r="N1527" s="225"/>
      <c r="O1527" s="225"/>
      <c r="P1527" s="66"/>
      <c r="Q1527" s="66"/>
      <c r="R1527" s="66"/>
      <c r="S1527" s="66"/>
      <c r="T1527" s="66"/>
      <c r="U1527" s="66"/>
      <c r="V1527" s="66"/>
      <c r="W1527" s="66"/>
      <c r="X1527" s="66"/>
      <c r="Y1527" s="66"/>
      <c r="Z1527" s="66"/>
      <c r="AA1527" s="66"/>
      <c r="AB1527" s="66"/>
      <c r="AC1527" s="66"/>
      <c r="AD1527" s="66"/>
      <c r="AE1527" s="66"/>
      <c r="AF1527" s="66"/>
      <c r="AG1527" s="66"/>
      <c r="AH1527" s="66"/>
      <c r="AI1527" s="66"/>
    </row>
    <row r="1528">
      <c r="A1528" s="150"/>
      <c r="B1528" s="225"/>
      <c r="C1528" s="269"/>
      <c r="D1528" s="228"/>
      <c r="E1528" s="225"/>
      <c r="F1528" s="301"/>
      <c r="G1528" s="302"/>
      <c r="H1528" s="302"/>
      <c r="I1528" s="302"/>
      <c r="J1528" s="260"/>
      <c r="K1528" s="269"/>
      <c r="L1528" s="269"/>
      <c r="M1528" s="269"/>
      <c r="N1528" s="225"/>
      <c r="O1528" s="225"/>
      <c r="P1528" s="66"/>
      <c r="Q1528" s="66"/>
      <c r="R1528" s="66"/>
      <c r="S1528" s="66"/>
      <c r="T1528" s="66"/>
      <c r="U1528" s="66"/>
      <c r="V1528" s="66"/>
      <c r="W1528" s="66"/>
      <c r="X1528" s="66"/>
      <c r="Y1528" s="66"/>
      <c r="Z1528" s="66"/>
      <c r="AA1528" s="66"/>
      <c r="AB1528" s="66"/>
      <c r="AC1528" s="66"/>
      <c r="AD1528" s="66"/>
      <c r="AE1528" s="66"/>
      <c r="AF1528" s="66"/>
      <c r="AG1528" s="66"/>
      <c r="AH1528" s="66"/>
      <c r="AI1528" s="66"/>
    </row>
    <row r="1529">
      <c r="A1529" s="150"/>
      <c r="B1529" s="225"/>
      <c r="C1529" s="269"/>
      <c r="D1529" s="228"/>
      <c r="E1529" s="225"/>
      <c r="F1529" s="301"/>
      <c r="G1529" s="302"/>
      <c r="H1529" s="302"/>
      <c r="I1529" s="302"/>
      <c r="J1529" s="260"/>
      <c r="K1529" s="269"/>
      <c r="L1529" s="269"/>
      <c r="M1529" s="269"/>
      <c r="N1529" s="225"/>
      <c r="O1529" s="225"/>
      <c r="P1529" s="66"/>
      <c r="Q1529" s="66"/>
      <c r="R1529" s="66"/>
      <c r="S1529" s="66"/>
      <c r="T1529" s="66"/>
      <c r="U1529" s="66"/>
      <c r="V1529" s="66"/>
      <c r="W1529" s="66"/>
      <c r="X1529" s="66"/>
      <c r="Y1529" s="66"/>
      <c r="Z1529" s="66"/>
      <c r="AA1529" s="66"/>
      <c r="AB1529" s="66"/>
      <c r="AC1529" s="66"/>
      <c r="AD1529" s="66"/>
      <c r="AE1529" s="66"/>
      <c r="AF1529" s="66"/>
      <c r="AG1529" s="66"/>
      <c r="AH1529" s="66"/>
      <c r="AI1529" s="66"/>
    </row>
    <row r="1530">
      <c r="A1530" s="150"/>
      <c r="B1530" s="225"/>
      <c r="C1530" s="269"/>
      <c r="D1530" s="228"/>
      <c r="E1530" s="225"/>
      <c r="F1530" s="301"/>
      <c r="G1530" s="302"/>
      <c r="H1530" s="302"/>
      <c r="I1530" s="302"/>
      <c r="J1530" s="260"/>
      <c r="K1530" s="269"/>
      <c r="L1530" s="269"/>
      <c r="M1530" s="269"/>
      <c r="N1530" s="225"/>
      <c r="O1530" s="225"/>
      <c r="P1530" s="66"/>
      <c r="Q1530" s="66"/>
      <c r="R1530" s="66"/>
      <c r="S1530" s="66"/>
      <c r="T1530" s="66"/>
      <c r="U1530" s="66"/>
      <c r="V1530" s="66"/>
      <c r="W1530" s="66"/>
      <c r="X1530" s="66"/>
      <c r="Y1530" s="66"/>
      <c r="Z1530" s="66"/>
      <c r="AA1530" s="66"/>
      <c r="AB1530" s="66"/>
      <c r="AC1530" s="66"/>
      <c r="AD1530" s="66"/>
      <c r="AE1530" s="66"/>
      <c r="AF1530" s="66"/>
      <c r="AG1530" s="66"/>
      <c r="AH1530" s="66"/>
      <c r="AI1530" s="66"/>
    </row>
    <row r="1531">
      <c r="A1531" s="150"/>
      <c r="B1531" s="225"/>
      <c r="C1531" s="269"/>
      <c r="D1531" s="228"/>
      <c r="E1531" s="225"/>
      <c r="F1531" s="301"/>
      <c r="G1531" s="302"/>
      <c r="H1531" s="302"/>
      <c r="I1531" s="302"/>
      <c r="J1531" s="260"/>
      <c r="K1531" s="269"/>
      <c r="L1531" s="269"/>
      <c r="M1531" s="269"/>
      <c r="N1531" s="225"/>
      <c r="O1531" s="225"/>
      <c r="P1531" s="66"/>
      <c r="Q1531" s="66"/>
      <c r="R1531" s="66"/>
      <c r="S1531" s="66"/>
      <c r="T1531" s="66"/>
      <c r="U1531" s="66"/>
      <c r="V1531" s="66"/>
      <c r="W1531" s="66"/>
      <c r="X1531" s="66"/>
      <c r="Y1531" s="66"/>
      <c r="Z1531" s="66"/>
      <c r="AA1531" s="66"/>
      <c r="AB1531" s="66"/>
      <c r="AC1531" s="66"/>
      <c r="AD1531" s="66"/>
      <c r="AE1531" s="66"/>
      <c r="AF1531" s="66"/>
      <c r="AG1531" s="66"/>
      <c r="AH1531" s="66"/>
      <c r="AI1531" s="66"/>
    </row>
    <row r="1532">
      <c r="A1532" s="150"/>
      <c r="B1532" s="225"/>
      <c r="C1532" s="269"/>
      <c r="D1532" s="228"/>
      <c r="E1532" s="225"/>
      <c r="F1532" s="301"/>
      <c r="G1532" s="302"/>
      <c r="H1532" s="302"/>
      <c r="I1532" s="302"/>
      <c r="J1532" s="260"/>
      <c r="K1532" s="269"/>
      <c r="L1532" s="269"/>
      <c r="M1532" s="269"/>
      <c r="N1532" s="225"/>
      <c r="O1532" s="225"/>
      <c r="P1532" s="66"/>
      <c r="Q1532" s="66"/>
      <c r="R1532" s="66"/>
      <c r="S1532" s="66"/>
      <c r="T1532" s="66"/>
      <c r="U1532" s="66"/>
      <c r="V1532" s="66"/>
      <c r="W1532" s="66"/>
      <c r="X1532" s="66"/>
      <c r="Y1532" s="66"/>
      <c r="Z1532" s="66"/>
      <c r="AA1532" s="66"/>
      <c r="AB1532" s="66"/>
      <c r="AC1532" s="66"/>
      <c r="AD1532" s="66"/>
      <c r="AE1532" s="66"/>
      <c r="AF1532" s="66"/>
      <c r="AG1532" s="66"/>
      <c r="AH1532" s="66"/>
      <c r="AI1532" s="66"/>
    </row>
    <row r="1533">
      <c r="A1533" s="150"/>
      <c r="B1533" s="225"/>
      <c r="C1533" s="269"/>
      <c r="D1533" s="228"/>
      <c r="E1533" s="225"/>
      <c r="F1533" s="301"/>
      <c r="G1533" s="302"/>
      <c r="H1533" s="302"/>
      <c r="I1533" s="302"/>
      <c r="J1533" s="260"/>
      <c r="K1533" s="269"/>
      <c r="L1533" s="269"/>
      <c r="M1533" s="269"/>
      <c r="N1533" s="225"/>
      <c r="O1533" s="225"/>
      <c r="P1533" s="66"/>
      <c r="Q1533" s="66"/>
      <c r="R1533" s="66"/>
      <c r="S1533" s="66"/>
      <c r="T1533" s="66"/>
      <c r="U1533" s="66"/>
      <c r="V1533" s="66"/>
      <c r="W1533" s="66"/>
      <c r="X1533" s="66"/>
      <c r="Y1533" s="66"/>
      <c r="Z1533" s="66"/>
      <c r="AA1533" s="66"/>
      <c r="AB1533" s="66"/>
      <c r="AC1533" s="66"/>
      <c r="AD1533" s="66"/>
      <c r="AE1533" s="66"/>
      <c r="AF1533" s="66"/>
      <c r="AG1533" s="66"/>
      <c r="AH1533" s="66"/>
      <c r="AI1533" s="66"/>
    </row>
    <row r="1534">
      <c r="A1534" s="150"/>
      <c r="B1534" s="225"/>
      <c r="C1534" s="269"/>
      <c r="D1534" s="228"/>
      <c r="E1534" s="225"/>
      <c r="F1534" s="301"/>
      <c r="G1534" s="302"/>
      <c r="H1534" s="302"/>
      <c r="I1534" s="302"/>
      <c r="J1534" s="260"/>
      <c r="K1534" s="269"/>
      <c r="L1534" s="269"/>
      <c r="M1534" s="269"/>
      <c r="N1534" s="225"/>
      <c r="O1534" s="225"/>
      <c r="P1534" s="66"/>
      <c r="Q1534" s="66"/>
      <c r="R1534" s="66"/>
      <c r="S1534" s="66"/>
      <c r="T1534" s="66"/>
      <c r="U1534" s="66"/>
      <c r="V1534" s="66"/>
      <c r="W1534" s="66"/>
      <c r="X1534" s="66"/>
      <c r="Y1534" s="66"/>
      <c r="Z1534" s="66"/>
      <c r="AA1534" s="66"/>
      <c r="AB1534" s="66"/>
      <c r="AC1534" s="66"/>
      <c r="AD1534" s="66"/>
      <c r="AE1534" s="66"/>
      <c r="AF1534" s="66"/>
      <c r="AG1534" s="66"/>
      <c r="AH1534" s="66"/>
      <c r="AI1534" s="66"/>
    </row>
    <row r="1535">
      <c r="A1535" s="150"/>
      <c r="B1535" s="225"/>
      <c r="C1535" s="269"/>
      <c r="D1535" s="228"/>
      <c r="E1535" s="225"/>
      <c r="F1535" s="301"/>
      <c r="G1535" s="302"/>
      <c r="H1535" s="302"/>
      <c r="I1535" s="302"/>
      <c r="J1535" s="260"/>
      <c r="K1535" s="269"/>
      <c r="L1535" s="269"/>
      <c r="M1535" s="269"/>
      <c r="N1535" s="225"/>
      <c r="O1535" s="225"/>
      <c r="P1535" s="66"/>
      <c r="Q1535" s="66"/>
      <c r="R1535" s="66"/>
      <c r="S1535" s="66"/>
      <c r="T1535" s="66"/>
      <c r="U1535" s="66"/>
      <c r="V1535" s="66"/>
      <c r="W1535" s="66"/>
      <c r="X1535" s="66"/>
      <c r="Y1535" s="66"/>
      <c r="Z1535" s="66"/>
      <c r="AA1535" s="66"/>
      <c r="AB1535" s="66"/>
      <c r="AC1535" s="66"/>
      <c r="AD1535" s="66"/>
      <c r="AE1535" s="66"/>
      <c r="AF1535" s="66"/>
      <c r="AG1535" s="66"/>
      <c r="AH1535" s="66"/>
      <c r="AI1535" s="66"/>
    </row>
    <row r="1536">
      <c r="A1536" s="150"/>
      <c r="B1536" s="225"/>
      <c r="C1536" s="269"/>
      <c r="D1536" s="228"/>
      <c r="E1536" s="225"/>
      <c r="F1536" s="301"/>
      <c r="G1536" s="302"/>
      <c r="H1536" s="302"/>
      <c r="I1536" s="302"/>
      <c r="J1536" s="260"/>
      <c r="K1536" s="269"/>
      <c r="L1536" s="269"/>
      <c r="M1536" s="269"/>
      <c r="N1536" s="225"/>
      <c r="O1536" s="225"/>
      <c r="P1536" s="66"/>
      <c r="Q1536" s="66"/>
      <c r="R1536" s="66"/>
      <c r="S1536" s="66"/>
      <c r="T1536" s="66"/>
      <c r="U1536" s="66"/>
      <c r="V1536" s="66"/>
      <c r="W1536" s="66"/>
      <c r="X1536" s="66"/>
      <c r="Y1536" s="66"/>
      <c r="Z1536" s="66"/>
      <c r="AA1536" s="66"/>
      <c r="AB1536" s="66"/>
      <c r="AC1536" s="66"/>
      <c r="AD1536" s="66"/>
      <c r="AE1536" s="66"/>
      <c r="AF1536" s="66"/>
      <c r="AG1536" s="66"/>
      <c r="AH1536" s="66"/>
      <c r="AI1536" s="66"/>
    </row>
    <row r="1537">
      <c r="A1537" s="150"/>
      <c r="B1537" s="225"/>
      <c r="C1537" s="269"/>
      <c r="D1537" s="228"/>
      <c r="E1537" s="225"/>
      <c r="F1537" s="301"/>
      <c r="G1537" s="302"/>
      <c r="H1537" s="302"/>
      <c r="I1537" s="302"/>
      <c r="J1537" s="260"/>
      <c r="K1537" s="269"/>
      <c r="L1537" s="269"/>
      <c r="M1537" s="269"/>
      <c r="N1537" s="225"/>
      <c r="O1537" s="225"/>
      <c r="P1537" s="66"/>
      <c r="Q1537" s="66"/>
      <c r="R1537" s="66"/>
      <c r="S1537" s="66"/>
      <c r="T1537" s="66"/>
      <c r="U1537" s="66"/>
      <c r="V1537" s="66"/>
      <c r="W1537" s="66"/>
      <c r="X1537" s="66"/>
      <c r="Y1537" s="66"/>
      <c r="Z1537" s="66"/>
      <c r="AA1537" s="66"/>
      <c r="AB1537" s="66"/>
      <c r="AC1537" s="66"/>
      <c r="AD1537" s="66"/>
      <c r="AE1537" s="66"/>
      <c r="AF1537" s="66"/>
      <c r="AG1537" s="66"/>
      <c r="AH1537" s="66"/>
      <c r="AI1537" s="66"/>
    </row>
    <row r="1538">
      <c r="A1538" s="150"/>
      <c r="B1538" s="225"/>
      <c r="C1538" s="269"/>
      <c r="D1538" s="228"/>
      <c r="E1538" s="225"/>
      <c r="F1538" s="301"/>
      <c r="G1538" s="302"/>
      <c r="H1538" s="302"/>
      <c r="I1538" s="302"/>
      <c r="J1538" s="260"/>
      <c r="K1538" s="269"/>
      <c r="L1538" s="269"/>
      <c r="M1538" s="269"/>
      <c r="N1538" s="225"/>
      <c r="O1538" s="225"/>
      <c r="P1538" s="66"/>
      <c r="Q1538" s="66"/>
      <c r="R1538" s="66"/>
      <c r="S1538" s="66"/>
      <c r="T1538" s="66"/>
      <c r="U1538" s="66"/>
      <c r="V1538" s="66"/>
      <c r="W1538" s="66"/>
      <c r="X1538" s="66"/>
      <c r="Y1538" s="66"/>
      <c r="Z1538" s="66"/>
      <c r="AA1538" s="66"/>
      <c r="AB1538" s="66"/>
      <c r="AC1538" s="66"/>
      <c r="AD1538" s="66"/>
      <c r="AE1538" s="66"/>
      <c r="AF1538" s="66"/>
      <c r="AG1538" s="66"/>
      <c r="AH1538" s="66"/>
      <c r="AI1538" s="66"/>
    </row>
    <row r="1539">
      <c r="A1539" s="150"/>
      <c r="B1539" s="225"/>
      <c r="C1539" s="269"/>
      <c r="D1539" s="228"/>
      <c r="E1539" s="225"/>
      <c r="F1539" s="301"/>
      <c r="G1539" s="302"/>
      <c r="H1539" s="302"/>
      <c r="I1539" s="302"/>
      <c r="J1539" s="260"/>
      <c r="K1539" s="269"/>
      <c r="L1539" s="269"/>
      <c r="M1539" s="269"/>
      <c r="N1539" s="225"/>
      <c r="O1539" s="225"/>
      <c r="P1539" s="66"/>
      <c r="Q1539" s="66"/>
      <c r="R1539" s="66"/>
      <c r="S1539" s="66"/>
      <c r="T1539" s="66"/>
      <c r="U1539" s="66"/>
      <c r="V1539" s="66"/>
      <c r="W1539" s="66"/>
      <c r="X1539" s="66"/>
      <c r="Y1539" s="66"/>
      <c r="Z1539" s="66"/>
      <c r="AA1539" s="66"/>
      <c r="AB1539" s="66"/>
      <c r="AC1539" s="66"/>
      <c r="AD1539" s="66"/>
      <c r="AE1539" s="66"/>
      <c r="AF1539" s="66"/>
      <c r="AG1539" s="66"/>
      <c r="AH1539" s="66"/>
      <c r="AI1539" s="66"/>
    </row>
    <row r="1540">
      <c r="A1540" s="150"/>
      <c r="B1540" s="225"/>
      <c r="C1540" s="269"/>
      <c r="D1540" s="228"/>
      <c r="E1540" s="225"/>
      <c r="F1540" s="301"/>
      <c r="G1540" s="302"/>
      <c r="H1540" s="302"/>
      <c r="I1540" s="302"/>
      <c r="J1540" s="260"/>
      <c r="K1540" s="269"/>
      <c r="L1540" s="269"/>
      <c r="M1540" s="269"/>
      <c r="N1540" s="225"/>
      <c r="O1540" s="225"/>
      <c r="P1540" s="66"/>
      <c r="Q1540" s="66"/>
      <c r="R1540" s="66"/>
      <c r="S1540" s="66"/>
      <c r="T1540" s="66"/>
      <c r="U1540" s="66"/>
      <c r="V1540" s="66"/>
      <c r="W1540" s="66"/>
      <c r="X1540" s="66"/>
      <c r="Y1540" s="66"/>
      <c r="Z1540" s="66"/>
      <c r="AA1540" s="66"/>
      <c r="AB1540" s="66"/>
      <c r="AC1540" s="66"/>
      <c r="AD1540" s="66"/>
      <c r="AE1540" s="66"/>
      <c r="AF1540" s="66"/>
      <c r="AG1540" s="66"/>
      <c r="AH1540" s="66"/>
      <c r="AI1540" s="66"/>
    </row>
    <row r="1541">
      <c r="A1541" s="150"/>
      <c r="B1541" s="225"/>
      <c r="C1541" s="269"/>
      <c r="D1541" s="228"/>
      <c r="E1541" s="225"/>
      <c r="F1541" s="301"/>
      <c r="G1541" s="302"/>
      <c r="H1541" s="302"/>
      <c r="I1541" s="302"/>
      <c r="J1541" s="260"/>
      <c r="K1541" s="269"/>
      <c r="L1541" s="269"/>
      <c r="M1541" s="269"/>
      <c r="N1541" s="225"/>
      <c r="O1541" s="225"/>
      <c r="P1541" s="66"/>
      <c r="Q1541" s="66"/>
      <c r="R1541" s="66"/>
      <c r="S1541" s="66"/>
      <c r="T1541" s="66"/>
      <c r="U1541" s="66"/>
      <c r="V1541" s="66"/>
      <c r="W1541" s="66"/>
      <c r="X1541" s="66"/>
      <c r="Y1541" s="66"/>
      <c r="Z1541" s="66"/>
      <c r="AA1541" s="66"/>
      <c r="AB1541" s="66"/>
      <c r="AC1541" s="66"/>
      <c r="AD1541" s="66"/>
      <c r="AE1541" s="66"/>
      <c r="AF1541" s="66"/>
      <c r="AG1541" s="66"/>
      <c r="AH1541" s="66"/>
      <c r="AI1541" s="66"/>
    </row>
    <row r="1542">
      <c r="A1542" s="150"/>
      <c r="B1542" s="225"/>
      <c r="C1542" s="269"/>
      <c r="D1542" s="228"/>
      <c r="E1542" s="225"/>
      <c r="F1542" s="301"/>
      <c r="G1542" s="302"/>
      <c r="H1542" s="302"/>
      <c r="I1542" s="302"/>
      <c r="J1542" s="260"/>
      <c r="K1542" s="269"/>
      <c r="L1542" s="269"/>
      <c r="M1542" s="269"/>
      <c r="N1542" s="225"/>
      <c r="O1542" s="225"/>
      <c r="P1542" s="66"/>
      <c r="Q1542" s="66"/>
      <c r="R1542" s="66"/>
      <c r="S1542" s="66"/>
      <c r="T1542" s="66"/>
      <c r="U1542" s="66"/>
      <c r="V1542" s="66"/>
      <c r="W1542" s="66"/>
      <c r="X1542" s="66"/>
      <c r="Y1542" s="66"/>
      <c r="Z1542" s="66"/>
      <c r="AA1542" s="66"/>
      <c r="AB1542" s="66"/>
      <c r="AC1542" s="66"/>
      <c r="AD1542" s="66"/>
      <c r="AE1542" s="66"/>
      <c r="AF1542" s="66"/>
      <c r="AG1542" s="66"/>
      <c r="AH1542" s="66"/>
      <c r="AI1542" s="66"/>
    </row>
    <row r="1543">
      <c r="A1543" s="150"/>
      <c r="B1543" s="225"/>
      <c r="C1543" s="269"/>
      <c r="D1543" s="228"/>
      <c r="E1543" s="225"/>
      <c r="F1543" s="301"/>
      <c r="G1543" s="302"/>
      <c r="H1543" s="302"/>
      <c r="I1543" s="302"/>
      <c r="J1543" s="260"/>
      <c r="K1543" s="269"/>
      <c r="L1543" s="269"/>
      <c r="M1543" s="269"/>
      <c r="N1543" s="225"/>
      <c r="O1543" s="225"/>
      <c r="P1543" s="66"/>
      <c r="Q1543" s="66"/>
      <c r="R1543" s="66"/>
      <c r="S1543" s="66"/>
      <c r="T1543" s="66"/>
      <c r="U1543" s="66"/>
      <c r="V1543" s="66"/>
      <c r="W1543" s="66"/>
      <c r="X1543" s="66"/>
      <c r="Y1543" s="66"/>
      <c r="Z1543" s="66"/>
      <c r="AA1543" s="66"/>
      <c r="AB1543" s="66"/>
      <c r="AC1543" s="66"/>
      <c r="AD1543" s="66"/>
      <c r="AE1543" s="66"/>
      <c r="AF1543" s="66"/>
      <c r="AG1543" s="66"/>
      <c r="AH1543" s="66"/>
      <c r="AI1543" s="66"/>
    </row>
    <row r="1544">
      <c r="A1544" s="150"/>
      <c r="B1544" s="225"/>
      <c r="C1544" s="269"/>
      <c r="D1544" s="228"/>
      <c r="E1544" s="225"/>
      <c r="F1544" s="301"/>
      <c r="G1544" s="302"/>
      <c r="H1544" s="302"/>
      <c r="I1544" s="302"/>
      <c r="J1544" s="260"/>
      <c r="K1544" s="269"/>
      <c r="L1544" s="269"/>
      <c r="M1544" s="269"/>
      <c r="N1544" s="225"/>
      <c r="O1544" s="225"/>
      <c r="P1544" s="66"/>
      <c r="Q1544" s="66"/>
      <c r="R1544" s="66"/>
      <c r="S1544" s="66"/>
      <c r="T1544" s="66"/>
      <c r="U1544" s="66"/>
      <c r="V1544" s="66"/>
      <c r="W1544" s="66"/>
      <c r="X1544" s="66"/>
      <c r="Y1544" s="66"/>
      <c r="Z1544" s="66"/>
      <c r="AA1544" s="66"/>
      <c r="AB1544" s="66"/>
      <c r="AC1544" s="66"/>
      <c r="AD1544" s="66"/>
      <c r="AE1544" s="66"/>
      <c r="AF1544" s="66"/>
      <c r="AG1544" s="66"/>
      <c r="AH1544" s="66"/>
      <c r="AI1544" s="66"/>
    </row>
    <row r="1545">
      <c r="A1545" s="150"/>
      <c r="B1545" s="225"/>
      <c r="C1545" s="269"/>
      <c r="D1545" s="228"/>
      <c r="E1545" s="225"/>
      <c r="F1545" s="301"/>
      <c r="G1545" s="302"/>
      <c r="H1545" s="302"/>
      <c r="I1545" s="302"/>
      <c r="J1545" s="260"/>
      <c r="K1545" s="269"/>
      <c r="L1545" s="269"/>
      <c r="M1545" s="269"/>
      <c r="N1545" s="225"/>
      <c r="O1545" s="225"/>
      <c r="P1545" s="66"/>
      <c r="Q1545" s="66"/>
      <c r="R1545" s="66"/>
      <c r="S1545" s="66"/>
      <c r="T1545" s="66"/>
      <c r="U1545" s="66"/>
      <c r="V1545" s="66"/>
      <c r="W1545" s="66"/>
      <c r="X1545" s="66"/>
      <c r="Y1545" s="66"/>
      <c r="Z1545" s="66"/>
      <c r="AA1545" s="66"/>
      <c r="AB1545" s="66"/>
      <c r="AC1545" s="66"/>
      <c r="AD1545" s="66"/>
      <c r="AE1545" s="66"/>
      <c r="AF1545" s="66"/>
      <c r="AG1545" s="66"/>
      <c r="AH1545" s="66"/>
      <c r="AI1545" s="66"/>
    </row>
    <row r="1546">
      <c r="A1546" s="150"/>
      <c r="B1546" s="225"/>
      <c r="C1546" s="269"/>
      <c r="D1546" s="228"/>
      <c r="E1546" s="225"/>
      <c r="F1546" s="301"/>
      <c r="G1546" s="302"/>
      <c r="H1546" s="302"/>
      <c r="I1546" s="302"/>
      <c r="J1546" s="260"/>
      <c r="K1546" s="269"/>
      <c r="L1546" s="269"/>
      <c r="M1546" s="269"/>
      <c r="N1546" s="225"/>
      <c r="O1546" s="225"/>
      <c r="P1546" s="66"/>
      <c r="Q1546" s="66"/>
      <c r="R1546" s="66"/>
      <c r="S1546" s="66"/>
      <c r="T1546" s="66"/>
      <c r="U1546" s="66"/>
      <c r="V1546" s="66"/>
      <c r="W1546" s="66"/>
      <c r="X1546" s="66"/>
      <c r="Y1546" s="66"/>
      <c r="Z1546" s="66"/>
      <c r="AA1546" s="66"/>
      <c r="AB1546" s="66"/>
      <c r="AC1546" s="66"/>
      <c r="AD1546" s="66"/>
      <c r="AE1546" s="66"/>
      <c r="AF1546" s="66"/>
      <c r="AG1546" s="66"/>
      <c r="AH1546" s="66"/>
      <c r="AI1546" s="66"/>
    </row>
    <row r="1547">
      <c r="A1547" s="150"/>
      <c r="B1547" s="225"/>
      <c r="C1547" s="269"/>
      <c r="D1547" s="228"/>
      <c r="E1547" s="225"/>
      <c r="F1547" s="301"/>
      <c r="G1547" s="302"/>
      <c r="H1547" s="302"/>
      <c r="I1547" s="302"/>
      <c r="J1547" s="260"/>
      <c r="K1547" s="269"/>
      <c r="L1547" s="269"/>
      <c r="M1547" s="269"/>
      <c r="N1547" s="225"/>
      <c r="O1547" s="225"/>
      <c r="P1547" s="66"/>
      <c r="Q1547" s="66"/>
      <c r="R1547" s="66"/>
      <c r="S1547" s="66"/>
      <c r="T1547" s="66"/>
      <c r="U1547" s="66"/>
      <c r="V1547" s="66"/>
      <c r="W1547" s="66"/>
      <c r="X1547" s="66"/>
      <c r="Y1547" s="66"/>
      <c r="Z1547" s="66"/>
      <c r="AA1547" s="66"/>
      <c r="AB1547" s="66"/>
      <c r="AC1547" s="66"/>
      <c r="AD1547" s="66"/>
      <c r="AE1547" s="66"/>
      <c r="AF1547" s="66"/>
      <c r="AG1547" s="66"/>
      <c r="AH1547" s="66"/>
      <c r="AI1547" s="66"/>
    </row>
    <row r="1548">
      <c r="A1548" s="150"/>
      <c r="B1548" s="225"/>
      <c r="C1548" s="269"/>
      <c r="D1548" s="228"/>
      <c r="E1548" s="225"/>
      <c r="F1548" s="301"/>
      <c r="G1548" s="302"/>
      <c r="H1548" s="302"/>
      <c r="I1548" s="302"/>
      <c r="J1548" s="260"/>
      <c r="K1548" s="269"/>
      <c r="L1548" s="269"/>
      <c r="M1548" s="269"/>
      <c r="N1548" s="225"/>
      <c r="O1548" s="225"/>
      <c r="P1548" s="66"/>
      <c r="Q1548" s="66"/>
      <c r="R1548" s="66"/>
      <c r="S1548" s="66"/>
      <c r="T1548" s="66"/>
      <c r="U1548" s="66"/>
      <c r="V1548" s="66"/>
      <c r="W1548" s="66"/>
      <c r="X1548" s="66"/>
      <c r="Y1548" s="66"/>
      <c r="Z1548" s="66"/>
      <c r="AA1548" s="66"/>
      <c r="AB1548" s="66"/>
      <c r="AC1548" s="66"/>
      <c r="AD1548" s="66"/>
      <c r="AE1548" s="66"/>
      <c r="AF1548" s="66"/>
      <c r="AG1548" s="66"/>
      <c r="AH1548" s="66"/>
      <c r="AI1548" s="66"/>
    </row>
    <row r="1549">
      <c r="A1549" s="150"/>
      <c r="B1549" s="225"/>
      <c r="C1549" s="269"/>
      <c r="D1549" s="228"/>
      <c r="E1549" s="225"/>
      <c r="F1549" s="301"/>
      <c r="G1549" s="302"/>
      <c r="H1549" s="302"/>
      <c r="I1549" s="302"/>
      <c r="J1549" s="260"/>
      <c r="K1549" s="269"/>
      <c r="L1549" s="269"/>
      <c r="M1549" s="269"/>
      <c r="N1549" s="225"/>
      <c r="O1549" s="225"/>
      <c r="P1549" s="66"/>
      <c r="Q1549" s="66"/>
      <c r="R1549" s="66"/>
      <c r="S1549" s="66"/>
      <c r="T1549" s="66"/>
      <c r="U1549" s="66"/>
      <c r="V1549" s="66"/>
      <c r="W1549" s="66"/>
      <c r="X1549" s="66"/>
      <c r="Y1549" s="66"/>
      <c r="Z1549" s="66"/>
      <c r="AA1549" s="66"/>
      <c r="AB1549" s="66"/>
      <c r="AC1549" s="66"/>
      <c r="AD1549" s="66"/>
      <c r="AE1549" s="66"/>
      <c r="AF1549" s="66"/>
      <c r="AG1549" s="66"/>
      <c r="AH1549" s="66"/>
      <c r="AI1549" s="66"/>
    </row>
    <row r="1550">
      <c r="A1550" s="150"/>
      <c r="B1550" s="225"/>
      <c r="C1550" s="269"/>
      <c r="D1550" s="228"/>
      <c r="E1550" s="225"/>
      <c r="F1550" s="301"/>
      <c r="G1550" s="302"/>
      <c r="H1550" s="302"/>
      <c r="I1550" s="302"/>
      <c r="J1550" s="260"/>
      <c r="K1550" s="269"/>
      <c r="L1550" s="269"/>
      <c r="M1550" s="269"/>
      <c r="N1550" s="225"/>
      <c r="O1550" s="225"/>
      <c r="P1550" s="66"/>
      <c r="Q1550" s="66"/>
      <c r="R1550" s="66"/>
      <c r="S1550" s="66"/>
      <c r="T1550" s="66"/>
      <c r="U1550" s="66"/>
      <c r="V1550" s="66"/>
      <c r="W1550" s="66"/>
      <c r="X1550" s="66"/>
      <c r="Y1550" s="66"/>
      <c r="Z1550" s="66"/>
      <c r="AA1550" s="66"/>
      <c r="AB1550" s="66"/>
      <c r="AC1550" s="66"/>
      <c r="AD1550" s="66"/>
      <c r="AE1550" s="66"/>
      <c r="AF1550" s="66"/>
      <c r="AG1550" s="66"/>
      <c r="AH1550" s="66"/>
      <c r="AI1550" s="66"/>
    </row>
    <row r="1551">
      <c r="A1551" s="150"/>
      <c r="B1551" s="225"/>
      <c r="C1551" s="269"/>
      <c r="D1551" s="228"/>
      <c r="E1551" s="225"/>
      <c r="F1551" s="301"/>
      <c r="G1551" s="302"/>
      <c r="H1551" s="302"/>
      <c r="I1551" s="302"/>
      <c r="J1551" s="260"/>
      <c r="K1551" s="269"/>
      <c r="L1551" s="269"/>
      <c r="M1551" s="269"/>
      <c r="N1551" s="225"/>
      <c r="O1551" s="225"/>
      <c r="P1551" s="66"/>
      <c r="Q1551" s="66"/>
      <c r="R1551" s="66"/>
      <c r="S1551" s="66"/>
      <c r="T1551" s="66"/>
      <c r="U1551" s="66"/>
      <c r="V1551" s="66"/>
      <c r="W1551" s="66"/>
      <c r="X1551" s="66"/>
      <c r="Y1551" s="66"/>
      <c r="Z1551" s="66"/>
      <c r="AA1551" s="66"/>
      <c r="AB1551" s="66"/>
      <c r="AC1551" s="66"/>
      <c r="AD1551" s="66"/>
      <c r="AE1551" s="66"/>
      <c r="AF1551" s="66"/>
      <c r="AG1551" s="66"/>
      <c r="AH1551" s="66"/>
      <c r="AI1551" s="66"/>
    </row>
    <row r="1552">
      <c r="A1552" s="150"/>
      <c r="B1552" s="225"/>
      <c r="C1552" s="269"/>
      <c r="D1552" s="228"/>
      <c r="E1552" s="225"/>
      <c r="F1552" s="301"/>
      <c r="G1552" s="302"/>
      <c r="H1552" s="302"/>
      <c r="I1552" s="302"/>
      <c r="J1552" s="260"/>
      <c r="K1552" s="269"/>
      <c r="L1552" s="269"/>
      <c r="M1552" s="269"/>
      <c r="N1552" s="225"/>
      <c r="O1552" s="225"/>
      <c r="P1552" s="66"/>
      <c r="Q1552" s="66"/>
      <c r="R1552" s="66"/>
      <c r="S1552" s="66"/>
      <c r="T1552" s="66"/>
      <c r="U1552" s="66"/>
      <c r="V1552" s="66"/>
      <c r="W1552" s="66"/>
      <c r="X1552" s="66"/>
      <c r="Y1552" s="66"/>
      <c r="Z1552" s="66"/>
      <c r="AA1552" s="66"/>
      <c r="AB1552" s="66"/>
      <c r="AC1552" s="66"/>
      <c r="AD1552" s="66"/>
      <c r="AE1552" s="66"/>
      <c r="AF1552" s="66"/>
      <c r="AG1552" s="66"/>
      <c r="AH1552" s="66"/>
      <c r="AI1552" s="66"/>
    </row>
    <row r="1553">
      <c r="A1553" s="150"/>
      <c r="B1553" s="225"/>
      <c r="C1553" s="269"/>
      <c r="D1553" s="228"/>
      <c r="E1553" s="225"/>
      <c r="F1553" s="301"/>
      <c r="G1553" s="302"/>
      <c r="H1553" s="302"/>
      <c r="I1553" s="302"/>
      <c r="J1553" s="260"/>
      <c r="K1553" s="269"/>
      <c r="L1553" s="269"/>
      <c r="M1553" s="269"/>
      <c r="N1553" s="225"/>
      <c r="O1553" s="225"/>
      <c r="P1553" s="66"/>
      <c r="Q1553" s="66"/>
      <c r="R1553" s="66"/>
      <c r="S1553" s="66"/>
      <c r="T1553" s="66"/>
      <c r="U1553" s="66"/>
      <c r="V1553" s="66"/>
      <c r="W1553" s="66"/>
      <c r="X1553" s="66"/>
      <c r="Y1553" s="66"/>
      <c r="Z1553" s="66"/>
      <c r="AA1553" s="66"/>
      <c r="AB1553" s="66"/>
      <c r="AC1553" s="66"/>
      <c r="AD1553" s="66"/>
      <c r="AE1553" s="66"/>
      <c r="AF1553" s="66"/>
      <c r="AG1553" s="66"/>
      <c r="AH1553" s="66"/>
      <c r="AI1553" s="66"/>
    </row>
    <row r="1554">
      <c r="A1554" s="150"/>
      <c r="B1554" s="225"/>
      <c r="C1554" s="269"/>
      <c r="D1554" s="228"/>
      <c r="E1554" s="225"/>
      <c r="F1554" s="301"/>
      <c r="G1554" s="302"/>
      <c r="H1554" s="302"/>
      <c r="I1554" s="302"/>
      <c r="J1554" s="260"/>
      <c r="K1554" s="269"/>
      <c r="L1554" s="269"/>
      <c r="M1554" s="269"/>
      <c r="N1554" s="225"/>
      <c r="O1554" s="225"/>
      <c r="P1554" s="66"/>
      <c r="Q1554" s="66"/>
      <c r="R1554" s="66"/>
      <c r="S1554" s="66"/>
      <c r="T1554" s="66"/>
      <c r="U1554" s="66"/>
      <c r="V1554" s="66"/>
      <c r="W1554" s="66"/>
      <c r="X1554" s="66"/>
      <c r="Y1554" s="66"/>
      <c r="Z1554" s="66"/>
      <c r="AA1554" s="66"/>
      <c r="AB1554" s="66"/>
      <c r="AC1554" s="66"/>
      <c r="AD1554" s="66"/>
      <c r="AE1554" s="66"/>
      <c r="AF1554" s="66"/>
      <c r="AG1554" s="66"/>
      <c r="AH1554" s="66"/>
      <c r="AI1554" s="66"/>
    </row>
    <row r="1555">
      <c r="A1555" s="150"/>
      <c r="B1555" s="225"/>
      <c r="C1555" s="269"/>
      <c r="D1555" s="228"/>
      <c r="E1555" s="225"/>
      <c r="F1555" s="301"/>
      <c r="G1555" s="302"/>
      <c r="H1555" s="302"/>
      <c r="I1555" s="302"/>
      <c r="J1555" s="260"/>
      <c r="K1555" s="269"/>
      <c r="L1555" s="269"/>
      <c r="M1555" s="269"/>
      <c r="N1555" s="225"/>
      <c r="O1555" s="225"/>
      <c r="P1555" s="66"/>
      <c r="Q1555" s="66"/>
      <c r="R1555" s="66"/>
      <c r="S1555" s="66"/>
      <c r="T1555" s="66"/>
      <c r="U1555" s="66"/>
      <c r="V1555" s="66"/>
      <c r="W1555" s="66"/>
      <c r="X1555" s="66"/>
      <c r="Y1555" s="66"/>
      <c r="Z1555" s="66"/>
      <c r="AA1555" s="66"/>
      <c r="AB1555" s="66"/>
      <c r="AC1555" s="66"/>
      <c r="AD1555" s="66"/>
      <c r="AE1555" s="66"/>
      <c r="AF1555" s="66"/>
      <c r="AG1555" s="66"/>
      <c r="AH1555" s="66"/>
      <c r="AI1555" s="66"/>
    </row>
    <row r="1556">
      <c r="A1556" s="150"/>
      <c r="B1556" s="225"/>
      <c r="C1556" s="269"/>
      <c r="D1556" s="228"/>
      <c r="E1556" s="225"/>
      <c r="F1556" s="301"/>
      <c r="G1556" s="302"/>
      <c r="H1556" s="302"/>
      <c r="I1556" s="302"/>
      <c r="J1556" s="260"/>
      <c r="K1556" s="269"/>
      <c r="L1556" s="269"/>
      <c r="M1556" s="269"/>
      <c r="N1556" s="225"/>
      <c r="O1556" s="225"/>
      <c r="P1556" s="66"/>
      <c r="Q1556" s="66"/>
      <c r="R1556" s="66"/>
      <c r="S1556" s="66"/>
      <c r="T1556" s="66"/>
      <c r="U1556" s="66"/>
      <c r="V1556" s="66"/>
      <c r="W1556" s="66"/>
      <c r="X1556" s="66"/>
      <c r="Y1556" s="66"/>
      <c r="Z1556" s="66"/>
      <c r="AA1556" s="66"/>
      <c r="AB1556" s="66"/>
      <c r="AC1556" s="66"/>
      <c r="AD1556" s="66"/>
      <c r="AE1556" s="66"/>
      <c r="AF1556" s="66"/>
      <c r="AG1556" s="66"/>
      <c r="AH1556" s="66"/>
      <c r="AI1556" s="66"/>
    </row>
    <row r="1557">
      <c r="A1557" s="150"/>
      <c r="B1557" s="225"/>
      <c r="C1557" s="269"/>
      <c r="D1557" s="228"/>
      <c r="E1557" s="225"/>
      <c r="F1557" s="301"/>
      <c r="G1557" s="302"/>
      <c r="H1557" s="302"/>
      <c r="I1557" s="302"/>
      <c r="J1557" s="260"/>
      <c r="K1557" s="269"/>
      <c r="L1557" s="269"/>
      <c r="M1557" s="269"/>
      <c r="N1557" s="225"/>
      <c r="O1557" s="225"/>
      <c r="P1557" s="66"/>
      <c r="Q1557" s="66"/>
      <c r="R1557" s="66"/>
      <c r="S1557" s="66"/>
      <c r="T1557" s="66"/>
      <c r="U1557" s="66"/>
      <c r="V1557" s="66"/>
      <c r="W1557" s="66"/>
      <c r="X1557" s="66"/>
      <c r="Y1557" s="66"/>
      <c r="Z1557" s="66"/>
      <c r="AA1557" s="66"/>
      <c r="AB1557" s="66"/>
      <c r="AC1557" s="66"/>
      <c r="AD1557" s="66"/>
      <c r="AE1557" s="66"/>
      <c r="AF1557" s="66"/>
      <c r="AG1557" s="66"/>
      <c r="AH1557" s="66"/>
      <c r="AI1557" s="66"/>
    </row>
    <row r="1558">
      <c r="A1558" s="150"/>
      <c r="B1558" s="225"/>
      <c r="C1558" s="269"/>
      <c r="D1558" s="228"/>
      <c r="E1558" s="225"/>
      <c r="F1558" s="301"/>
      <c r="G1558" s="302"/>
      <c r="H1558" s="302"/>
      <c r="I1558" s="302"/>
      <c r="J1558" s="260"/>
      <c r="K1558" s="269"/>
      <c r="L1558" s="269"/>
      <c r="M1558" s="269"/>
      <c r="N1558" s="225"/>
      <c r="O1558" s="225"/>
      <c r="P1558" s="66"/>
      <c r="Q1558" s="66"/>
      <c r="R1558" s="66"/>
      <c r="S1558" s="66"/>
      <c r="T1558" s="66"/>
      <c r="U1558" s="66"/>
      <c r="V1558" s="66"/>
      <c r="W1558" s="66"/>
      <c r="X1558" s="66"/>
      <c r="Y1558" s="66"/>
      <c r="Z1558" s="66"/>
      <c r="AA1558" s="66"/>
      <c r="AB1558" s="66"/>
      <c r="AC1558" s="66"/>
      <c r="AD1558" s="66"/>
      <c r="AE1558" s="66"/>
      <c r="AF1558" s="66"/>
      <c r="AG1558" s="66"/>
      <c r="AH1558" s="66"/>
      <c r="AI1558" s="66"/>
    </row>
    <row r="1559">
      <c r="A1559" s="150"/>
      <c r="B1559" s="225"/>
      <c r="C1559" s="269"/>
      <c r="D1559" s="228"/>
      <c r="E1559" s="225"/>
      <c r="F1559" s="301"/>
      <c r="G1559" s="302"/>
      <c r="H1559" s="302"/>
      <c r="I1559" s="302"/>
      <c r="J1559" s="260"/>
      <c r="K1559" s="269"/>
      <c r="L1559" s="269"/>
      <c r="M1559" s="269"/>
      <c r="N1559" s="225"/>
      <c r="O1559" s="225"/>
      <c r="P1559" s="66"/>
      <c r="Q1559" s="66"/>
      <c r="R1559" s="66"/>
      <c r="S1559" s="66"/>
      <c r="T1559" s="66"/>
      <c r="U1559" s="66"/>
      <c r="V1559" s="66"/>
      <c r="W1559" s="66"/>
      <c r="X1559" s="66"/>
      <c r="Y1559" s="66"/>
      <c r="Z1559" s="66"/>
      <c r="AA1559" s="66"/>
      <c r="AB1559" s="66"/>
      <c r="AC1559" s="66"/>
      <c r="AD1559" s="66"/>
      <c r="AE1559" s="66"/>
      <c r="AF1559" s="66"/>
      <c r="AG1559" s="66"/>
      <c r="AH1559" s="66"/>
      <c r="AI1559" s="66"/>
    </row>
    <row r="1560">
      <c r="A1560" s="150"/>
      <c r="B1560" s="225"/>
      <c r="C1560" s="269"/>
      <c r="D1560" s="228"/>
      <c r="E1560" s="225"/>
      <c r="F1560" s="301"/>
      <c r="G1560" s="302"/>
      <c r="H1560" s="302"/>
      <c r="I1560" s="302"/>
      <c r="J1560" s="260"/>
      <c r="K1560" s="269"/>
      <c r="L1560" s="269"/>
      <c r="M1560" s="269"/>
      <c r="N1560" s="225"/>
      <c r="O1560" s="225"/>
      <c r="P1560" s="66"/>
      <c r="Q1560" s="66"/>
      <c r="R1560" s="66"/>
      <c r="S1560" s="66"/>
      <c r="T1560" s="66"/>
      <c r="U1560" s="66"/>
      <c r="V1560" s="66"/>
      <c r="W1560" s="66"/>
      <c r="X1560" s="66"/>
      <c r="Y1560" s="66"/>
      <c r="Z1560" s="66"/>
      <c r="AA1560" s="66"/>
      <c r="AB1560" s="66"/>
      <c r="AC1560" s="66"/>
      <c r="AD1560" s="66"/>
      <c r="AE1560" s="66"/>
      <c r="AF1560" s="66"/>
      <c r="AG1560" s="66"/>
      <c r="AH1560" s="66"/>
      <c r="AI1560" s="66"/>
    </row>
    <row r="1561">
      <c r="A1561" s="150"/>
      <c r="B1561" s="225"/>
      <c r="C1561" s="269"/>
      <c r="D1561" s="228"/>
      <c r="E1561" s="225"/>
      <c r="F1561" s="301"/>
      <c r="G1561" s="302"/>
      <c r="H1561" s="302"/>
      <c r="I1561" s="302"/>
      <c r="J1561" s="260"/>
      <c r="K1561" s="269"/>
      <c r="L1561" s="269"/>
      <c r="M1561" s="269"/>
      <c r="N1561" s="225"/>
      <c r="O1561" s="225"/>
      <c r="P1561" s="66"/>
      <c r="Q1561" s="66"/>
      <c r="R1561" s="66"/>
      <c r="S1561" s="66"/>
      <c r="T1561" s="66"/>
      <c r="U1561" s="66"/>
      <c r="V1561" s="66"/>
      <c r="W1561" s="66"/>
      <c r="X1561" s="66"/>
      <c r="Y1561" s="66"/>
      <c r="Z1561" s="66"/>
      <c r="AA1561" s="66"/>
      <c r="AB1561" s="66"/>
      <c r="AC1561" s="66"/>
      <c r="AD1561" s="66"/>
      <c r="AE1561" s="66"/>
      <c r="AF1561" s="66"/>
      <c r="AG1561" s="66"/>
      <c r="AH1561" s="66"/>
      <c r="AI1561" s="66"/>
    </row>
    <row r="1562">
      <c r="A1562" s="150"/>
      <c r="B1562" s="225"/>
      <c r="C1562" s="269"/>
      <c r="D1562" s="228"/>
      <c r="E1562" s="225"/>
      <c r="F1562" s="301"/>
      <c r="G1562" s="302"/>
      <c r="H1562" s="302"/>
      <c r="I1562" s="302"/>
      <c r="J1562" s="260"/>
      <c r="K1562" s="269"/>
      <c r="L1562" s="269"/>
      <c r="M1562" s="269"/>
      <c r="N1562" s="225"/>
      <c r="O1562" s="225"/>
      <c r="P1562" s="66"/>
      <c r="Q1562" s="66"/>
      <c r="R1562" s="66"/>
      <c r="S1562" s="66"/>
      <c r="T1562" s="66"/>
      <c r="U1562" s="66"/>
      <c r="V1562" s="66"/>
      <c r="W1562" s="66"/>
      <c r="X1562" s="66"/>
      <c r="Y1562" s="66"/>
      <c r="Z1562" s="66"/>
      <c r="AA1562" s="66"/>
      <c r="AB1562" s="66"/>
      <c r="AC1562" s="66"/>
      <c r="AD1562" s="66"/>
      <c r="AE1562" s="66"/>
      <c r="AF1562" s="66"/>
      <c r="AG1562" s="66"/>
      <c r="AH1562" s="66"/>
      <c r="AI1562" s="66"/>
    </row>
    <row r="1563">
      <c r="A1563" s="150"/>
      <c r="B1563" s="225"/>
      <c r="C1563" s="269"/>
      <c r="D1563" s="228"/>
      <c r="E1563" s="225"/>
      <c r="F1563" s="301"/>
      <c r="G1563" s="302"/>
      <c r="H1563" s="302"/>
      <c r="I1563" s="302"/>
      <c r="J1563" s="260"/>
      <c r="K1563" s="269"/>
      <c r="L1563" s="269"/>
      <c r="M1563" s="269"/>
      <c r="N1563" s="225"/>
      <c r="O1563" s="225"/>
      <c r="P1563" s="66"/>
      <c r="Q1563" s="66"/>
      <c r="R1563" s="66"/>
      <c r="S1563" s="66"/>
      <c r="T1563" s="66"/>
      <c r="U1563" s="66"/>
      <c r="V1563" s="66"/>
      <c r="W1563" s="66"/>
      <c r="X1563" s="66"/>
      <c r="Y1563" s="66"/>
      <c r="Z1563" s="66"/>
      <c r="AA1563" s="66"/>
      <c r="AB1563" s="66"/>
      <c r="AC1563" s="66"/>
      <c r="AD1563" s="66"/>
      <c r="AE1563" s="66"/>
      <c r="AF1563" s="66"/>
      <c r="AG1563" s="66"/>
      <c r="AH1563" s="66"/>
      <c r="AI1563" s="66"/>
    </row>
    <row r="1564">
      <c r="A1564" s="150"/>
      <c r="B1564" s="225"/>
      <c r="C1564" s="269"/>
      <c r="D1564" s="228"/>
      <c r="E1564" s="225"/>
      <c r="F1564" s="301"/>
      <c r="G1564" s="302"/>
      <c r="H1564" s="302"/>
      <c r="I1564" s="302"/>
      <c r="J1564" s="260"/>
      <c r="K1564" s="269"/>
      <c r="L1564" s="269"/>
      <c r="M1564" s="269"/>
      <c r="N1564" s="225"/>
      <c r="O1564" s="225"/>
      <c r="P1564" s="66"/>
      <c r="Q1564" s="66"/>
      <c r="R1564" s="66"/>
      <c r="S1564" s="66"/>
      <c r="T1564" s="66"/>
      <c r="U1564" s="66"/>
      <c r="V1564" s="66"/>
      <c r="W1564" s="66"/>
      <c r="X1564" s="66"/>
      <c r="Y1564" s="66"/>
      <c r="Z1564" s="66"/>
      <c r="AA1564" s="66"/>
      <c r="AB1564" s="66"/>
      <c r="AC1564" s="66"/>
      <c r="AD1564" s="66"/>
      <c r="AE1564" s="66"/>
      <c r="AF1564" s="66"/>
      <c r="AG1564" s="66"/>
      <c r="AH1564" s="66"/>
      <c r="AI1564" s="66"/>
    </row>
    <row r="1565">
      <c r="A1565" s="150"/>
      <c r="B1565" s="225"/>
      <c r="C1565" s="269"/>
      <c r="D1565" s="228"/>
      <c r="E1565" s="225"/>
      <c r="F1565" s="301"/>
      <c r="G1565" s="302"/>
      <c r="H1565" s="302"/>
      <c r="I1565" s="302"/>
      <c r="J1565" s="260"/>
      <c r="K1565" s="269"/>
      <c r="L1565" s="269"/>
      <c r="M1565" s="269"/>
      <c r="N1565" s="225"/>
      <c r="O1565" s="225"/>
      <c r="P1565" s="66"/>
      <c r="Q1565" s="66"/>
      <c r="R1565" s="66"/>
      <c r="S1565" s="66"/>
      <c r="T1565" s="66"/>
      <c r="U1565" s="66"/>
      <c r="V1565" s="66"/>
      <c r="W1565" s="66"/>
      <c r="X1565" s="66"/>
      <c r="Y1565" s="66"/>
      <c r="Z1565" s="66"/>
      <c r="AA1565" s="66"/>
      <c r="AB1565" s="66"/>
      <c r="AC1565" s="66"/>
      <c r="AD1565" s="66"/>
      <c r="AE1565" s="66"/>
      <c r="AF1565" s="66"/>
      <c r="AG1565" s="66"/>
      <c r="AH1565" s="66"/>
      <c r="AI1565" s="66"/>
    </row>
    <row r="1566">
      <c r="A1566" s="150"/>
      <c r="B1566" s="225"/>
      <c r="C1566" s="269"/>
      <c r="D1566" s="228"/>
      <c r="E1566" s="225"/>
      <c r="F1566" s="301"/>
      <c r="G1566" s="302"/>
      <c r="H1566" s="302"/>
      <c r="I1566" s="302"/>
      <c r="J1566" s="260"/>
      <c r="K1566" s="269"/>
      <c r="L1566" s="269"/>
      <c r="M1566" s="269"/>
      <c r="N1566" s="225"/>
      <c r="O1566" s="225"/>
      <c r="P1566" s="66"/>
      <c r="Q1566" s="66"/>
      <c r="R1566" s="66"/>
      <c r="S1566" s="66"/>
      <c r="T1566" s="66"/>
      <c r="U1566" s="66"/>
      <c r="V1566" s="66"/>
      <c r="W1566" s="66"/>
      <c r="X1566" s="66"/>
      <c r="Y1566" s="66"/>
      <c r="Z1566" s="66"/>
      <c r="AA1566" s="66"/>
      <c r="AB1566" s="66"/>
      <c r="AC1566" s="66"/>
      <c r="AD1566" s="66"/>
      <c r="AE1566" s="66"/>
      <c r="AF1566" s="66"/>
      <c r="AG1566" s="66"/>
      <c r="AH1566" s="66"/>
      <c r="AI1566" s="66"/>
    </row>
    <row r="1567">
      <c r="A1567" s="150"/>
      <c r="B1567" s="225"/>
      <c r="C1567" s="269"/>
      <c r="D1567" s="228"/>
      <c r="E1567" s="225"/>
      <c r="F1567" s="301"/>
      <c r="G1567" s="302"/>
      <c r="H1567" s="302"/>
      <c r="I1567" s="302"/>
      <c r="J1567" s="260"/>
      <c r="K1567" s="269"/>
      <c r="L1567" s="269"/>
      <c r="M1567" s="269"/>
      <c r="N1567" s="225"/>
      <c r="O1567" s="225"/>
      <c r="P1567" s="66"/>
      <c r="Q1567" s="66"/>
      <c r="R1567" s="66"/>
      <c r="S1567" s="66"/>
      <c r="T1567" s="66"/>
      <c r="U1567" s="66"/>
      <c r="V1567" s="66"/>
      <c r="W1567" s="66"/>
      <c r="X1567" s="66"/>
      <c r="Y1567" s="66"/>
      <c r="Z1567" s="66"/>
      <c r="AA1567" s="66"/>
      <c r="AB1567" s="66"/>
      <c r="AC1567" s="66"/>
      <c r="AD1567" s="66"/>
      <c r="AE1567" s="66"/>
      <c r="AF1567" s="66"/>
      <c r="AG1567" s="66"/>
      <c r="AH1567" s="66"/>
      <c r="AI1567" s="66"/>
    </row>
    <row r="1568">
      <c r="A1568" s="150"/>
      <c r="B1568" s="225"/>
      <c r="C1568" s="269"/>
      <c r="D1568" s="228"/>
      <c r="E1568" s="225"/>
      <c r="F1568" s="301"/>
      <c r="G1568" s="302"/>
      <c r="H1568" s="302"/>
      <c r="I1568" s="302"/>
      <c r="J1568" s="260"/>
      <c r="K1568" s="269"/>
      <c r="L1568" s="269"/>
      <c r="M1568" s="269"/>
      <c r="N1568" s="225"/>
      <c r="O1568" s="225"/>
      <c r="P1568" s="66"/>
      <c r="Q1568" s="66"/>
      <c r="R1568" s="66"/>
      <c r="S1568" s="66"/>
      <c r="T1568" s="66"/>
      <c r="U1568" s="66"/>
      <c r="V1568" s="66"/>
      <c r="W1568" s="66"/>
      <c r="X1568" s="66"/>
      <c r="Y1568" s="66"/>
      <c r="Z1568" s="66"/>
      <c r="AA1568" s="66"/>
      <c r="AB1568" s="66"/>
      <c r="AC1568" s="66"/>
      <c r="AD1568" s="66"/>
      <c r="AE1568" s="66"/>
      <c r="AF1568" s="66"/>
      <c r="AG1568" s="66"/>
      <c r="AH1568" s="66"/>
      <c r="AI1568" s="66"/>
    </row>
    <row r="1569">
      <c r="A1569" s="150"/>
      <c r="B1569" s="225"/>
      <c r="C1569" s="269"/>
      <c r="D1569" s="228"/>
      <c r="E1569" s="225"/>
      <c r="F1569" s="301"/>
      <c r="G1569" s="302"/>
      <c r="H1569" s="302"/>
      <c r="I1569" s="302"/>
      <c r="J1569" s="260"/>
      <c r="K1569" s="269"/>
      <c r="L1569" s="269"/>
      <c r="M1569" s="269"/>
      <c r="N1569" s="225"/>
      <c r="O1569" s="225"/>
      <c r="P1569" s="66"/>
      <c r="Q1569" s="66"/>
      <c r="R1569" s="66"/>
      <c r="S1569" s="66"/>
      <c r="T1569" s="66"/>
      <c r="U1569" s="66"/>
      <c r="V1569" s="66"/>
      <c r="W1569" s="66"/>
      <c r="X1569" s="66"/>
      <c r="Y1569" s="66"/>
      <c r="Z1569" s="66"/>
      <c r="AA1569" s="66"/>
      <c r="AB1569" s="66"/>
      <c r="AC1569" s="66"/>
      <c r="AD1569" s="66"/>
      <c r="AE1569" s="66"/>
      <c r="AF1569" s="66"/>
      <c r="AG1569" s="66"/>
      <c r="AH1569" s="66"/>
      <c r="AI1569" s="66"/>
    </row>
    <row r="1570">
      <c r="A1570" s="150"/>
      <c r="B1570" s="225"/>
      <c r="C1570" s="269"/>
      <c r="D1570" s="228"/>
      <c r="E1570" s="225"/>
      <c r="F1570" s="301"/>
      <c r="G1570" s="302"/>
      <c r="H1570" s="302"/>
      <c r="I1570" s="302"/>
      <c r="J1570" s="260"/>
      <c r="K1570" s="269"/>
      <c r="L1570" s="269"/>
      <c r="M1570" s="269"/>
      <c r="N1570" s="225"/>
      <c r="O1570" s="225"/>
      <c r="P1570" s="66"/>
      <c r="Q1570" s="66"/>
      <c r="R1570" s="66"/>
      <c r="S1570" s="66"/>
      <c r="T1570" s="66"/>
      <c r="U1570" s="66"/>
      <c r="V1570" s="66"/>
      <c r="W1570" s="66"/>
      <c r="X1570" s="66"/>
      <c r="Y1570" s="66"/>
      <c r="Z1570" s="66"/>
      <c r="AA1570" s="66"/>
      <c r="AB1570" s="66"/>
      <c r="AC1570" s="66"/>
      <c r="AD1570" s="66"/>
      <c r="AE1570" s="66"/>
      <c r="AF1570" s="66"/>
      <c r="AG1570" s="66"/>
      <c r="AH1570" s="66"/>
      <c r="AI1570" s="66"/>
    </row>
    <row r="1571">
      <c r="A1571" s="150"/>
      <c r="B1571" s="225"/>
      <c r="C1571" s="269"/>
      <c r="D1571" s="228"/>
      <c r="E1571" s="225"/>
      <c r="F1571" s="301"/>
      <c r="G1571" s="302"/>
      <c r="H1571" s="302"/>
      <c r="I1571" s="302"/>
      <c r="J1571" s="260"/>
      <c r="K1571" s="269"/>
      <c r="L1571" s="269"/>
      <c r="M1571" s="269"/>
      <c r="N1571" s="225"/>
      <c r="O1571" s="225"/>
      <c r="P1571" s="66"/>
      <c r="Q1571" s="66"/>
      <c r="R1571" s="66"/>
      <c r="S1571" s="66"/>
      <c r="T1571" s="66"/>
      <c r="U1571" s="66"/>
      <c r="V1571" s="66"/>
      <c r="W1571" s="66"/>
      <c r="X1571" s="66"/>
      <c r="Y1571" s="66"/>
      <c r="Z1571" s="66"/>
      <c r="AA1571" s="66"/>
      <c r="AB1571" s="66"/>
      <c r="AC1571" s="66"/>
      <c r="AD1571" s="66"/>
      <c r="AE1571" s="66"/>
      <c r="AF1571" s="66"/>
      <c r="AG1571" s="66"/>
      <c r="AH1571" s="66"/>
      <c r="AI1571" s="66"/>
    </row>
    <row r="1572">
      <c r="A1572" s="150"/>
      <c r="B1572" s="225"/>
      <c r="C1572" s="269"/>
      <c r="D1572" s="228"/>
      <c r="E1572" s="225"/>
      <c r="F1572" s="301"/>
      <c r="G1572" s="302"/>
      <c r="H1572" s="302"/>
      <c r="I1572" s="302"/>
      <c r="J1572" s="260"/>
      <c r="K1572" s="269"/>
      <c r="L1572" s="269"/>
      <c r="M1572" s="269"/>
      <c r="N1572" s="225"/>
      <c r="O1572" s="225"/>
      <c r="P1572" s="66"/>
      <c r="Q1572" s="66"/>
      <c r="R1572" s="66"/>
      <c r="S1572" s="66"/>
      <c r="T1572" s="66"/>
      <c r="U1572" s="66"/>
      <c r="V1572" s="66"/>
      <c r="W1572" s="66"/>
      <c r="X1572" s="66"/>
      <c r="Y1572" s="66"/>
      <c r="Z1572" s="66"/>
      <c r="AA1572" s="66"/>
      <c r="AB1572" s="66"/>
      <c r="AC1572" s="66"/>
      <c r="AD1572" s="66"/>
      <c r="AE1572" s="66"/>
      <c r="AF1572" s="66"/>
      <c r="AG1572" s="66"/>
      <c r="AH1572" s="66"/>
      <c r="AI1572" s="66"/>
    </row>
    <row r="1573">
      <c r="A1573" s="150"/>
      <c r="B1573" s="225"/>
      <c r="C1573" s="269"/>
      <c r="D1573" s="228"/>
      <c r="E1573" s="225"/>
      <c r="F1573" s="301"/>
      <c r="G1573" s="302"/>
      <c r="H1573" s="302"/>
      <c r="I1573" s="302"/>
      <c r="J1573" s="260"/>
      <c r="K1573" s="269"/>
      <c r="L1573" s="269"/>
      <c r="M1573" s="269"/>
      <c r="N1573" s="225"/>
      <c r="O1573" s="225"/>
      <c r="P1573" s="66"/>
      <c r="Q1573" s="66"/>
      <c r="R1573" s="66"/>
      <c r="S1573" s="66"/>
      <c r="T1573" s="66"/>
      <c r="U1573" s="66"/>
      <c r="V1573" s="66"/>
      <c r="W1573" s="66"/>
      <c r="X1573" s="66"/>
      <c r="Y1573" s="66"/>
      <c r="Z1573" s="66"/>
      <c r="AA1573" s="66"/>
      <c r="AB1573" s="66"/>
      <c r="AC1573" s="66"/>
      <c r="AD1573" s="66"/>
      <c r="AE1573" s="66"/>
      <c r="AF1573" s="66"/>
      <c r="AG1573" s="66"/>
      <c r="AH1573" s="66"/>
      <c r="AI1573" s="66"/>
    </row>
    <row r="1574">
      <c r="A1574" s="150"/>
      <c r="B1574" s="225"/>
      <c r="C1574" s="269"/>
      <c r="D1574" s="228"/>
      <c r="E1574" s="225"/>
      <c r="F1574" s="301"/>
      <c r="G1574" s="302"/>
      <c r="H1574" s="302"/>
      <c r="I1574" s="302"/>
      <c r="J1574" s="260"/>
      <c r="K1574" s="269"/>
      <c r="L1574" s="269"/>
      <c r="M1574" s="269"/>
      <c r="N1574" s="225"/>
      <c r="O1574" s="225"/>
      <c r="P1574" s="66"/>
      <c r="Q1574" s="66"/>
      <c r="R1574" s="66"/>
      <c r="S1574" s="66"/>
      <c r="T1574" s="66"/>
      <c r="U1574" s="66"/>
      <c r="V1574" s="66"/>
      <c r="W1574" s="66"/>
      <c r="X1574" s="66"/>
      <c r="Y1574" s="66"/>
      <c r="Z1574" s="66"/>
      <c r="AA1574" s="66"/>
      <c r="AB1574" s="66"/>
      <c r="AC1574" s="66"/>
      <c r="AD1574" s="66"/>
      <c r="AE1574" s="66"/>
      <c r="AF1574" s="66"/>
      <c r="AG1574" s="66"/>
      <c r="AH1574" s="66"/>
      <c r="AI1574" s="66"/>
    </row>
    <row r="1575">
      <c r="A1575" s="150"/>
      <c r="B1575" s="225"/>
      <c r="C1575" s="269"/>
      <c r="D1575" s="228"/>
      <c r="E1575" s="225"/>
      <c r="F1575" s="301"/>
      <c r="G1575" s="302"/>
      <c r="H1575" s="302"/>
      <c r="I1575" s="302"/>
      <c r="J1575" s="260"/>
      <c r="K1575" s="269"/>
      <c r="L1575" s="269"/>
      <c r="M1575" s="269"/>
      <c r="N1575" s="225"/>
      <c r="O1575" s="225"/>
      <c r="P1575" s="66"/>
      <c r="Q1575" s="66"/>
      <c r="R1575" s="66"/>
      <c r="S1575" s="66"/>
      <c r="T1575" s="66"/>
      <c r="U1575" s="66"/>
      <c r="V1575" s="66"/>
      <c r="W1575" s="66"/>
      <c r="X1575" s="66"/>
      <c r="Y1575" s="66"/>
      <c r="Z1575" s="66"/>
      <c r="AA1575" s="66"/>
      <c r="AB1575" s="66"/>
      <c r="AC1575" s="66"/>
      <c r="AD1575" s="66"/>
      <c r="AE1575" s="66"/>
      <c r="AF1575" s="66"/>
      <c r="AG1575" s="66"/>
      <c r="AH1575" s="66"/>
      <c r="AI1575" s="66"/>
    </row>
    <row r="1576">
      <c r="A1576" s="150"/>
      <c r="B1576" s="225"/>
      <c r="C1576" s="269"/>
      <c r="D1576" s="228"/>
      <c r="E1576" s="225"/>
      <c r="F1576" s="301"/>
      <c r="G1576" s="302"/>
      <c r="H1576" s="302"/>
      <c r="I1576" s="302"/>
      <c r="J1576" s="260"/>
      <c r="K1576" s="269"/>
      <c r="L1576" s="269"/>
      <c r="M1576" s="269"/>
      <c r="N1576" s="225"/>
      <c r="O1576" s="225"/>
      <c r="P1576" s="66"/>
      <c r="Q1576" s="66"/>
      <c r="R1576" s="66"/>
      <c r="S1576" s="66"/>
      <c r="T1576" s="66"/>
      <c r="U1576" s="66"/>
      <c r="V1576" s="66"/>
      <c r="W1576" s="66"/>
      <c r="X1576" s="66"/>
      <c r="Y1576" s="66"/>
      <c r="Z1576" s="66"/>
      <c r="AA1576" s="66"/>
      <c r="AB1576" s="66"/>
      <c r="AC1576" s="66"/>
      <c r="AD1576" s="66"/>
      <c r="AE1576" s="66"/>
      <c r="AF1576" s="66"/>
      <c r="AG1576" s="66"/>
      <c r="AH1576" s="66"/>
      <c r="AI1576" s="66"/>
    </row>
    <row r="1577">
      <c r="A1577" s="150"/>
      <c r="B1577" s="225"/>
      <c r="C1577" s="269"/>
      <c r="D1577" s="228"/>
      <c r="E1577" s="225"/>
      <c r="F1577" s="301"/>
      <c r="G1577" s="302"/>
      <c r="H1577" s="302"/>
      <c r="I1577" s="302"/>
      <c r="J1577" s="260"/>
      <c r="K1577" s="269"/>
      <c r="L1577" s="269"/>
      <c r="M1577" s="269"/>
      <c r="N1577" s="225"/>
      <c r="O1577" s="225"/>
      <c r="P1577" s="66"/>
      <c r="Q1577" s="66"/>
      <c r="R1577" s="66"/>
      <c r="S1577" s="66"/>
      <c r="T1577" s="66"/>
      <c r="U1577" s="66"/>
      <c r="V1577" s="66"/>
      <c r="W1577" s="66"/>
      <c r="X1577" s="66"/>
      <c r="Y1577" s="66"/>
      <c r="Z1577" s="66"/>
      <c r="AA1577" s="66"/>
      <c r="AB1577" s="66"/>
      <c r="AC1577" s="66"/>
      <c r="AD1577" s="66"/>
      <c r="AE1577" s="66"/>
      <c r="AF1577" s="66"/>
      <c r="AG1577" s="66"/>
      <c r="AH1577" s="66"/>
      <c r="AI1577" s="66"/>
    </row>
    <row r="1578">
      <c r="A1578" s="150"/>
      <c r="B1578" s="225"/>
      <c r="C1578" s="269"/>
      <c r="D1578" s="228"/>
      <c r="E1578" s="225"/>
      <c r="F1578" s="301"/>
      <c r="G1578" s="302"/>
      <c r="H1578" s="302"/>
      <c r="I1578" s="302"/>
      <c r="J1578" s="260"/>
      <c r="K1578" s="269"/>
      <c r="L1578" s="269"/>
      <c r="M1578" s="269"/>
      <c r="N1578" s="225"/>
      <c r="O1578" s="225"/>
      <c r="P1578" s="66"/>
      <c r="Q1578" s="66"/>
      <c r="R1578" s="66"/>
      <c r="S1578" s="66"/>
      <c r="T1578" s="66"/>
      <c r="U1578" s="66"/>
      <c r="V1578" s="66"/>
      <c r="W1578" s="66"/>
      <c r="X1578" s="66"/>
      <c r="Y1578" s="66"/>
      <c r="Z1578" s="66"/>
      <c r="AA1578" s="66"/>
      <c r="AB1578" s="66"/>
      <c r="AC1578" s="66"/>
      <c r="AD1578" s="66"/>
      <c r="AE1578" s="66"/>
      <c r="AF1578" s="66"/>
      <c r="AG1578" s="66"/>
      <c r="AH1578" s="66"/>
      <c r="AI1578" s="66"/>
    </row>
    <row r="1579">
      <c r="A1579" s="150"/>
      <c r="B1579" s="225"/>
      <c r="C1579" s="269"/>
      <c r="D1579" s="228"/>
      <c r="E1579" s="225"/>
      <c r="F1579" s="301"/>
      <c r="G1579" s="302"/>
      <c r="H1579" s="302"/>
      <c r="I1579" s="302"/>
      <c r="J1579" s="260"/>
      <c r="K1579" s="269"/>
      <c r="L1579" s="269"/>
      <c r="M1579" s="269"/>
      <c r="N1579" s="225"/>
      <c r="O1579" s="225"/>
      <c r="P1579" s="66"/>
      <c r="Q1579" s="66"/>
      <c r="R1579" s="66"/>
      <c r="S1579" s="66"/>
      <c r="T1579" s="66"/>
      <c r="U1579" s="66"/>
      <c r="V1579" s="66"/>
      <c r="W1579" s="66"/>
      <c r="X1579" s="66"/>
      <c r="Y1579" s="66"/>
      <c r="Z1579" s="66"/>
      <c r="AA1579" s="66"/>
      <c r="AB1579" s="66"/>
      <c r="AC1579" s="66"/>
      <c r="AD1579" s="66"/>
      <c r="AE1579" s="66"/>
      <c r="AF1579" s="66"/>
      <c r="AG1579" s="66"/>
      <c r="AH1579" s="66"/>
      <c r="AI1579" s="66"/>
    </row>
    <row r="1580">
      <c r="A1580" s="150"/>
      <c r="B1580" s="225"/>
      <c r="C1580" s="269"/>
      <c r="D1580" s="228"/>
      <c r="E1580" s="225"/>
      <c r="F1580" s="301"/>
      <c r="G1580" s="302"/>
      <c r="H1580" s="302"/>
      <c r="I1580" s="302"/>
      <c r="J1580" s="260"/>
      <c r="K1580" s="269"/>
      <c r="L1580" s="269"/>
      <c r="M1580" s="269"/>
      <c r="N1580" s="225"/>
      <c r="O1580" s="225"/>
      <c r="P1580" s="66"/>
      <c r="Q1580" s="66"/>
      <c r="R1580" s="66"/>
      <c r="S1580" s="66"/>
      <c r="T1580" s="66"/>
      <c r="U1580" s="66"/>
      <c r="V1580" s="66"/>
      <c r="W1580" s="66"/>
      <c r="X1580" s="66"/>
      <c r="Y1580" s="66"/>
      <c r="Z1580" s="66"/>
      <c r="AA1580" s="66"/>
      <c r="AB1580" s="66"/>
      <c r="AC1580" s="66"/>
      <c r="AD1580" s="66"/>
      <c r="AE1580" s="66"/>
      <c r="AF1580" s="66"/>
      <c r="AG1580" s="66"/>
      <c r="AH1580" s="66"/>
      <c r="AI1580" s="66"/>
    </row>
    <row r="1581">
      <c r="A1581" s="150"/>
      <c r="B1581" s="225"/>
      <c r="C1581" s="269"/>
      <c r="D1581" s="228"/>
      <c r="E1581" s="225"/>
      <c r="F1581" s="301"/>
      <c r="G1581" s="302"/>
      <c r="H1581" s="302"/>
      <c r="I1581" s="302"/>
      <c r="J1581" s="260"/>
      <c r="K1581" s="269"/>
      <c r="L1581" s="269"/>
      <c r="M1581" s="269"/>
      <c r="N1581" s="225"/>
      <c r="O1581" s="225"/>
      <c r="P1581" s="66"/>
      <c r="Q1581" s="66"/>
      <c r="R1581" s="66"/>
      <c r="S1581" s="66"/>
      <c r="T1581" s="66"/>
      <c r="U1581" s="66"/>
      <c r="V1581" s="66"/>
      <c r="W1581" s="66"/>
      <c r="X1581" s="66"/>
      <c r="Y1581" s="66"/>
      <c r="Z1581" s="66"/>
      <c r="AA1581" s="66"/>
      <c r="AB1581" s="66"/>
      <c r="AC1581" s="66"/>
      <c r="AD1581" s="66"/>
      <c r="AE1581" s="66"/>
      <c r="AF1581" s="66"/>
      <c r="AG1581" s="66"/>
      <c r="AH1581" s="66"/>
      <c r="AI1581" s="66"/>
    </row>
    <row r="1582">
      <c r="A1582" s="150"/>
      <c r="B1582" s="225"/>
      <c r="C1582" s="269"/>
      <c r="D1582" s="228"/>
      <c r="E1582" s="225"/>
      <c r="F1582" s="301"/>
      <c r="G1582" s="302"/>
      <c r="H1582" s="302"/>
      <c r="I1582" s="302"/>
      <c r="J1582" s="260"/>
      <c r="K1582" s="269"/>
      <c r="L1582" s="269"/>
      <c r="M1582" s="269"/>
      <c r="N1582" s="225"/>
      <c r="O1582" s="225"/>
      <c r="P1582" s="66"/>
      <c r="Q1582" s="66"/>
      <c r="R1582" s="66"/>
      <c r="S1582" s="66"/>
      <c r="T1582" s="66"/>
      <c r="U1582" s="66"/>
      <c r="V1582" s="66"/>
      <c r="W1582" s="66"/>
      <c r="X1582" s="66"/>
      <c r="Y1582" s="66"/>
      <c r="Z1582" s="66"/>
      <c r="AA1582" s="66"/>
      <c r="AB1582" s="66"/>
      <c r="AC1582" s="66"/>
      <c r="AD1582" s="66"/>
      <c r="AE1582" s="66"/>
      <c r="AF1582" s="66"/>
      <c r="AG1582" s="66"/>
      <c r="AH1582" s="66"/>
      <c r="AI1582" s="66"/>
    </row>
    <row r="1583">
      <c r="A1583" s="150"/>
      <c r="B1583" s="225"/>
      <c r="C1583" s="269"/>
      <c r="D1583" s="228"/>
      <c r="E1583" s="225"/>
      <c r="F1583" s="301"/>
      <c r="G1583" s="302"/>
      <c r="H1583" s="302"/>
      <c r="I1583" s="302"/>
      <c r="J1583" s="260"/>
      <c r="K1583" s="269"/>
      <c r="L1583" s="269"/>
      <c r="M1583" s="269"/>
      <c r="N1583" s="225"/>
      <c r="O1583" s="225"/>
      <c r="P1583" s="66"/>
      <c r="Q1583" s="66"/>
      <c r="R1583" s="66"/>
      <c r="S1583" s="66"/>
      <c r="T1583" s="66"/>
      <c r="U1583" s="66"/>
      <c r="V1583" s="66"/>
      <c r="W1583" s="66"/>
      <c r="X1583" s="66"/>
      <c r="Y1583" s="66"/>
      <c r="Z1583" s="66"/>
      <c r="AA1583" s="66"/>
      <c r="AB1583" s="66"/>
      <c r="AC1583" s="66"/>
      <c r="AD1583" s="66"/>
      <c r="AE1583" s="66"/>
      <c r="AF1583" s="66"/>
      <c r="AG1583" s="66"/>
      <c r="AH1583" s="66"/>
      <c r="AI1583" s="66"/>
    </row>
    <row r="1584">
      <c r="A1584" s="150"/>
      <c r="B1584" s="225"/>
      <c r="C1584" s="269"/>
      <c r="D1584" s="228"/>
      <c r="E1584" s="225"/>
      <c r="F1584" s="301"/>
      <c r="G1584" s="302"/>
      <c r="H1584" s="302"/>
      <c r="I1584" s="302"/>
      <c r="J1584" s="260"/>
      <c r="K1584" s="269"/>
      <c r="L1584" s="269"/>
      <c r="M1584" s="269"/>
      <c r="N1584" s="225"/>
      <c r="O1584" s="225"/>
      <c r="P1584" s="66"/>
      <c r="Q1584" s="66"/>
      <c r="R1584" s="66"/>
      <c r="S1584" s="66"/>
      <c r="T1584" s="66"/>
      <c r="U1584" s="66"/>
      <c r="V1584" s="66"/>
      <c r="W1584" s="66"/>
      <c r="X1584" s="66"/>
      <c r="Y1584" s="66"/>
      <c r="Z1584" s="66"/>
      <c r="AA1584" s="66"/>
      <c r="AB1584" s="66"/>
      <c r="AC1584" s="66"/>
      <c r="AD1584" s="66"/>
      <c r="AE1584" s="66"/>
      <c r="AF1584" s="66"/>
      <c r="AG1584" s="66"/>
      <c r="AH1584" s="66"/>
      <c r="AI1584" s="66"/>
    </row>
    <row r="1585">
      <c r="A1585" s="150"/>
      <c r="B1585" s="225"/>
      <c r="C1585" s="269"/>
      <c r="D1585" s="228"/>
      <c r="E1585" s="225"/>
      <c r="F1585" s="301"/>
      <c r="G1585" s="302"/>
      <c r="H1585" s="302"/>
      <c r="I1585" s="302"/>
      <c r="J1585" s="260"/>
      <c r="K1585" s="269"/>
      <c r="L1585" s="269"/>
      <c r="M1585" s="269"/>
      <c r="N1585" s="225"/>
      <c r="O1585" s="225"/>
      <c r="P1585" s="66"/>
      <c r="Q1585" s="66"/>
      <c r="R1585" s="66"/>
      <c r="S1585" s="66"/>
      <c r="T1585" s="66"/>
      <c r="U1585" s="66"/>
      <c r="V1585" s="66"/>
      <c r="W1585" s="66"/>
      <c r="X1585" s="66"/>
      <c r="Y1585" s="66"/>
      <c r="Z1585" s="66"/>
      <c r="AA1585" s="66"/>
      <c r="AB1585" s="66"/>
      <c r="AC1585" s="66"/>
      <c r="AD1585" s="66"/>
      <c r="AE1585" s="66"/>
      <c r="AF1585" s="66"/>
      <c r="AG1585" s="66"/>
      <c r="AH1585" s="66"/>
      <c r="AI1585" s="66"/>
    </row>
    <row r="1586">
      <c r="A1586" s="150"/>
      <c r="B1586" s="225"/>
      <c r="C1586" s="269"/>
      <c r="D1586" s="228"/>
      <c r="E1586" s="225"/>
      <c r="F1586" s="301"/>
      <c r="G1586" s="302"/>
      <c r="H1586" s="302"/>
      <c r="I1586" s="302"/>
      <c r="J1586" s="260"/>
      <c r="K1586" s="269"/>
      <c r="L1586" s="269"/>
      <c r="M1586" s="269"/>
      <c r="N1586" s="225"/>
      <c r="O1586" s="225"/>
      <c r="P1586" s="66"/>
      <c r="Q1586" s="66"/>
      <c r="R1586" s="66"/>
      <c r="S1586" s="66"/>
      <c r="T1586" s="66"/>
      <c r="U1586" s="66"/>
      <c r="V1586" s="66"/>
      <c r="W1586" s="66"/>
      <c r="X1586" s="66"/>
      <c r="Y1586" s="66"/>
      <c r="Z1586" s="66"/>
      <c r="AA1586" s="66"/>
      <c r="AB1586" s="66"/>
      <c r="AC1586" s="66"/>
      <c r="AD1586" s="66"/>
      <c r="AE1586" s="66"/>
      <c r="AF1586" s="66"/>
      <c r="AG1586" s="66"/>
      <c r="AH1586" s="66"/>
      <c r="AI1586" s="66"/>
    </row>
    <row r="1587">
      <c r="A1587" s="150"/>
      <c r="B1587" s="225"/>
      <c r="C1587" s="269"/>
      <c r="D1587" s="228"/>
      <c r="E1587" s="225"/>
      <c r="F1587" s="301"/>
      <c r="G1587" s="302"/>
      <c r="H1587" s="302"/>
      <c r="I1587" s="302"/>
      <c r="J1587" s="260"/>
      <c r="K1587" s="269"/>
      <c r="L1587" s="269"/>
      <c r="M1587" s="269"/>
      <c r="N1587" s="225"/>
      <c r="O1587" s="225"/>
      <c r="P1587" s="66"/>
      <c r="Q1587" s="66"/>
      <c r="R1587" s="66"/>
      <c r="S1587" s="66"/>
      <c r="T1587" s="66"/>
      <c r="U1587" s="66"/>
      <c r="V1587" s="66"/>
      <c r="W1587" s="66"/>
      <c r="X1587" s="66"/>
      <c r="Y1587" s="66"/>
      <c r="Z1587" s="66"/>
      <c r="AA1587" s="66"/>
      <c r="AB1587" s="66"/>
      <c r="AC1587" s="66"/>
      <c r="AD1587" s="66"/>
      <c r="AE1587" s="66"/>
      <c r="AF1587" s="66"/>
      <c r="AG1587" s="66"/>
      <c r="AH1587" s="66"/>
      <c r="AI1587" s="66"/>
    </row>
    <row r="1588">
      <c r="A1588" s="150"/>
      <c r="B1588" s="225"/>
      <c r="C1588" s="269"/>
      <c r="D1588" s="228"/>
      <c r="E1588" s="225"/>
      <c r="F1588" s="301"/>
      <c r="G1588" s="302"/>
      <c r="H1588" s="302"/>
      <c r="I1588" s="302"/>
      <c r="J1588" s="260"/>
      <c r="K1588" s="269"/>
      <c r="L1588" s="269"/>
      <c r="M1588" s="269"/>
      <c r="N1588" s="225"/>
      <c r="O1588" s="225"/>
      <c r="P1588" s="66"/>
      <c r="Q1588" s="66"/>
      <c r="R1588" s="66"/>
      <c r="S1588" s="66"/>
      <c r="T1588" s="66"/>
      <c r="U1588" s="66"/>
      <c r="V1588" s="66"/>
      <c r="W1588" s="66"/>
      <c r="X1588" s="66"/>
      <c r="Y1588" s="66"/>
      <c r="Z1588" s="66"/>
      <c r="AA1588" s="66"/>
      <c r="AB1588" s="66"/>
      <c r="AC1588" s="66"/>
      <c r="AD1588" s="66"/>
      <c r="AE1588" s="66"/>
      <c r="AF1588" s="66"/>
      <c r="AG1588" s="66"/>
      <c r="AH1588" s="66"/>
      <c r="AI1588" s="66"/>
    </row>
    <row r="1589">
      <c r="A1589" s="150"/>
      <c r="B1589" s="225"/>
      <c r="C1589" s="269"/>
      <c r="D1589" s="228"/>
      <c r="E1589" s="225"/>
      <c r="F1589" s="301"/>
      <c r="G1589" s="302"/>
      <c r="H1589" s="302"/>
      <c r="I1589" s="302"/>
      <c r="J1589" s="260"/>
      <c r="K1589" s="269"/>
      <c r="L1589" s="269"/>
      <c r="M1589" s="269"/>
      <c r="N1589" s="225"/>
      <c r="O1589" s="225"/>
      <c r="P1589" s="66"/>
      <c r="Q1589" s="66"/>
      <c r="R1589" s="66"/>
      <c r="S1589" s="66"/>
      <c r="T1589" s="66"/>
      <c r="U1589" s="66"/>
      <c r="V1589" s="66"/>
      <c r="W1589" s="66"/>
      <c r="X1589" s="66"/>
      <c r="Y1589" s="66"/>
      <c r="Z1589" s="66"/>
      <c r="AA1589" s="66"/>
      <c r="AB1589" s="66"/>
      <c r="AC1589" s="66"/>
      <c r="AD1589" s="66"/>
      <c r="AE1589" s="66"/>
      <c r="AF1589" s="66"/>
      <c r="AG1589" s="66"/>
      <c r="AH1589" s="66"/>
      <c r="AI1589" s="66"/>
    </row>
    <row r="1590">
      <c r="A1590" s="150"/>
      <c r="B1590" s="225"/>
      <c r="C1590" s="269"/>
      <c r="D1590" s="228"/>
      <c r="E1590" s="225"/>
      <c r="F1590" s="301"/>
      <c r="G1590" s="302"/>
      <c r="H1590" s="302"/>
      <c r="I1590" s="302"/>
      <c r="J1590" s="260"/>
      <c r="K1590" s="269"/>
      <c r="L1590" s="269"/>
      <c r="M1590" s="269"/>
      <c r="N1590" s="225"/>
      <c r="O1590" s="225"/>
      <c r="P1590" s="66"/>
      <c r="Q1590" s="66"/>
      <c r="R1590" s="66"/>
      <c r="S1590" s="66"/>
      <c r="T1590" s="66"/>
      <c r="U1590" s="66"/>
      <c r="V1590" s="66"/>
      <c r="W1590" s="66"/>
      <c r="X1590" s="66"/>
      <c r="Y1590" s="66"/>
      <c r="Z1590" s="66"/>
      <c r="AA1590" s="66"/>
      <c r="AB1590" s="66"/>
      <c r="AC1590" s="66"/>
      <c r="AD1590" s="66"/>
      <c r="AE1590" s="66"/>
      <c r="AF1590" s="66"/>
      <c r="AG1590" s="66"/>
      <c r="AH1590" s="66"/>
      <c r="AI1590" s="66"/>
    </row>
    <row r="1591">
      <c r="A1591" s="150"/>
      <c r="B1591" s="225"/>
      <c r="C1591" s="269"/>
      <c r="D1591" s="228"/>
      <c r="E1591" s="225"/>
      <c r="F1591" s="301"/>
      <c r="G1591" s="302"/>
      <c r="H1591" s="302"/>
      <c r="I1591" s="302"/>
      <c r="J1591" s="260"/>
      <c r="K1591" s="269"/>
      <c r="L1591" s="269"/>
      <c r="M1591" s="269"/>
      <c r="N1591" s="225"/>
      <c r="O1591" s="225"/>
      <c r="P1591" s="66"/>
      <c r="Q1591" s="66"/>
      <c r="R1591" s="66"/>
      <c r="S1591" s="66"/>
      <c r="T1591" s="66"/>
      <c r="U1591" s="66"/>
      <c r="V1591" s="66"/>
      <c r="W1591" s="66"/>
      <c r="X1591" s="66"/>
      <c r="Y1591" s="66"/>
      <c r="Z1591" s="66"/>
      <c r="AA1591" s="66"/>
      <c r="AB1591" s="66"/>
      <c r="AC1591" s="66"/>
      <c r="AD1591" s="66"/>
      <c r="AE1591" s="66"/>
      <c r="AF1591" s="66"/>
      <c r="AG1591" s="66"/>
      <c r="AH1591" s="66"/>
      <c r="AI1591" s="66"/>
    </row>
    <row r="1592">
      <c r="A1592" s="150"/>
      <c r="B1592" s="225"/>
      <c r="C1592" s="269"/>
      <c r="D1592" s="228"/>
      <c r="E1592" s="225"/>
      <c r="F1592" s="301"/>
      <c r="G1592" s="302"/>
      <c r="H1592" s="302"/>
      <c r="I1592" s="302"/>
      <c r="J1592" s="260"/>
      <c r="K1592" s="269"/>
      <c r="L1592" s="269"/>
      <c r="M1592" s="269"/>
      <c r="N1592" s="225"/>
      <c r="O1592" s="225"/>
      <c r="P1592" s="66"/>
      <c r="Q1592" s="66"/>
      <c r="R1592" s="66"/>
      <c r="S1592" s="66"/>
      <c r="T1592" s="66"/>
      <c r="U1592" s="66"/>
      <c r="V1592" s="66"/>
      <c r="W1592" s="66"/>
      <c r="X1592" s="66"/>
      <c r="Y1592" s="66"/>
      <c r="Z1592" s="66"/>
      <c r="AA1592" s="66"/>
      <c r="AB1592" s="66"/>
      <c r="AC1592" s="66"/>
      <c r="AD1592" s="66"/>
      <c r="AE1592" s="66"/>
      <c r="AF1592" s="66"/>
      <c r="AG1592" s="66"/>
      <c r="AH1592" s="66"/>
      <c r="AI1592" s="66"/>
    </row>
    <row r="1593">
      <c r="A1593" s="150"/>
      <c r="B1593" s="225"/>
      <c r="C1593" s="269"/>
      <c r="D1593" s="228"/>
      <c r="E1593" s="225"/>
      <c r="F1593" s="301"/>
      <c r="G1593" s="302"/>
      <c r="H1593" s="302"/>
      <c r="I1593" s="302"/>
      <c r="J1593" s="260"/>
      <c r="K1593" s="269"/>
      <c r="L1593" s="269"/>
      <c r="M1593" s="269"/>
      <c r="N1593" s="225"/>
      <c r="O1593" s="225"/>
      <c r="P1593" s="66"/>
      <c r="Q1593" s="66"/>
      <c r="R1593" s="66"/>
      <c r="S1593" s="66"/>
      <c r="T1593" s="66"/>
      <c r="U1593" s="66"/>
      <c r="V1593" s="66"/>
      <c r="W1593" s="66"/>
      <c r="X1593" s="66"/>
      <c r="Y1593" s="66"/>
      <c r="Z1593" s="66"/>
      <c r="AA1593" s="66"/>
      <c r="AB1593" s="66"/>
      <c r="AC1593" s="66"/>
      <c r="AD1593" s="66"/>
      <c r="AE1593" s="66"/>
      <c r="AF1593" s="66"/>
      <c r="AG1593" s="66"/>
      <c r="AH1593" s="66"/>
      <c r="AI1593" s="66"/>
    </row>
    <row r="1594">
      <c r="A1594" s="150"/>
      <c r="B1594" s="225"/>
      <c r="C1594" s="269"/>
      <c r="D1594" s="228"/>
      <c r="E1594" s="225"/>
      <c r="F1594" s="301"/>
      <c r="G1594" s="302"/>
      <c r="H1594" s="302"/>
      <c r="I1594" s="302"/>
      <c r="J1594" s="260"/>
      <c r="K1594" s="269"/>
      <c r="L1594" s="269"/>
      <c r="M1594" s="269"/>
      <c r="N1594" s="225"/>
      <c r="O1594" s="225"/>
      <c r="P1594" s="66"/>
      <c r="Q1594" s="66"/>
      <c r="R1594" s="66"/>
      <c r="S1594" s="66"/>
      <c r="T1594" s="66"/>
      <c r="U1594" s="66"/>
      <c r="V1594" s="66"/>
      <c r="W1594" s="66"/>
      <c r="X1594" s="66"/>
      <c r="Y1594" s="66"/>
      <c r="Z1594" s="66"/>
      <c r="AA1594" s="66"/>
      <c r="AB1594" s="66"/>
      <c r="AC1594" s="66"/>
      <c r="AD1594" s="66"/>
      <c r="AE1594" s="66"/>
      <c r="AF1594" s="66"/>
      <c r="AG1594" s="66"/>
      <c r="AH1594" s="66"/>
      <c r="AI1594" s="66"/>
    </row>
    <row r="1595">
      <c r="A1595" s="150"/>
      <c r="B1595" s="225"/>
      <c r="C1595" s="269"/>
      <c r="D1595" s="228"/>
      <c r="E1595" s="225"/>
      <c r="F1595" s="301"/>
      <c r="G1595" s="302"/>
      <c r="H1595" s="302"/>
      <c r="I1595" s="302"/>
      <c r="J1595" s="260"/>
      <c r="K1595" s="269"/>
      <c r="L1595" s="269"/>
      <c r="M1595" s="269"/>
      <c r="N1595" s="225"/>
      <c r="O1595" s="225"/>
      <c r="P1595" s="66"/>
      <c r="Q1595" s="66"/>
      <c r="R1595" s="66"/>
      <c r="S1595" s="66"/>
      <c r="T1595" s="66"/>
      <c r="U1595" s="66"/>
      <c r="V1595" s="66"/>
      <c r="W1595" s="66"/>
      <c r="X1595" s="66"/>
      <c r="Y1595" s="66"/>
      <c r="Z1595" s="66"/>
      <c r="AA1595" s="66"/>
      <c r="AB1595" s="66"/>
      <c r="AC1595" s="66"/>
      <c r="AD1595" s="66"/>
      <c r="AE1595" s="66"/>
      <c r="AF1595" s="66"/>
      <c r="AG1595" s="66"/>
      <c r="AH1595" s="66"/>
      <c r="AI1595" s="66"/>
    </row>
    <row r="1596">
      <c r="A1596" s="150"/>
      <c r="B1596" s="225"/>
      <c r="C1596" s="269"/>
      <c r="D1596" s="228"/>
      <c r="E1596" s="225"/>
      <c r="F1596" s="301"/>
      <c r="G1596" s="302"/>
      <c r="H1596" s="302"/>
      <c r="I1596" s="302"/>
      <c r="J1596" s="260"/>
      <c r="K1596" s="269"/>
      <c r="L1596" s="269"/>
      <c r="M1596" s="269"/>
      <c r="N1596" s="225"/>
      <c r="O1596" s="225"/>
      <c r="P1596" s="66"/>
      <c r="Q1596" s="66"/>
      <c r="R1596" s="66"/>
      <c r="S1596" s="66"/>
      <c r="T1596" s="66"/>
      <c r="U1596" s="66"/>
      <c r="V1596" s="66"/>
      <c r="W1596" s="66"/>
      <c r="X1596" s="66"/>
      <c r="Y1596" s="66"/>
      <c r="Z1596" s="66"/>
      <c r="AA1596" s="66"/>
      <c r="AB1596" s="66"/>
      <c r="AC1596" s="66"/>
      <c r="AD1596" s="66"/>
      <c r="AE1596" s="66"/>
      <c r="AF1596" s="66"/>
      <c r="AG1596" s="66"/>
      <c r="AH1596" s="66"/>
      <c r="AI1596" s="66"/>
    </row>
    <row r="1597">
      <c r="A1597" s="150"/>
      <c r="B1597" s="225"/>
      <c r="C1597" s="269"/>
      <c r="D1597" s="228"/>
      <c r="E1597" s="225"/>
      <c r="F1597" s="301"/>
      <c r="G1597" s="302"/>
      <c r="H1597" s="302"/>
      <c r="I1597" s="302"/>
      <c r="J1597" s="260"/>
      <c r="K1597" s="269"/>
      <c r="L1597" s="269"/>
      <c r="M1597" s="269"/>
      <c r="N1597" s="225"/>
      <c r="O1597" s="225"/>
      <c r="P1597" s="66"/>
      <c r="Q1597" s="66"/>
      <c r="R1597" s="66"/>
      <c r="S1597" s="66"/>
      <c r="T1597" s="66"/>
      <c r="U1597" s="66"/>
      <c r="V1597" s="66"/>
      <c r="W1597" s="66"/>
      <c r="X1597" s="66"/>
      <c r="Y1597" s="66"/>
      <c r="Z1597" s="66"/>
      <c r="AA1597" s="66"/>
      <c r="AB1597" s="66"/>
      <c r="AC1597" s="66"/>
      <c r="AD1597" s="66"/>
      <c r="AE1597" s="66"/>
      <c r="AF1597" s="66"/>
      <c r="AG1597" s="66"/>
      <c r="AH1597" s="66"/>
      <c r="AI1597" s="66"/>
    </row>
    <row r="1598">
      <c r="A1598" s="150"/>
      <c r="B1598" s="225"/>
      <c r="C1598" s="269"/>
      <c r="D1598" s="228"/>
      <c r="E1598" s="225"/>
      <c r="F1598" s="301"/>
      <c r="G1598" s="302"/>
      <c r="H1598" s="302"/>
      <c r="I1598" s="302"/>
      <c r="J1598" s="260"/>
      <c r="K1598" s="269"/>
      <c r="L1598" s="269"/>
      <c r="M1598" s="269"/>
      <c r="N1598" s="225"/>
      <c r="O1598" s="225"/>
      <c r="P1598" s="66"/>
      <c r="Q1598" s="66"/>
      <c r="R1598" s="66"/>
      <c r="S1598" s="66"/>
      <c r="T1598" s="66"/>
      <c r="U1598" s="66"/>
      <c r="V1598" s="66"/>
      <c r="W1598" s="66"/>
      <c r="X1598" s="66"/>
      <c r="Y1598" s="66"/>
      <c r="Z1598" s="66"/>
      <c r="AA1598" s="66"/>
      <c r="AB1598" s="66"/>
      <c r="AC1598" s="66"/>
      <c r="AD1598" s="66"/>
      <c r="AE1598" s="66"/>
      <c r="AF1598" s="66"/>
      <c r="AG1598" s="66"/>
      <c r="AH1598" s="66"/>
      <c r="AI1598" s="66"/>
    </row>
    <row r="1599">
      <c r="A1599" s="150"/>
      <c r="B1599" s="225"/>
      <c r="C1599" s="269"/>
      <c r="D1599" s="228"/>
      <c r="E1599" s="225"/>
      <c r="F1599" s="301"/>
      <c r="G1599" s="302"/>
      <c r="H1599" s="302"/>
      <c r="I1599" s="302"/>
      <c r="J1599" s="260"/>
      <c r="K1599" s="269"/>
      <c r="L1599" s="269"/>
      <c r="M1599" s="269"/>
      <c r="N1599" s="225"/>
      <c r="O1599" s="225"/>
      <c r="P1599" s="66"/>
      <c r="Q1599" s="66"/>
      <c r="R1599" s="66"/>
      <c r="S1599" s="66"/>
      <c r="T1599" s="66"/>
      <c r="U1599" s="66"/>
      <c r="V1599" s="66"/>
      <c r="W1599" s="66"/>
      <c r="X1599" s="66"/>
      <c r="Y1599" s="66"/>
      <c r="Z1599" s="66"/>
      <c r="AA1599" s="66"/>
      <c r="AB1599" s="66"/>
      <c r="AC1599" s="66"/>
      <c r="AD1599" s="66"/>
      <c r="AE1599" s="66"/>
      <c r="AF1599" s="66"/>
      <c r="AG1599" s="66"/>
      <c r="AH1599" s="66"/>
      <c r="AI1599" s="66"/>
    </row>
    <row r="1600">
      <c r="A1600" s="150"/>
      <c r="B1600" s="225"/>
      <c r="C1600" s="269"/>
      <c r="D1600" s="228"/>
      <c r="E1600" s="225"/>
      <c r="F1600" s="301"/>
      <c r="G1600" s="302"/>
      <c r="H1600" s="302"/>
      <c r="I1600" s="302"/>
      <c r="J1600" s="260"/>
      <c r="K1600" s="269"/>
      <c r="L1600" s="269"/>
      <c r="M1600" s="269"/>
      <c r="N1600" s="225"/>
      <c r="O1600" s="225"/>
      <c r="P1600" s="66"/>
      <c r="Q1600" s="66"/>
      <c r="R1600" s="66"/>
      <c r="S1600" s="66"/>
      <c r="T1600" s="66"/>
      <c r="U1600" s="66"/>
      <c r="V1600" s="66"/>
      <c r="W1600" s="66"/>
      <c r="X1600" s="66"/>
      <c r="Y1600" s="66"/>
      <c r="Z1600" s="66"/>
      <c r="AA1600" s="66"/>
      <c r="AB1600" s="66"/>
      <c r="AC1600" s="66"/>
      <c r="AD1600" s="66"/>
      <c r="AE1600" s="66"/>
      <c r="AF1600" s="66"/>
      <c r="AG1600" s="66"/>
      <c r="AH1600" s="66"/>
      <c r="AI1600" s="66"/>
    </row>
    <row r="1601">
      <c r="A1601" s="150"/>
      <c r="B1601" s="225"/>
      <c r="C1601" s="269"/>
      <c r="D1601" s="228"/>
      <c r="E1601" s="225"/>
      <c r="F1601" s="301"/>
      <c r="G1601" s="302"/>
      <c r="H1601" s="302"/>
      <c r="I1601" s="302"/>
      <c r="J1601" s="260"/>
      <c r="K1601" s="269"/>
      <c r="L1601" s="269"/>
      <c r="M1601" s="269"/>
      <c r="N1601" s="225"/>
      <c r="O1601" s="225"/>
      <c r="P1601" s="66"/>
      <c r="Q1601" s="66"/>
      <c r="R1601" s="66"/>
      <c r="S1601" s="66"/>
      <c r="T1601" s="66"/>
      <c r="U1601" s="66"/>
      <c r="V1601" s="66"/>
      <c r="W1601" s="66"/>
      <c r="X1601" s="66"/>
      <c r="Y1601" s="66"/>
      <c r="Z1601" s="66"/>
      <c r="AA1601" s="66"/>
      <c r="AB1601" s="66"/>
      <c r="AC1601" s="66"/>
      <c r="AD1601" s="66"/>
      <c r="AE1601" s="66"/>
      <c r="AF1601" s="66"/>
      <c r="AG1601" s="66"/>
      <c r="AH1601" s="66"/>
      <c r="AI1601" s="66"/>
    </row>
    <row r="1602">
      <c r="A1602" s="150"/>
      <c r="B1602" s="225"/>
      <c r="C1602" s="269"/>
      <c r="D1602" s="228"/>
      <c r="E1602" s="225"/>
      <c r="F1602" s="301"/>
      <c r="G1602" s="302"/>
      <c r="H1602" s="302"/>
      <c r="I1602" s="302"/>
      <c r="J1602" s="260"/>
      <c r="K1602" s="269"/>
      <c r="L1602" s="269"/>
      <c r="M1602" s="269"/>
      <c r="N1602" s="225"/>
      <c r="O1602" s="225"/>
      <c r="P1602" s="66"/>
      <c r="Q1602" s="66"/>
      <c r="R1602" s="66"/>
      <c r="S1602" s="66"/>
      <c r="T1602" s="66"/>
      <c r="U1602" s="66"/>
      <c r="V1602" s="66"/>
      <c r="W1602" s="66"/>
      <c r="X1602" s="66"/>
      <c r="Y1602" s="66"/>
      <c r="Z1602" s="66"/>
      <c r="AA1602" s="66"/>
      <c r="AB1602" s="66"/>
      <c r="AC1602" s="66"/>
      <c r="AD1602" s="66"/>
      <c r="AE1602" s="66"/>
      <c r="AF1602" s="66"/>
      <c r="AG1602" s="66"/>
      <c r="AH1602" s="66"/>
      <c r="AI1602" s="66"/>
    </row>
    <row r="1603">
      <c r="A1603" s="150"/>
      <c r="B1603" s="225"/>
      <c r="C1603" s="269"/>
      <c r="D1603" s="228"/>
      <c r="E1603" s="225"/>
      <c r="F1603" s="301"/>
      <c r="G1603" s="302"/>
      <c r="H1603" s="302"/>
      <c r="I1603" s="302"/>
      <c r="J1603" s="260"/>
      <c r="K1603" s="269"/>
      <c r="L1603" s="269"/>
      <c r="M1603" s="269"/>
      <c r="N1603" s="225"/>
      <c r="O1603" s="225"/>
      <c r="P1603" s="66"/>
      <c r="Q1603" s="66"/>
      <c r="R1603" s="66"/>
      <c r="S1603" s="66"/>
      <c r="T1603" s="66"/>
      <c r="U1603" s="66"/>
      <c r="V1603" s="66"/>
      <c r="W1603" s="66"/>
      <c r="X1603" s="66"/>
      <c r="Y1603" s="66"/>
      <c r="Z1603" s="66"/>
      <c r="AA1603" s="66"/>
      <c r="AB1603" s="66"/>
      <c r="AC1603" s="66"/>
      <c r="AD1603" s="66"/>
      <c r="AE1603" s="66"/>
      <c r="AF1603" s="66"/>
      <c r="AG1603" s="66"/>
      <c r="AH1603" s="66"/>
      <c r="AI1603" s="66"/>
    </row>
    <row r="1604">
      <c r="A1604" s="150"/>
      <c r="B1604" s="225"/>
      <c r="C1604" s="269"/>
      <c r="D1604" s="228"/>
      <c r="E1604" s="225"/>
      <c r="F1604" s="301"/>
      <c r="G1604" s="302"/>
      <c r="H1604" s="302"/>
      <c r="I1604" s="302"/>
      <c r="J1604" s="260"/>
      <c r="K1604" s="269"/>
      <c r="L1604" s="269"/>
      <c r="M1604" s="269"/>
      <c r="N1604" s="225"/>
      <c r="O1604" s="225"/>
      <c r="P1604" s="66"/>
      <c r="Q1604" s="66"/>
      <c r="R1604" s="66"/>
      <c r="S1604" s="66"/>
      <c r="T1604" s="66"/>
      <c r="U1604" s="66"/>
      <c r="V1604" s="66"/>
      <c r="W1604" s="66"/>
      <c r="X1604" s="66"/>
      <c r="Y1604" s="66"/>
      <c r="Z1604" s="66"/>
      <c r="AA1604" s="66"/>
      <c r="AB1604" s="66"/>
      <c r="AC1604" s="66"/>
      <c r="AD1604" s="66"/>
      <c r="AE1604" s="66"/>
      <c r="AF1604" s="66"/>
      <c r="AG1604" s="66"/>
      <c r="AH1604" s="66"/>
      <c r="AI1604" s="66"/>
    </row>
    <row r="1605">
      <c r="A1605" s="150"/>
      <c r="B1605" s="225"/>
      <c r="C1605" s="269"/>
      <c r="D1605" s="228"/>
      <c r="E1605" s="225"/>
      <c r="F1605" s="301"/>
      <c r="G1605" s="302"/>
      <c r="H1605" s="302"/>
      <c r="I1605" s="302"/>
      <c r="J1605" s="260"/>
      <c r="K1605" s="269"/>
      <c r="L1605" s="269"/>
      <c r="M1605" s="269"/>
      <c r="N1605" s="225"/>
      <c r="O1605" s="225"/>
      <c r="P1605" s="66"/>
      <c r="Q1605" s="66"/>
      <c r="R1605" s="66"/>
      <c r="S1605" s="66"/>
      <c r="T1605" s="66"/>
      <c r="U1605" s="66"/>
      <c r="V1605" s="66"/>
      <c r="W1605" s="66"/>
      <c r="X1605" s="66"/>
      <c r="Y1605" s="66"/>
      <c r="Z1605" s="66"/>
      <c r="AA1605" s="66"/>
      <c r="AB1605" s="66"/>
      <c r="AC1605" s="66"/>
      <c r="AD1605" s="66"/>
      <c r="AE1605" s="66"/>
      <c r="AF1605" s="66"/>
      <c r="AG1605" s="66"/>
      <c r="AH1605" s="66"/>
      <c r="AI1605" s="66"/>
    </row>
    <row r="1606">
      <c r="A1606" s="150"/>
      <c r="B1606" s="225"/>
      <c r="C1606" s="269"/>
      <c r="D1606" s="228"/>
      <c r="E1606" s="225"/>
      <c r="F1606" s="301"/>
      <c r="G1606" s="302"/>
      <c r="H1606" s="302"/>
      <c r="I1606" s="302"/>
      <c r="J1606" s="260"/>
      <c r="K1606" s="269"/>
      <c r="L1606" s="269"/>
      <c r="M1606" s="269"/>
      <c r="N1606" s="225"/>
      <c r="O1606" s="225"/>
      <c r="P1606" s="66"/>
      <c r="Q1606" s="66"/>
      <c r="R1606" s="66"/>
      <c r="S1606" s="66"/>
      <c r="T1606" s="66"/>
      <c r="U1606" s="66"/>
      <c r="V1606" s="66"/>
      <c r="W1606" s="66"/>
      <c r="X1606" s="66"/>
      <c r="Y1606" s="66"/>
      <c r="Z1606" s="66"/>
      <c r="AA1606" s="66"/>
      <c r="AB1606" s="66"/>
      <c r="AC1606" s="66"/>
      <c r="AD1606" s="66"/>
      <c r="AE1606" s="66"/>
      <c r="AF1606" s="66"/>
      <c r="AG1606" s="66"/>
      <c r="AH1606" s="66"/>
      <c r="AI1606" s="66"/>
    </row>
    <row r="1607">
      <c r="A1607" s="150"/>
      <c r="B1607" s="225"/>
      <c r="C1607" s="269"/>
      <c r="D1607" s="228"/>
      <c r="E1607" s="225"/>
      <c r="F1607" s="301"/>
      <c r="G1607" s="302"/>
      <c r="H1607" s="302"/>
      <c r="I1607" s="302"/>
      <c r="J1607" s="260"/>
      <c r="K1607" s="269"/>
      <c r="L1607" s="269"/>
      <c r="M1607" s="269"/>
      <c r="N1607" s="225"/>
      <c r="O1607" s="225"/>
      <c r="P1607" s="66"/>
      <c r="Q1607" s="66"/>
      <c r="R1607" s="66"/>
      <c r="S1607" s="66"/>
      <c r="T1607" s="66"/>
      <c r="U1607" s="66"/>
      <c r="V1607" s="66"/>
      <c r="W1607" s="66"/>
      <c r="X1607" s="66"/>
      <c r="Y1607" s="66"/>
      <c r="Z1607" s="66"/>
      <c r="AA1607" s="66"/>
      <c r="AB1607" s="66"/>
      <c r="AC1607" s="66"/>
      <c r="AD1607" s="66"/>
      <c r="AE1607" s="66"/>
      <c r="AF1607" s="66"/>
      <c r="AG1607" s="66"/>
      <c r="AH1607" s="66"/>
      <c r="AI1607" s="66"/>
    </row>
    <row r="1608">
      <c r="A1608" s="150"/>
      <c r="B1608" s="225"/>
      <c r="C1608" s="269"/>
      <c r="D1608" s="228"/>
      <c r="E1608" s="225"/>
      <c r="F1608" s="301"/>
      <c r="G1608" s="302"/>
      <c r="H1608" s="302"/>
      <c r="I1608" s="302"/>
      <c r="J1608" s="260"/>
      <c r="K1608" s="269"/>
      <c r="L1608" s="269"/>
      <c r="M1608" s="269"/>
      <c r="N1608" s="225"/>
      <c r="O1608" s="225"/>
      <c r="P1608" s="66"/>
      <c r="Q1608" s="66"/>
      <c r="R1608" s="66"/>
      <c r="S1608" s="66"/>
      <c r="T1608" s="66"/>
      <c r="U1608" s="66"/>
      <c r="V1608" s="66"/>
      <c r="W1608" s="66"/>
      <c r="X1608" s="66"/>
      <c r="Y1608" s="66"/>
      <c r="Z1608" s="66"/>
      <c r="AA1608" s="66"/>
      <c r="AB1608" s="66"/>
      <c r="AC1608" s="66"/>
      <c r="AD1608" s="66"/>
      <c r="AE1608" s="66"/>
      <c r="AF1608" s="66"/>
      <c r="AG1608" s="66"/>
      <c r="AH1608" s="66"/>
      <c r="AI1608" s="66"/>
    </row>
    <row r="1609">
      <c r="A1609" s="150"/>
      <c r="B1609" s="225"/>
      <c r="C1609" s="269"/>
      <c r="D1609" s="228"/>
      <c r="E1609" s="225"/>
      <c r="F1609" s="301"/>
      <c r="G1609" s="302"/>
      <c r="H1609" s="302"/>
      <c r="I1609" s="302"/>
      <c r="J1609" s="260"/>
      <c r="K1609" s="269"/>
      <c r="L1609" s="269"/>
      <c r="M1609" s="269"/>
      <c r="N1609" s="225"/>
      <c r="O1609" s="225"/>
      <c r="P1609" s="66"/>
      <c r="Q1609" s="66"/>
      <c r="R1609" s="66"/>
      <c r="S1609" s="66"/>
      <c r="T1609" s="66"/>
      <c r="U1609" s="66"/>
      <c r="V1609" s="66"/>
      <c r="W1609" s="66"/>
      <c r="X1609" s="66"/>
      <c r="Y1609" s="66"/>
      <c r="Z1609" s="66"/>
      <c r="AA1609" s="66"/>
      <c r="AB1609" s="66"/>
      <c r="AC1609" s="66"/>
      <c r="AD1609" s="66"/>
      <c r="AE1609" s="66"/>
      <c r="AF1609" s="66"/>
      <c r="AG1609" s="66"/>
      <c r="AH1609" s="66"/>
      <c r="AI1609" s="66"/>
    </row>
    <row r="1610">
      <c r="A1610" s="150"/>
      <c r="B1610" s="225"/>
      <c r="C1610" s="269"/>
      <c r="D1610" s="228"/>
      <c r="E1610" s="225"/>
      <c r="F1610" s="301"/>
      <c r="G1610" s="302"/>
      <c r="H1610" s="302"/>
      <c r="I1610" s="302"/>
      <c r="J1610" s="260"/>
      <c r="K1610" s="269"/>
      <c r="L1610" s="269"/>
      <c r="M1610" s="269"/>
      <c r="N1610" s="225"/>
      <c r="O1610" s="225"/>
      <c r="P1610" s="66"/>
      <c r="Q1610" s="66"/>
      <c r="R1610" s="66"/>
      <c r="S1610" s="66"/>
      <c r="T1610" s="66"/>
      <c r="U1610" s="66"/>
      <c r="V1610" s="66"/>
      <c r="W1610" s="66"/>
      <c r="X1610" s="66"/>
      <c r="Y1610" s="66"/>
      <c r="Z1610" s="66"/>
      <c r="AA1610" s="66"/>
      <c r="AB1610" s="66"/>
      <c r="AC1610" s="66"/>
      <c r="AD1610" s="66"/>
      <c r="AE1610" s="66"/>
      <c r="AF1610" s="66"/>
      <c r="AG1610" s="66"/>
      <c r="AH1610" s="66"/>
      <c r="AI1610" s="66"/>
    </row>
    <row r="1611">
      <c r="A1611" s="150"/>
      <c r="B1611" s="225"/>
      <c r="C1611" s="269"/>
      <c r="D1611" s="228"/>
      <c r="E1611" s="225"/>
      <c r="F1611" s="301"/>
      <c r="G1611" s="302"/>
      <c r="H1611" s="302"/>
      <c r="I1611" s="302"/>
      <c r="J1611" s="260"/>
      <c r="K1611" s="269"/>
      <c r="L1611" s="269"/>
      <c r="M1611" s="269"/>
      <c r="N1611" s="225"/>
      <c r="O1611" s="225"/>
      <c r="P1611" s="66"/>
      <c r="Q1611" s="66"/>
      <c r="R1611" s="66"/>
      <c r="S1611" s="66"/>
      <c r="T1611" s="66"/>
      <c r="U1611" s="66"/>
      <c r="V1611" s="66"/>
      <c r="W1611" s="66"/>
      <c r="X1611" s="66"/>
      <c r="Y1611" s="66"/>
      <c r="Z1611" s="66"/>
      <c r="AA1611" s="66"/>
      <c r="AB1611" s="66"/>
      <c r="AC1611" s="66"/>
      <c r="AD1611" s="66"/>
      <c r="AE1611" s="66"/>
      <c r="AF1611" s="66"/>
      <c r="AG1611" s="66"/>
      <c r="AH1611" s="66"/>
      <c r="AI1611" s="66"/>
    </row>
    <row r="1612">
      <c r="A1612" s="150"/>
      <c r="B1612" s="225"/>
      <c r="C1612" s="269"/>
      <c r="D1612" s="228"/>
      <c r="E1612" s="225"/>
      <c r="F1612" s="301"/>
      <c r="G1612" s="302"/>
      <c r="H1612" s="302"/>
      <c r="I1612" s="302"/>
      <c r="J1612" s="260"/>
      <c r="K1612" s="269"/>
      <c r="L1612" s="269"/>
      <c r="M1612" s="269"/>
      <c r="N1612" s="225"/>
      <c r="O1612" s="225"/>
      <c r="P1612" s="66"/>
      <c r="Q1612" s="66"/>
      <c r="R1612" s="66"/>
      <c r="S1612" s="66"/>
      <c r="T1612" s="66"/>
      <c r="U1612" s="66"/>
      <c r="V1612" s="66"/>
      <c r="W1612" s="66"/>
      <c r="X1612" s="66"/>
      <c r="Y1612" s="66"/>
      <c r="Z1612" s="66"/>
      <c r="AA1612" s="66"/>
      <c r="AB1612" s="66"/>
      <c r="AC1612" s="66"/>
      <c r="AD1612" s="66"/>
      <c r="AE1612" s="66"/>
      <c r="AF1612" s="66"/>
      <c r="AG1612" s="66"/>
      <c r="AH1612" s="66"/>
      <c r="AI1612" s="66"/>
    </row>
    <row r="1613">
      <c r="A1613" s="150"/>
      <c r="B1613" s="225"/>
      <c r="C1613" s="269"/>
      <c r="D1613" s="228"/>
      <c r="E1613" s="225"/>
      <c r="F1613" s="301"/>
      <c r="G1613" s="302"/>
      <c r="H1613" s="302"/>
      <c r="I1613" s="302"/>
      <c r="J1613" s="260"/>
      <c r="K1613" s="269"/>
      <c r="L1613" s="269"/>
      <c r="M1613" s="269"/>
      <c r="N1613" s="225"/>
      <c r="O1613" s="225"/>
      <c r="P1613" s="66"/>
      <c r="Q1613" s="66"/>
      <c r="R1613" s="66"/>
      <c r="S1613" s="66"/>
      <c r="T1613" s="66"/>
      <c r="U1613" s="66"/>
      <c r="V1613" s="66"/>
      <c r="W1613" s="66"/>
      <c r="X1613" s="66"/>
      <c r="Y1613" s="66"/>
      <c r="Z1613" s="66"/>
      <c r="AA1613" s="66"/>
      <c r="AB1613" s="66"/>
      <c r="AC1613" s="66"/>
      <c r="AD1613" s="66"/>
      <c r="AE1613" s="66"/>
      <c r="AF1613" s="66"/>
      <c r="AG1613" s="66"/>
      <c r="AH1613" s="66"/>
      <c r="AI1613" s="66"/>
    </row>
    <row r="1614">
      <c r="A1614" s="150"/>
      <c r="B1614" s="225"/>
      <c r="C1614" s="269"/>
      <c r="D1614" s="228"/>
      <c r="E1614" s="225"/>
      <c r="F1614" s="301"/>
      <c r="G1614" s="302"/>
      <c r="H1614" s="302"/>
      <c r="I1614" s="302"/>
      <c r="J1614" s="260"/>
      <c r="K1614" s="269"/>
      <c r="L1614" s="269"/>
      <c r="M1614" s="269"/>
      <c r="N1614" s="225"/>
      <c r="O1614" s="225"/>
      <c r="P1614" s="66"/>
      <c r="Q1614" s="66"/>
      <c r="R1614" s="66"/>
      <c r="S1614" s="66"/>
      <c r="T1614" s="66"/>
      <c r="U1614" s="66"/>
      <c r="V1614" s="66"/>
      <c r="W1614" s="66"/>
      <c r="X1614" s="66"/>
      <c r="Y1614" s="66"/>
      <c r="Z1614" s="66"/>
      <c r="AA1614" s="66"/>
      <c r="AB1614" s="66"/>
      <c r="AC1614" s="66"/>
      <c r="AD1614" s="66"/>
      <c r="AE1614" s="66"/>
      <c r="AF1614" s="66"/>
      <c r="AG1614" s="66"/>
      <c r="AH1614" s="66"/>
      <c r="AI1614" s="66"/>
    </row>
    <row r="1615">
      <c r="A1615" s="150"/>
      <c r="B1615" s="225"/>
      <c r="C1615" s="269"/>
      <c r="D1615" s="228"/>
      <c r="E1615" s="225"/>
      <c r="F1615" s="301"/>
      <c r="G1615" s="302"/>
      <c r="H1615" s="302"/>
      <c r="I1615" s="302"/>
      <c r="J1615" s="260"/>
      <c r="K1615" s="269"/>
      <c r="L1615" s="269"/>
      <c r="M1615" s="269"/>
      <c r="N1615" s="225"/>
      <c r="O1615" s="225"/>
      <c r="P1615" s="66"/>
      <c r="Q1615" s="66"/>
      <c r="R1615" s="66"/>
      <c r="S1615" s="66"/>
      <c r="T1615" s="66"/>
      <c r="U1615" s="66"/>
      <c r="V1615" s="66"/>
      <c r="W1615" s="66"/>
      <c r="X1615" s="66"/>
      <c r="Y1615" s="66"/>
      <c r="Z1615" s="66"/>
      <c r="AA1615" s="66"/>
      <c r="AB1615" s="66"/>
      <c r="AC1615" s="66"/>
      <c r="AD1615" s="66"/>
      <c r="AE1615" s="66"/>
      <c r="AF1615" s="66"/>
      <c r="AG1615" s="66"/>
      <c r="AH1615" s="66"/>
      <c r="AI1615" s="66"/>
    </row>
    <row r="1616">
      <c r="A1616" s="150"/>
      <c r="B1616" s="225"/>
      <c r="C1616" s="269"/>
      <c r="D1616" s="228"/>
      <c r="E1616" s="225"/>
      <c r="F1616" s="301"/>
      <c r="G1616" s="302"/>
      <c r="H1616" s="302"/>
      <c r="I1616" s="302"/>
      <c r="J1616" s="260"/>
      <c r="K1616" s="269"/>
      <c r="L1616" s="269"/>
      <c r="M1616" s="269"/>
      <c r="N1616" s="225"/>
      <c r="O1616" s="225"/>
      <c r="P1616" s="66"/>
      <c r="Q1616" s="66"/>
      <c r="R1616" s="66"/>
      <c r="S1616" s="66"/>
      <c r="T1616" s="66"/>
      <c r="U1616" s="66"/>
      <c r="V1616" s="66"/>
      <c r="W1616" s="66"/>
      <c r="X1616" s="66"/>
      <c r="Y1616" s="66"/>
      <c r="Z1616" s="66"/>
      <c r="AA1616" s="66"/>
      <c r="AB1616" s="66"/>
      <c r="AC1616" s="66"/>
      <c r="AD1616" s="66"/>
      <c r="AE1616" s="66"/>
      <c r="AF1616" s="66"/>
      <c r="AG1616" s="66"/>
      <c r="AH1616" s="66"/>
      <c r="AI1616" s="66"/>
    </row>
    <row r="1617">
      <c r="A1617" s="150"/>
      <c r="B1617" s="225"/>
      <c r="C1617" s="269"/>
      <c r="D1617" s="228"/>
      <c r="E1617" s="225"/>
      <c r="F1617" s="301"/>
      <c r="G1617" s="302"/>
      <c r="H1617" s="302"/>
      <c r="I1617" s="302"/>
      <c r="J1617" s="260"/>
      <c r="K1617" s="269"/>
      <c r="L1617" s="269"/>
      <c r="M1617" s="269"/>
      <c r="N1617" s="225"/>
      <c r="O1617" s="225"/>
      <c r="P1617" s="66"/>
      <c r="Q1617" s="66"/>
      <c r="R1617" s="66"/>
      <c r="S1617" s="66"/>
      <c r="T1617" s="66"/>
      <c r="U1617" s="66"/>
      <c r="V1617" s="66"/>
      <c r="W1617" s="66"/>
      <c r="X1617" s="66"/>
      <c r="Y1617" s="66"/>
      <c r="Z1617" s="66"/>
      <c r="AA1617" s="66"/>
      <c r="AB1617" s="66"/>
      <c r="AC1617" s="66"/>
      <c r="AD1617" s="66"/>
      <c r="AE1617" s="66"/>
      <c r="AF1617" s="66"/>
      <c r="AG1617" s="66"/>
      <c r="AH1617" s="66"/>
      <c r="AI1617" s="66"/>
    </row>
    <row r="1618">
      <c r="A1618" s="150"/>
      <c r="B1618" s="225"/>
      <c r="C1618" s="269"/>
      <c r="D1618" s="228"/>
      <c r="E1618" s="225"/>
      <c r="F1618" s="301"/>
      <c r="G1618" s="302"/>
      <c r="H1618" s="302"/>
      <c r="I1618" s="302"/>
      <c r="J1618" s="260"/>
      <c r="K1618" s="269"/>
      <c r="L1618" s="269"/>
      <c r="M1618" s="269"/>
      <c r="N1618" s="225"/>
      <c r="O1618" s="225"/>
      <c r="P1618" s="66"/>
      <c r="Q1618" s="66"/>
      <c r="R1618" s="66"/>
      <c r="S1618" s="66"/>
      <c r="T1618" s="66"/>
      <c r="U1618" s="66"/>
      <c r="V1618" s="66"/>
      <c r="W1618" s="66"/>
      <c r="X1618" s="66"/>
      <c r="Y1618" s="66"/>
      <c r="Z1618" s="66"/>
      <c r="AA1618" s="66"/>
      <c r="AB1618" s="66"/>
      <c r="AC1618" s="66"/>
      <c r="AD1618" s="66"/>
      <c r="AE1618" s="66"/>
      <c r="AF1618" s="66"/>
      <c r="AG1618" s="66"/>
      <c r="AH1618" s="66"/>
      <c r="AI1618" s="66"/>
    </row>
    <row r="1619">
      <c r="A1619" s="150"/>
      <c r="B1619" s="225"/>
      <c r="C1619" s="269"/>
      <c r="D1619" s="228"/>
      <c r="E1619" s="225"/>
      <c r="F1619" s="301"/>
      <c r="G1619" s="302"/>
      <c r="H1619" s="302"/>
      <c r="I1619" s="302"/>
      <c r="J1619" s="260"/>
      <c r="K1619" s="269"/>
      <c r="L1619" s="269"/>
      <c r="M1619" s="269"/>
      <c r="N1619" s="225"/>
      <c r="O1619" s="225"/>
      <c r="P1619" s="66"/>
      <c r="Q1619" s="66"/>
      <c r="R1619" s="66"/>
      <c r="S1619" s="66"/>
      <c r="T1619" s="66"/>
      <c r="U1619" s="66"/>
      <c r="V1619" s="66"/>
      <c r="W1619" s="66"/>
      <c r="X1619" s="66"/>
      <c r="Y1619" s="66"/>
      <c r="Z1619" s="66"/>
      <c r="AA1619" s="66"/>
      <c r="AB1619" s="66"/>
      <c r="AC1619" s="66"/>
      <c r="AD1619" s="66"/>
      <c r="AE1619" s="66"/>
      <c r="AF1619" s="66"/>
      <c r="AG1619" s="66"/>
      <c r="AH1619" s="66"/>
      <c r="AI1619" s="66"/>
    </row>
    <row r="1620">
      <c r="A1620" s="150"/>
      <c r="B1620" s="225"/>
      <c r="C1620" s="269"/>
      <c r="D1620" s="228"/>
      <c r="E1620" s="225"/>
      <c r="F1620" s="301"/>
      <c r="G1620" s="302"/>
      <c r="H1620" s="302"/>
      <c r="I1620" s="302"/>
      <c r="J1620" s="260"/>
      <c r="K1620" s="269"/>
      <c r="L1620" s="269"/>
      <c r="M1620" s="269"/>
      <c r="N1620" s="225"/>
      <c r="O1620" s="225"/>
      <c r="P1620" s="66"/>
      <c r="Q1620" s="66"/>
      <c r="R1620" s="66"/>
      <c r="S1620" s="66"/>
      <c r="T1620" s="66"/>
      <c r="U1620" s="66"/>
      <c r="V1620" s="66"/>
      <c r="W1620" s="66"/>
      <c r="X1620" s="66"/>
      <c r="Y1620" s="66"/>
      <c r="Z1620" s="66"/>
      <c r="AA1620" s="66"/>
      <c r="AB1620" s="66"/>
      <c r="AC1620" s="66"/>
      <c r="AD1620" s="66"/>
      <c r="AE1620" s="66"/>
      <c r="AF1620" s="66"/>
      <c r="AG1620" s="66"/>
      <c r="AH1620" s="66"/>
      <c r="AI1620" s="66"/>
    </row>
    <row r="1621">
      <c r="A1621" s="150"/>
      <c r="B1621" s="225"/>
      <c r="C1621" s="269"/>
      <c r="D1621" s="228"/>
      <c r="E1621" s="225"/>
      <c r="F1621" s="301"/>
      <c r="G1621" s="302"/>
      <c r="H1621" s="302"/>
      <c r="I1621" s="302"/>
      <c r="J1621" s="260"/>
      <c r="K1621" s="269"/>
      <c r="L1621" s="269"/>
      <c r="M1621" s="269"/>
      <c r="N1621" s="225"/>
      <c r="O1621" s="225"/>
      <c r="P1621" s="66"/>
      <c r="Q1621" s="66"/>
      <c r="R1621" s="66"/>
      <c r="S1621" s="66"/>
      <c r="T1621" s="66"/>
      <c r="U1621" s="66"/>
      <c r="V1621" s="66"/>
      <c r="W1621" s="66"/>
      <c r="X1621" s="66"/>
      <c r="Y1621" s="66"/>
      <c r="Z1621" s="66"/>
      <c r="AA1621" s="66"/>
      <c r="AB1621" s="66"/>
      <c r="AC1621" s="66"/>
      <c r="AD1621" s="66"/>
      <c r="AE1621" s="66"/>
      <c r="AF1621" s="66"/>
      <c r="AG1621" s="66"/>
      <c r="AH1621" s="66"/>
      <c r="AI1621" s="66"/>
    </row>
    <row r="1622">
      <c r="A1622" s="150"/>
      <c r="B1622" s="225"/>
      <c r="C1622" s="269"/>
      <c r="D1622" s="228"/>
      <c r="E1622" s="225"/>
      <c r="F1622" s="301"/>
      <c r="G1622" s="302"/>
      <c r="H1622" s="302"/>
      <c r="I1622" s="302"/>
      <c r="J1622" s="260"/>
      <c r="K1622" s="269"/>
      <c r="L1622" s="269"/>
      <c r="M1622" s="269"/>
      <c r="N1622" s="225"/>
      <c r="O1622" s="225"/>
      <c r="P1622" s="66"/>
      <c r="Q1622" s="66"/>
      <c r="R1622" s="66"/>
      <c r="S1622" s="66"/>
      <c r="T1622" s="66"/>
      <c r="U1622" s="66"/>
      <c r="V1622" s="66"/>
      <c r="W1622" s="66"/>
      <c r="X1622" s="66"/>
      <c r="Y1622" s="66"/>
      <c r="Z1622" s="66"/>
      <c r="AA1622" s="66"/>
      <c r="AB1622" s="66"/>
      <c r="AC1622" s="66"/>
      <c r="AD1622" s="66"/>
      <c r="AE1622" s="66"/>
      <c r="AF1622" s="66"/>
      <c r="AG1622" s="66"/>
      <c r="AH1622" s="66"/>
      <c r="AI1622" s="66"/>
    </row>
    <row r="1623">
      <c r="A1623" s="150"/>
      <c r="B1623" s="225"/>
      <c r="C1623" s="269"/>
      <c r="D1623" s="228"/>
      <c r="E1623" s="225"/>
      <c r="F1623" s="301"/>
      <c r="G1623" s="302"/>
      <c r="H1623" s="302"/>
      <c r="I1623" s="302"/>
      <c r="J1623" s="260"/>
      <c r="K1623" s="269"/>
      <c r="L1623" s="269"/>
      <c r="M1623" s="269"/>
      <c r="N1623" s="225"/>
      <c r="O1623" s="225"/>
      <c r="P1623" s="66"/>
      <c r="Q1623" s="66"/>
      <c r="R1623" s="66"/>
      <c r="S1623" s="66"/>
      <c r="T1623" s="66"/>
      <c r="U1623" s="66"/>
      <c r="V1623" s="66"/>
      <c r="W1623" s="66"/>
      <c r="X1623" s="66"/>
      <c r="Y1623" s="66"/>
      <c r="Z1623" s="66"/>
      <c r="AA1623" s="66"/>
      <c r="AB1623" s="66"/>
      <c r="AC1623" s="66"/>
      <c r="AD1623" s="66"/>
      <c r="AE1623" s="66"/>
      <c r="AF1623" s="66"/>
      <c r="AG1623" s="66"/>
      <c r="AH1623" s="66"/>
      <c r="AI1623" s="66"/>
    </row>
    <row r="1624">
      <c r="A1624" s="150"/>
      <c r="B1624" s="225"/>
      <c r="C1624" s="269"/>
      <c r="D1624" s="228"/>
      <c r="E1624" s="225"/>
      <c r="F1624" s="301"/>
      <c r="G1624" s="302"/>
      <c r="H1624" s="302"/>
      <c r="I1624" s="302"/>
      <c r="J1624" s="260"/>
      <c r="K1624" s="269"/>
      <c r="L1624" s="269"/>
      <c r="M1624" s="269"/>
      <c r="N1624" s="225"/>
      <c r="O1624" s="225"/>
      <c r="P1624" s="66"/>
      <c r="Q1624" s="66"/>
      <c r="R1624" s="66"/>
      <c r="S1624" s="66"/>
      <c r="T1624" s="66"/>
      <c r="U1624" s="66"/>
      <c r="V1624" s="66"/>
      <c r="W1624" s="66"/>
      <c r="X1624" s="66"/>
      <c r="Y1624" s="66"/>
      <c r="Z1624" s="66"/>
      <c r="AA1624" s="66"/>
      <c r="AB1624" s="66"/>
      <c r="AC1624" s="66"/>
      <c r="AD1624" s="66"/>
      <c r="AE1624" s="66"/>
      <c r="AF1624" s="66"/>
      <c r="AG1624" s="66"/>
      <c r="AH1624" s="66"/>
      <c r="AI1624" s="66"/>
    </row>
    <row r="1625">
      <c r="A1625" s="150"/>
      <c r="B1625" s="225"/>
      <c r="C1625" s="269"/>
      <c r="D1625" s="228"/>
      <c r="E1625" s="225"/>
      <c r="F1625" s="301"/>
      <c r="G1625" s="302"/>
      <c r="H1625" s="302"/>
      <c r="I1625" s="302"/>
      <c r="J1625" s="260"/>
      <c r="K1625" s="269"/>
      <c r="L1625" s="269"/>
      <c r="M1625" s="269"/>
      <c r="N1625" s="225"/>
      <c r="O1625" s="225"/>
      <c r="P1625" s="66"/>
      <c r="Q1625" s="66"/>
      <c r="R1625" s="66"/>
      <c r="S1625" s="66"/>
      <c r="T1625" s="66"/>
      <c r="U1625" s="66"/>
      <c r="V1625" s="66"/>
      <c r="W1625" s="66"/>
      <c r="X1625" s="66"/>
      <c r="Y1625" s="66"/>
      <c r="Z1625" s="66"/>
      <c r="AA1625" s="66"/>
      <c r="AB1625" s="66"/>
      <c r="AC1625" s="66"/>
      <c r="AD1625" s="66"/>
      <c r="AE1625" s="66"/>
      <c r="AF1625" s="66"/>
      <c r="AG1625" s="66"/>
      <c r="AH1625" s="66"/>
      <c r="AI1625" s="66"/>
    </row>
    <row r="1626">
      <c r="A1626" s="150"/>
      <c r="B1626" s="225"/>
      <c r="C1626" s="269"/>
      <c r="D1626" s="228"/>
      <c r="E1626" s="225"/>
      <c r="F1626" s="301"/>
      <c r="G1626" s="302"/>
      <c r="H1626" s="302"/>
      <c r="I1626" s="302"/>
      <c r="J1626" s="260"/>
      <c r="K1626" s="269"/>
      <c r="L1626" s="269"/>
      <c r="M1626" s="269"/>
      <c r="N1626" s="225"/>
      <c r="O1626" s="225"/>
      <c r="P1626" s="66"/>
      <c r="Q1626" s="66"/>
      <c r="R1626" s="66"/>
      <c r="S1626" s="66"/>
      <c r="T1626" s="66"/>
      <c r="U1626" s="66"/>
      <c r="V1626" s="66"/>
      <c r="W1626" s="66"/>
      <c r="X1626" s="66"/>
      <c r="Y1626" s="66"/>
      <c r="Z1626" s="66"/>
      <c r="AA1626" s="66"/>
      <c r="AB1626" s="66"/>
      <c r="AC1626" s="66"/>
      <c r="AD1626" s="66"/>
      <c r="AE1626" s="66"/>
      <c r="AF1626" s="66"/>
      <c r="AG1626" s="66"/>
      <c r="AH1626" s="66"/>
      <c r="AI1626" s="66"/>
    </row>
    <row r="1627">
      <c r="A1627" s="150"/>
      <c r="B1627" s="225"/>
      <c r="C1627" s="269"/>
      <c r="D1627" s="228"/>
      <c r="E1627" s="225"/>
      <c r="F1627" s="301"/>
      <c r="G1627" s="302"/>
      <c r="H1627" s="302"/>
      <c r="I1627" s="302"/>
      <c r="J1627" s="260"/>
      <c r="K1627" s="269"/>
      <c r="L1627" s="269"/>
      <c r="M1627" s="269"/>
      <c r="N1627" s="225"/>
      <c r="O1627" s="225"/>
      <c r="P1627" s="66"/>
      <c r="Q1627" s="66"/>
      <c r="R1627" s="66"/>
      <c r="S1627" s="66"/>
      <c r="T1627" s="66"/>
      <c r="U1627" s="66"/>
      <c r="V1627" s="66"/>
      <c r="W1627" s="66"/>
      <c r="X1627" s="66"/>
      <c r="Y1627" s="66"/>
      <c r="Z1627" s="66"/>
      <c r="AA1627" s="66"/>
      <c r="AB1627" s="66"/>
      <c r="AC1627" s="66"/>
      <c r="AD1627" s="66"/>
      <c r="AE1627" s="66"/>
      <c r="AF1627" s="66"/>
      <c r="AG1627" s="66"/>
      <c r="AH1627" s="66"/>
      <c r="AI1627" s="66"/>
    </row>
    <row r="1628">
      <c r="A1628" s="150"/>
      <c r="B1628" s="225"/>
      <c r="C1628" s="269"/>
      <c r="D1628" s="228"/>
      <c r="E1628" s="225"/>
      <c r="F1628" s="301"/>
      <c r="G1628" s="302"/>
      <c r="H1628" s="302"/>
      <c r="I1628" s="302"/>
      <c r="J1628" s="260"/>
      <c r="K1628" s="269"/>
      <c r="L1628" s="269"/>
      <c r="M1628" s="269"/>
      <c r="N1628" s="225"/>
      <c r="O1628" s="225"/>
      <c r="P1628" s="66"/>
      <c r="Q1628" s="66"/>
      <c r="R1628" s="66"/>
      <c r="S1628" s="66"/>
      <c r="T1628" s="66"/>
      <c r="U1628" s="66"/>
      <c r="V1628" s="66"/>
      <c r="W1628" s="66"/>
      <c r="X1628" s="66"/>
      <c r="Y1628" s="66"/>
      <c r="Z1628" s="66"/>
      <c r="AA1628" s="66"/>
      <c r="AB1628" s="66"/>
      <c r="AC1628" s="66"/>
      <c r="AD1628" s="66"/>
      <c r="AE1628" s="66"/>
      <c r="AF1628" s="66"/>
      <c r="AG1628" s="66"/>
      <c r="AH1628" s="66"/>
      <c r="AI1628" s="66"/>
    </row>
    <row r="1629">
      <c r="A1629" s="150"/>
      <c r="B1629" s="225"/>
      <c r="C1629" s="269"/>
      <c r="D1629" s="228"/>
      <c r="E1629" s="225"/>
      <c r="F1629" s="301"/>
      <c r="G1629" s="302"/>
      <c r="H1629" s="302"/>
      <c r="I1629" s="302"/>
      <c r="J1629" s="260"/>
      <c r="K1629" s="269"/>
      <c r="L1629" s="269"/>
      <c r="M1629" s="269"/>
      <c r="N1629" s="225"/>
      <c r="O1629" s="225"/>
      <c r="P1629" s="66"/>
      <c r="Q1629" s="66"/>
      <c r="R1629" s="66"/>
      <c r="S1629" s="66"/>
      <c r="T1629" s="66"/>
      <c r="U1629" s="66"/>
      <c r="V1629" s="66"/>
      <c r="W1629" s="66"/>
      <c r="X1629" s="66"/>
      <c r="Y1629" s="66"/>
      <c r="Z1629" s="66"/>
      <c r="AA1629" s="66"/>
      <c r="AB1629" s="66"/>
      <c r="AC1629" s="66"/>
      <c r="AD1629" s="66"/>
      <c r="AE1629" s="66"/>
      <c r="AF1629" s="66"/>
      <c r="AG1629" s="66"/>
      <c r="AH1629" s="66"/>
      <c r="AI1629" s="66"/>
    </row>
    <row r="1630">
      <c r="A1630" s="150"/>
      <c r="B1630" s="225"/>
      <c r="C1630" s="269"/>
      <c r="D1630" s="228"/>
      <c r="E1630" s="225"/>
      <c r="F1630" s="301"/>
      <c r="G1630" s="302"/>
      <c r="H1630" s="302"/>
      <c r="I1630" s="302"/>
      <c r="J1630" s="260"/>
      <c r="K1630" s="269"/>
      <c r="L1630" s="269"/>
      <c r="M1630" s="269"/>
      <c r="N1630" s="225"/>
      <c r="O1630" s="225"/>
      <c r="P1630" s="66"/>
      <c r="Q1630" s="66"/>
      <c r="R1630" s="66"/>
      <c r="S1630" s="66"/>
      <c r="T1630" s="66"/>
      <c r="U1630" s="66"/>
      <c r="V1630" s="66"/>
      <c r="W1630" s="66"/>
      <c r="X1630" s="66"/>
      <c r="Y1630" s="66"/>
      <c r="Z1630" s="66"/>
      <c r="AA1630" s="66"/>
      <c r="AB1630" s="66"/>
      <c r="AC1630" s="66"/>
      <c r="AD1630" s="66"/>
      <c r="AE1630" s="66"/>
      <c r="AF1630" s="66"/>
      <c r="AG1630" s="66"/>
      <c r="AH1630" s="66"/>
      <c r="AI1630" s="66"/>
    </row>
    <row r="1631">
      <c r="A1631" s="150"/>
      <c r="B1631" s="225"/>
      <c r="C1631" s="269"/>
      <c r="D1631" s="228"/>
      <c r="E1631" s="225"/>
      <c r="F1631" s="301"/>
      <c r="G1631" s="302"/>
      <c r="H1631" s="302"/>
      <c r="I1631" s="302"/>
      <c r="J1631" s="260"/>
      <c r="K1631" s="269"/>
      <c r="L1631" s="269"/>
      <c r="M1631" s="269"/>
      <c r="N1631" s="225"/>
      <c r="O1631" s="225"/>
      <c r="P1631" s="66"/>
      <c r="Q1631" s="66"/>
      <c r="R1631" s="66"/>
      <c r="S1631" s="66"/>
      <c r="T1631" s="66"/>
      <c r="U1631" s="66"/>
      <c r="V1631" s="66"/>
      <c r="W1631" s="66"/>
      <c r="X1631" s="66"/>
      <c r="Y1631" s="66"/>
      <c r="Z1631" s="66"/>
      <c r="AA1631" s="66"/>
      <c r="AB1631" s="66"/>
      <c r="AC1631" s="66"/>
      <c r="AD1631" s="66"/>
      <c r="AE1631" s="66"/>
      <c r="AF1631" s="66"/>
      <c r="AG1631" s="66"/>
      <c r="AH1631" s="66"/>
      <c r="AI1631" s="66"/>
    </row>
    <row r="1632">
      <c r="A1632" s="150"/>
      <c r="B1632" s="225"/>
      <c r="C1632" s="269"/>
      <c r="D1632" s="228"/>
      <c r="E1632" s="225"/>
      <c r="F1632" s="301"/>
      <c r="G1632" s="302"/>
      <c r="H1632" s="302"/>
      <c r="I1632" s="302"/>
      <c r="J1632" s="260"/>
      <c r="K1632" s="269"/>
      <c r="L1632" s="269"/>
      <c r="M1632" s="269"/>
      <c r="N1632" s="225"/>
      <c r="O1632" s="225"/>
      <c r="P1632" s="66"/>
      <c r="Q1632" s="66"/>
      <c r="R1632" s="66"/>
      <c r="S1632" s="66"/>
      <c r="T1632" s="66"/>
      <c r="U1632" s="66"/>
      <c r="V1632" s="66"/>
      <c r="W1632" s="66"/>
      <c r="X1632" s="66"/>
      <c r="Y1632" s="66"/>
      <c r="Z1632" s="66"/>
      <c r="AA1632" s="66"/>
      <c r="AB1632" s="66"/>
      <c r="AC1632" s="66"/>
      <c r="AD1632" s="66"/>
      <c r="AE1632" s="66"/>
      <c r="AF1632" s="66"/>
      <c r="AG1632" s="66"/>
      <c r="AH1632" s="66"/>
      <c r="AI1632" s="66"/>
    </row>
    <row r="1633">
      <c r="A1633" s="150"/>
      <c r="B1633" s="225"/>
      <c r="C1633" s="269"/>
      <c r="D1633" s="228"/>
      <c r="E1633" s="225"/>
      <c r="F1633" s="301"/>
      <c r="G1633" s="302"/>
      <c r="H1633" s="302"/>
      <c r="I1633" s="302"/>
      <c r="J1633" s="260"/>
      <c r="K1633" s="269"/>
      <c r="L1633" s="269"/>
      <c r="M1633" s="269"/>
      <c r="N1633" s="225"/>
      <c r="O1633" s="225"/>
      <c r="P1633" s="66"/>
      <c r="Q1633" s="66"/>
      <c r="R1633" s="66"/>
      <c r="S1633" s="66"/>
      <c r="T1633" s="66"/>
      <c r="U1633" s="66"/>
      <c r="V1633" s="66"/>
      <c r="W1633" s="66"/>
      <c r="X1633" s="66"/>
      <c r="Y1633" s="66"/>
      <c r="Z1633" s="66"/>
      <c r="AA1633" s="66"/>
      <c r="AB1633" s="66"/>
      <c r="AC1633" s="66"/>
      <c r="AD1633" s="66"/>
      <c r="AE1633" s="66"/>
      <c r="AF1633" s="66"/>
      <c r="AG1633" s="66"/>
      <c r="AH1633" s="66"/>
      <c r="AI1633" s="66"/>
    </row>
    <row r="1634">
      <c r="A1634" s="150"/>
      <c r="B1634" s="225"/>
      <c r="C1634" s="269"/>
      <c r="D1634" s="228"/>
      <c r="E1634" s="225"/>
      <c r="F1634" s="301"/>
      <c r="G1634" s="302"/>
      <c r="H1634" s="302"/>
      <c r="I1634" s="302"/>
      <c r="J1634" s="260"/>
      <c r="K1634" s="269"/>
      <c r="L1634" s="269"/>
      <c r="M1634" s="269"/>
      <c r="N1634" s="225"/>
      <c r="O1634" s="225"/>
      <c r="P1634" s="66"/>
      <c r="Q1634" s="66"/>
      <c r="R1634" s="66"/>
      <c r="S1634" s="66"/>
      <c r="T1634" s="66"/>
      <c r="U1634" s="66"/>
      <c r="V1634" s="66"/>
      <c r="W1634" s="66"/>
      <c r="X1634" s="66"/>
      <c r="Y1634" s="66"/>
      <c r="Z1634" s="66"/>
      <c r="AA1634" s="66"/>
      <c r="AB1634" s="66"/>
      <c r="AC1634" s="66"/>
      <c r="AD1634" s="66"/>
      <c r="AE1634" s="66"/>
      <c r="AF1634" s="66"/>
      <c r="AG1634" s="66"/>
      <c r="AH1634" s="66"/>
      <c r="AI1634" s="66"/>
    </row>
    <row r="1635">
      <c r="A1635" s="150"/>
      <c r="B1635" s="225"/>
      <c r="C1635" s="269"/>
      <c r="D1635" s="228"/>
      <c r="E1635" s="225"/>
      <c r="F1635" s="301"/>
      <c r="G1635" s="302"/>
      <c r="H1635" s="302"/>
      <c r="I1635" s="302"/>
      <c r="J1635" s="260"/>
      <c r="K1635" s="269"/>
      <c r="L1635" s="269"/>
      <c r="M1635" s="269"/>
      <c r="N1635" s="225"/>
      <c r="O1635" s="225"/>
      <c r="P1635" s="66"/>
      <c r="Q1635" s="66"/>
      <c r="R1635" s="66"/>
      <c r="S1635" s="66"/>
      <c r="T1635" s="66"/>
      <c r="U1635" s="66"/>
      <c r="V1635" s="66"/>
      <c r="W1635" s="66"/>
      <c r="X1635" s="66"/>
      <c r="Y1635" s="66"/>
      <c r="Z1635" s="66"/>
      <c r="AA1635" s="66"/>
      <c r="AB1635" s="66"/>
      <c r="AC1635" s="66"/>
      <c r="AD1635" s="66"/>
      <c r="AE1635" s="66"/>
      <c r="AF1635" s="66"/>
      <c r="AG1635" s="66"/>
      <c r="AH1635" s="66"/>
      <c r="AI1635" s="66"/>
    </row>
    <row r="1636">
      <c r="A1636" s="150"/>
      <c r="B1636" s="225"/>
      <c r="C1636" s="269"/>
      <c r="D1636" s="228"/>
      <c r="E1636" s="225"/>
      <c r="F1636" s="301"/>
      <c r="G1636" s="302"/>
      <c r="H1636" s="302"/>
      <c r="I1636" s="302"/>
      <c r="J1636" s="260"/>
      <c r="K1636" s="269"/>
      <c r="L1636" s="269"/>
      <c r="M1636" s="269"/>
      <c r="N1636" s="225"/>
      <c r="O1636" s="225"/>
      <c r="P1636" s="66"/>
      <c r="Q1636" s="66"/>
      <c r="R1636" s="66"/>
      <c r="S1636" s="66"/>
      <c r="T1636" s="66"/>
      <c r="U1636" s="66"/>
      <c r="V1636" s="66"/>
      <c r="W1636" s="66"/>
      <c r="X1636" s="66"/>
      <c r="Y1636" s="66"/>
      <c r="Z1636" s="66"/>
      <c r="AA1636" s="66"/>
      <c r="AB1636" s="66"/>
      <c r="AC1636" s="66"/>
      <c r="AD1636" s="66"/>
      <c r="AE1636" s="66"/>
      <c r="AF1636" s="66"/>
      <c r="AG1636" s="66"/>
      <c r="AH1636" s="66"/>
      <c r="AI1636" s="66"/>
    </row>
    <row r="1637">
      <c r="A1637" s="150"/>
      <c r="B1637" s="225"/>
      <c r="C1637" s="269"/>
      <c r="D1637" s="228"/>
      <c r="E1637" s="225"/>
      <c r="F1637" s="301"/>
      <c r="G1637" s="302"/>
      <c r="H1637" s="302"/>
      <c r="I1637" s="302"/>
      <c r="J1637" s="260"/>
      <c r="K1637" s="269"/>
      <c r="L1637" s="269"/>
      <c r="M1637" s="269"/>
      <c r="N1637" s="225"/>
      <c r="O1637" s="225"/>
      <c r="P1637" s="66"/>
      <c r="Q1637" s="66"/>
      <c r="R1637" s="66"/>
      <c r="S1637" s="66"/>
      <c r="T1637" s="66"/>
      <c r="U1637" s="66"/>
      <c r="V1637" s="66"/>
      <c r="W1637" s="66"/>
      <c r="X1637" s="66"/>
      <c r="Y1637" s="66"/>
      <c r="Z1637" s="66"/>
      <c r="AA1637" s="66"/>
      <c r="AB1637" s="66"/>
      <c r="AC1637" s="66"/>
      <c r="AD1637" s="66"/>
      <c r="AE1637" s="66"/>
      <c r="AF1637" s="66"/>
      <c r="AG1637" s="66"/>
      <c r="AH1637" s="66"/>
      <c r="AI1637" s="66"/>
    </row>
    <row r="1638">
      <c r="A1638" s="150"/>
      <c r="B1638" s="225"/>
      <c r="C1638" s="269"/>
      <c r="D1638" s="228"/>
      <c r="E1638" s="225"/>
      <c r="F1638" s="301"/>
      <c r="G1638" s="302"/>
      <c r="H1638" s="302"/>
      <c r="I1638" s="302"/>
      <c r="J1638" s="260"/>
      <c r="K1638" s="269"/>
      <c r="L1638" s="269"/>
      <c r="M1638" s="269"/>
      <c r="N1638" s="225"/>
      <c r="O1638" s="225"/>
      <c r="P1638" s="66"/>
      <c r="Q1638" s="66"/>
      <c r="R1638" s="66"/>
      <c r="S1638" s="66"/>
      <c r="T1638" s="66"/>
      <c r="U1638" s="66"/>
      <c r="V1638" s="66"/>
      <c r="W1638" s="66"/>
      <c r="X1638" s="66"/>
      <c r="Y1638" s="66"/>
      <c r="Z1638" s="66"/>
      <c r="AA1638" s="66"/>
      <c r="AB1638" s="66"/>
      <c r="AC1638" s="66"/>
      <c r="AD1638" s="66"/>
      <c r="AE1638" s="66"/>
      <c r="AF1638" s="66"/>
      <c r="AG1638" s="66"/>
      <c r="AH1638" s="66"/>
      <c r="AI1638" s="66"/>
    </row>
    <row r="1639">
      <c r="A1639" s="150"/>
      <c r="B1639" s="225"/>
      <c r="C1639" s="269"/>
      <c r="D1639" s="228"/>
      <c r="E1639" s="225"/>
      <c r="F1639" s="301"/>
      <c r="G1639" s="302"/>
      <c r="H1639" s="302"/>
      <c r="I1639" s="302"/>
      <c r="J1639" s="260"/>
      <c r="K1639" s="269"/>
      <c r="L1639" s="269"/>
      <c r="M1639" s="269"/>
      <c r="N1639" s="225"/>
      <c r="O1639" s="225"/>
      <c r="P1639" s="66"/>
      <c r="Q1639" s="66"/>
      <c r="R1639" s="66"/>
      <c r="S1639" s="66"/>
      <c r="T1639" s="66"/>
      <c r="U1639" s="66"/>
      <c r="V1639" s="66"/>
      <c r="W1639" s="66"/>
      <c r="X1639" s="66"/>
      <c r="Y1639" s="66"/>
      <c r="Z1639" s="66"/>
      <c r="AA1639" s="66"/>
      <c r="AB1639" s="66"/>
      <c r="AC1639" s="66"/>
      <c r="AD1639" s="66"/>
      <c r="AE1639" s="66"/>
      <c r="AF1639" s="66"/>
      <c r="AG1639" s="66"/>
      <c r="AH1639" s="66"/>
      <c r="AI1639" s="66"/>
    </row>
    <row r="1640">
      <c r="A1640" s="150"/>
      <c r="B1640" s="225"/>
      <c r="C1640" s="269"/>
      <c r="D1640" s="228"/>
      <c r="E1640" s="225"/>
      <c r="F1640" s="301"/>
      <c r="G1640" s="302"/>
      <c r="H1640" s="302"/>
      <c r="I1640" s="302"/>
      <c r="J1640" s="260"/>
      <c r="K1640" s="269"/>
      <c r="L1640" s="269"/>
      <c r="M1640" s="269"/>
      <c r="N1640" s="225"/>
      <c r="O1640" s="225"/>
      <c r="P1640" s="66"/>
      <c r="Q1640" s="66"/>
      <c r="R1640" s="66"/>
      <c r="S1640" s="66"/>
      <c r="T1640" s="66"/>
      <c r="U1640" s="66"/>
      <c r="V1640" s="66"/>
      <c r="W1640" s="66"/>
      <c r="X1640" s="66"/>
      <c r="Y1640" s="66"/>
      <c r="Z1640" s="66"/>
      <c r="AA1640" s="66"/>
      <c r="AB1640" s="66"/>
      <c r="AC1640" s="66"/>
      <c r="AD1640" s="66"/>
      <c r="AE1640" s="66"/>
      <c r="AF1640" s="66"/>
      <c r="AG1640" s="66"/>
      <c r="AH1640" s="66"/>
      <c r="AI1640" s="66"/>
    </row>
    <row r="1641">
      <c r="A1641" s="150"/>
      <c r="B1641" s="225"/>
      <c r="C1641" s="269"/>
      <c r="D1641" s="228"/>
      <c r="E1641" s="225"/>
      <c r="F1641" s="301"/>
      <c r="G1641" s="302"/>
      <c r="H1641" s="302"/>
      <c r="I1641" s="302"/>
      <c r="J1641" s="260"/>
      <c r="K1641" s="269"/>
      <c r="L1641" s="269"/>
      <c r="M1641" s="269"/>
      <c r="N1641" s="225"/>
      <c r="O1641" s="225"/>
      <c r="P1641" s="66"/>
      <c r="Q1641" s="66"/>
      <c r="R1641" s="66"/>
      <c r="S1641" s="66"/>
      <c r="T1641" s="66"/>
      <c r="U1641" s="66"/>
      <c r="V1641" s="66"/>
      <c r="W1641" s="66"/>
      <c r="X1641" s="66"/>
      <c r="Y1641" s="66"/>
      <c r="Z1641" s="66"/>
      <c r="AA1641" s="66"/>
      <c r="AB1641" s="66"/>
      <c r="AC1641" s="66"/>
      <c r="AD1641" s="66"/>
      <c r="AE1641" s="66"/>
      <c r="AF1641" s="66"/>
      <c r="AG1641" s="66"/>
      <c r="AH1641" s="66"/>
      <c r="AI1641" s="66"/>
    </row>
    <row r="1642">
      <c r="A1642" s="150"/>
      <c r="B1642" s="225"/>
      <c r="C1642" s="269"/>
      <c r="D1642" s="228"/>
      <c r="E1642" s="225"/>
      <c r="F1642" s="301"/>
      <c r="G1642" s="302"/>
      <c r="H1642" s="302"/>
      <c r="I1642" s="302"/>
      <c r="J1642" s="260"/>
      <c r="K1642" s="269"/>
      <c r="L1642" s="269"/>
      <c r="M1642" s="269"/>
      <c r="N1642" s="225"/>
      <c r="O1642" s="225"/>
      <c r="P1642" s="66"/>
      <c r="Q1642" s="66"/>
      <c r="R1642" s="66"/>
      <c r="S1642" s="66"/>
      <c r="T1642" s="66"/>
      <c r="U1642" s="66"/>
      <c r="V1642" s="66"/>
      <c r="W1642" s="66"/>
      <c r="X1642" s="66"/>
      <c r="Y1642" s="66"/>
      <c r="Z1642" s="66"/>
      <c r="AA1642" s="66"/>
      <c r="AB1642" s="66"/>
      <c r="AC1642" s="66"/>
      <c r="AD1642" s="66"/>
      <c r="AE1642" s="66"/>
      <c r="AF1642" s="66"/>
      <c r="AG1642" s="66"/>
      <c r="AH1642" s="66"/>
      <c r="AI1642" s="66"/>
    </row>
    <row r="1643">
      <c r="A1643" s="150"/>
      <c r="B1643" s="225"/>
      <c r="C1643" s="269"/>
      <c r="D1643" s="228"/>
      <c r="E1643" s="225"/>
      <c r="F1643" s="301"/>
      <c r="G1643" s="302"/>
      <c r="H1643" s="302"/>
      <c r="I1643" s="302"/>
      <c r="J1643" s="260"/>
      <c r="K1643" s="269"/>
      <c r="L1643" s="269"/>
      <c r="M1643" s="269"/>
      <c r="N1643" s="225"/>
      <c r="O1643" s="225"/>
      <c r="P1643" s="66"/>
      <c r="Q1643" s="66"/>
      <c r="R1643" s="66"/>
      <c r="S1643" s="66"/>
      <c r="T1643" s="66"/>
      <c r="U1643" s="66"/>
      <c r="V1643" s="66"/>
      <c r="W1643" s="66"/>
      <c r="X1643" s="66"/>
      <c r="Y1643" s="66"/>
      <c r="Z1643" s="66"/>
      <c r="AA1643" s="66"/>
      <c r="AB1643" s="66"/>
      <c r="AC1643" s="66"/>
      <c r="AD1643" s="66"/>
      <c r="AE1643" s="66"/>
      <c r="AF1643" s="66"/>
      <c r="AG1643" s="66"/>
      <c r="AH1643" s="66"/>
      <c r="AI1643" s="66"/>
    </row>
    <row r="1644">
      <c r="A1644" s="150"/>
      <c r="B1644" s="225"/>
      <c r="C1644" s="269"/>
      <c r="D1644" s="228"/>
      <c r="E1644" s="225"/>
      <c r="F1644" s="301"/>
      <c r="G1644" s="302"/>
      <c r="H1644" s="302"/>
      <c r="I1644" s="302"/>
      <c r="J1644" s="260"/>
      <c r="K1644" s="269"/>
      <c r="L1644" s="269"/>
      <c r="M1644" s="269"/>
      <c r="N1644" s="225"/>
      <c r="O1644" s="225"/>
      <c r="P1644" s="66"/>
      <c r="Q1644" s="66"/>
      <c r="R1644" s="66"/>
      <c r="S1644" s="66"/>
      <c r="T1644" s="66"/>
      <c r="U1644" s="66"/>
      <c r="V1644" s="66"/>
      <c r="W1644" s="66"/>
      <c r="X1644" s="66"/>
      <c r="Y1644" s="66"/>
      <c r="Z1644" s="66"/>
      <c r="AA1644" s="66"/>
      <c r="AB1644" s="66"/>
      <c r="AC1644" s="66"/>
      <c r="AD1644" s="66"/>
      <c r="AE1644" s="66"/>
      <c r="AF1644" s="66"/>
      <c r="AG1644" s="66"/>
      <c r="AH1644" s="66"/>
      <c r="AI1644" s="66"/>
    </row>
    <row r="1645">
      <c r="A1645" s="150"/>
      <c r="B1645" s="225"/>
      <c r="C1645" s="269"/>
      <c r="D1645" s="228"/>
      <c r="E1645" s="225"/>
      <c r="F1645" s="301"/>
      <c r="G1645" s="302"/>
      <c r="H1645" s="302"/>
      <c r="I1645" s="302"/>
      <c r="J1645" s="260"/>
      <c r="K1645" s="269"/>
      <c r="L1645" s="269"/>
      <c r="M1645" s="269"/>
      <c r="N1645" s="225"/>
      <c r="O1645" s="225"/>
      <c r="P1645" s="66"/>
      <c r="Q1645" s="66"/>
      <c r="R1645" s="66"/>
      <c r="S1645" s="66"/>
      <c r="T1645" s="66"/>
      <c r="U1645" s="66"/>
      <c r="V1645" s="66"/>
      <c r="W1645" s="66"/>
      <c r="X1645" s="66"/>
      <c r="Y1645" s="66"/>
      <c r="Z1645" s="66"/>
      <c r="AA1645" s="66"/>
      <c r="AB1645" s="66"/>
      <c r="AC1645" s="66"/>
      <c r="AD1645" s="66"/>
      <c r="AE1645" s="66"/>
      <c r="AF1645" s="66"/>
      <c r="AG1645" s="66"/>
      <c r="AH1645" s="66"/>
      <c r="AI1645" s="66"/>
    </row>
    <row r="1646">
      <c r="A1646" s="150"/>
      <c r="B1646" s="225"/>
      <c r="C1646" s="269"/>
      <c r="D1646" s="228"/>
      <c r="E1646" s="225"/>
      <c r="F1646" s="301"/>
      <c r="G1646" s="302"/>
      <c r="H1646" s="302"/>
      <c r="I1646" s="302"/>
      <c r="J1646" s="260"/>
      <c r="K1646" s="269"/>
      <c r="L1646" s="269"/>
      <c r="M1646" s="269"/>
      <c r="N1646" s="225"/>
      <c r="O1646" s="225"/>
      <c r="P1646" s="66"/>
      <c r="Q1646" s="66"/>
      <c r="R1646" s="66"/>
      <c r="S1646" s="66"/>
      <c r="T1646" s="66"/>
      <c r="U1646" s="66"/>
      <c r="V1646" s="66"/>
      <c r="W1646" s="66"/>
      <c r="X1646" s="66"/>
      <c r="Y1646" s="66"/>
      <c r="Z1646" s="66"/>
      <c r="AA1646" s="66"/>
      <c r="AB1646" s="66"/>
      <c r="AC1646" s="66"/>
      <c r="AD1646" s="66"/>
      <c r="AE1646" s="66"/>
      <c r="AF1646" s="66"/>
      <c r="AG1646" s="66"/>
      <c r="AH1646" s="66"/>
      <c r="AI1646" s="66"/>
    </row>
    <row r="1647">
      <c r="A1647" s="150"/>
      <c r="B1647" s="225"/>
      <c r="C1647" s="269"/>
      <c r="D1647" s="228"/>
      <c r="E1647" s="225"/>
      <c r="F1647" s="301"/>
      <c r="G1647" s="302"/>
      <c r="H1647" s="302"/>
      <c r="I1647" s="302"/>
      <c r="J1647" s="260"/>
      <c r="K1647" s="269"/>
      <c r="L1647" s="269"/>
      <c r="M1647" s="269"/>
      <c r="N1647" s="225"/>
      <c r="O1647" s="225"/>
      <c r="P1647" s="66"/>
      <c r="Q1647" s="66"/>
      <c r="R1647" s="66"/>
      <c r="S1647" s="66"/>
      <c r="T1647" s="66"/>
      <c r="U1647" s="66"/>
      <c r="V1647" s="66"/>
      <c r="W1647" s="66"/>
      <c r="X1647" s="66"/>
      <c r="Y1647" s="66"/>
      <c r="Z1647" s="66"/>
      <c r="AA1647" s="66"/>
      <c r="AB1647" s="66"/>
      <c r="AC1647" s="66"/>
      <c r="AD1647" s="66"/>
      <c r="AE1647" s="66"/>
      <c r="AF1647" s="66"/>
      <c r="AG1647" s="66"/>
      <c r="AH1647" s="66"/>
      <c r="AI1647" s="66"/>
    </row>
    <row r="1648">
      <c r="A1648" s="150"/>
      <c r="B1648" s="225"/>
      <c r="C1648" s="269"/>
      <c r="D1648" s="228"/>
      <c r="E1648" s="225"/>
      <c r="F1648" s="301"/>
      <c r="G1648" s="302"/>
      <c r="H1648" s="302"/>
      <c r="I1648" s="302"/>
      <c r="J1648" s="260"/>
      <c r="K1648" s="269"/>
      <c r="L1648" s="269"/>
      <c r="M1648" s="269"/>
      <c r="N1648" s="225"/>
      <c r="O1648" s="225"/>
      <c r="P1648" s="66"/>
      <c r="Q1648" s="66"/>
      <c r="R1648" s="66"/>
      <c r="S1648" s="66"/>
      <c r="T1648" s="66"/>
      <c r="U1648" s="66"/>
      <c r="V1648" s="66"/>
      <c r="W1648" s="66"/>
      <c r="X1648" s="66"/>
      <c r="Y1648" s="66"/>
      <c r="Z1648" s="66"/>
      <c r="AA1648" s="66"/>
      <c r="AB1648" s="66"/>
      <c r="AC1648" s="66"/>
      <c r="AD1648" s="66"/>
      <c r="AE1648" s="66"/>
      <c r="AF1648" s="66"/>
      <c r="AG1648" s="66"/>
      <c r="AH1648" s="66"/>
      <c r="AI1648" s="66"/>
    </row>
    <row r="1649">
      <c r="A1649" s="150"/>
      <c r="B1649" s="225"/>
      <c r="C1649" s="269"/>
      <c r="D1649" s="228"/>
      <c r="E1649" s="225"/>
      <c r="F1649" s="301"/>
      <c r="G1649" s="302"/>
      <c r="H1649" s="302"/>
      <c r="I1649" s="302"/>
      <c r="J1649" s="260"/>
      <c r="K1649" s="269"/>
      <c r="L1649" s="269"/>
      <c r="M1649" s="269"/>
      <c r="N1649" s="225"/>
      <c r="O1649" s="225"/>
      <c r="P1649" s="66"/>
      <c r="Q1649" s="66"/>
      <c r="R1649" s="66"/>
      <c r="S1649" s="66"/>
      <c r="T1649" s="66"/>
      <c r="U1649" s="66"/>
      <c r="V1649" s="66"/>
      <c r="W1649" s="66"/>
      <c r="X1649" s="66"/>
      <c r="Y1649" s="66"/>
      <c r="Z1649" s="66"/>
      <c r="AA1649" s="66"/>
      <c r="AB1649" s="66"/>
      <c r="AC1649" s="66"/>
      <c r="AD1649" s="66"/>
      <c r="AE1649" s="66"/>
      <c r="AF1649" s="66"/>
      <c r="AG1649" s="66"/>
      <c r="AH1649" s="66"/>
      <c r="AI1649" s="66"/>
    </row>
    <row r="1650">
      <c r="A1650" s="150"/>
      <c r="B1650" s="225"/>
      <c r="C1650" s="269"/>
      <c r="D1650" s="228"/>
      <c r="E1650" s="225"/>
      <c r="F1650" s="301"/>
      <c r="G1650" s="302"/>
      <c r="H1650" s="302"/>
      <c r="I1650" s="302"/>
      <c r="J1650" s="260"/>
      <c r="K1650" s="269"/>
      <c r="L1650" s="269"/>
      <c r="M1650" s="269"/>
      <c r="N1650" s="225"/>
      <c r="O1650" s="225"/>
      <c r="P1650" s="66"/>
      <c r="Q1650" s="66"/>
      <c r="R1650" s="66"/>
      <c r="S1650" s="66"/>
      <c r="T1650" s="66"/>
      <c r="U1650" s="66"/>
      <c r="V1650" s="66"/>
      <c r="W1650" s="66"/>
      <c r="X1650" s="66"/>
      <c r="Y1650" s="66"/>
      <c r="Z1650" s="66"/>
      <c r="AA1650" s="66"/>
      <c r="AB1650" s="66"/>
      <c r="AC1650" s="66"/>
      <c r="AD1650" s="66"/>
      <c r="AE1650" s="66"/>
      <c r="AF1650" s="66"/>
      <c r="AG1650" s="66"/>
      <c r="AH1650" s="66"/>
      <c r="AI1650" s="66"/>
    </row>
    <row r="1651">
      <c r="A1651" s="150"/>
      <c r="B1651" s="225"/>
      <c r="C1651" s="269"/>
      <c r="D1651" s="228"/>
      <c r="E1651" s="225"/>
      <c r="F1651" s="301"/>
      <c r="G1651" s="302"/>
      <c r="H1651" s="302"/>
      <c r="I1651" s="302"/>
      <c r="J1651" s="260"/>
      <c r="K1651" s="269"/>
      <c r="L1651" s="269"/>
      <c r="M1651" s="269"/>
      <c r="N1651" s="225"/>
      <c r="O1651" s="225"/>
      <c r="P1651" s="66"/>
      <c r="Q1651" s="66"/>
      <c r="R1651" s="66"/>
      <c r="S1651" s="66"/>
      <c r="T1651" s="66"/>
      <c r="U1651" s="66"/>
      <c r="V1651" s="66"/>
      <c r="W1651" s="66"/>
      <c r="X1651" s="66"/>
      <c r="Y1651" s="66"/>
      <c r="Z1651" s="66"/>
      <c r="AA1651" s="66"/>
      <c r="AB1651" s="66"/>
      <c r="AC1651" s="66"/>
      <c r="AD1651" s="66"/>
      <c r="AE1651" s="66"/>
      <c r="AF1651" s="66"/>
      <c r="AG1651" s="66"/>
      <c r="AH1651" s="66"/>
      <c r="AI1651" s="66"/>
    </row>
    <row r="1652">
      <c r="A1652" s="150"/>
      <c r="B1652" s="225"/>
      <c r="C1652" s="269"/>
      <c r="D1652" s="228"/>
      <c r="E1652" s="225"/>
      <c r="F1652" s="301"/>
      <c r="G1652" s="302"/>
      <c r="H1652" s="302"/>
      <c r="I1652" s="302"/>
      <c r="J1652" s="260"/>
      <c r="K1652" s="269"/>
      <c r="L1652" s="269"/>
      <c r="M1652" s="269"/>
      <c r="N1652" s="225"/>
      <c r="O1652" s="225"/>
      <c r="P1652" s="66"/>
      <c r="Q1652" s="66"/>
      <c r="R1652" s="66"/>
      <c r="S1652" s="66"/>
      <c r="T1652" s="66"/>
      <c r="U1652" s="66"/>
      <c r="V1652" s="66"/>
      <c r="W1652" s="66"/>
      <c r="X1652" s="66"/>
      <c r="Y1652" s="66"/>
      <c r="Z1652" s="66"/>
      <c r="AA1652" s="66"/>
      <c r="AB1652" s="66"/>
      <c r="AC1652" s="66"/>
      <c r="AD1652" s="66"/>
      <c r="AE1652" s="66"/>
      <c r="AF1652" s="66"/>
      <c r="AG1652" s="66"/>
      <c r="AH1652" s="66"/>
      <c r="AI1652" s="66"/>
    </row>
    <row r="1653">
      <c r="A1653" s="150"/>
      <c r="B1653" s="225"/>
      <c r="C1653" s="269"/>
      <c r="D1653" s="228"/>
      <c r="E1653" s="225"/>
      <c r="F1653" s="301"/>
      <c r="G1653" s="302"/>
      <c r="H1653" s="302"/>
      <c r="I1653" s="302"/>
      <c r="J1653" s="260"/>
      <c r="K1653" s="269"/>
      <c r="L1653" s="269"/>
      <c r="M1653" s="269"/>
      <c r="N1653" s="225"/>
      <c r="O1653" s="225"/>
      <c r="P1653" s="66"/>
      <c r="Q1653" s="66"/>
      <c r="R1653" s="66"/>
      <c r="S1653" s="66"/>
      <c r="T1653" s="66"/>
      <c r="U1653" s="66"/>
      <c r="V1653" s="66"/>
      <c r="W1653" s="66"/>
      <c r="X1653" s="66"/>
      <c r="Y1653" s="66"/>
      <c r="Z1653" s="66"/>
      <c r="AA1653" s="66"/>
      <c r="AB1653" s="66"/>
      <c r="AC1653" s="66"/>
      <c r="AD1653" s="66"/>
      <c r="AE1653" s="66"/>
      <c r="AF1653" s="66"/>
      <c r="AG1653" s="66"/>
      <c r="AH1653" s="66"/>
      <c r="AI1653" s="66"/>
    </row>
    <row r="1654">
      <c r="A1654" s="150"/>
      <c r="B1654" s="225"/>
      <c r="C1654" s="269"/>
      <c r="D1654" s="228"/>
      <c r="E1654" s="225"/>
      <c r="F1654" s="301"/>
      <c r="G1654" s="302"/>
      <c r="H1654" s="302"/>
      <c r="I1654" s="302"/>
      <c r="J1654" s="260"/>
      <c r="K1654" s="269"/>
      <c r="L1654" s="269"/>
      <c r="M1654" s="269"/>
      <c r="N1654" s="225"/>
      <c r="O1654" s="225"/>
      <c r="P1654" s="66"/>
      <c r="Q1654" s="66"/>
      <c r="R1654" s="66"/>
      <c r="S1654" s="66"/>
      <c r="T1654" s="66"/>
      <c r="U1654" s="66"/>
      <c r="V1654" s="66"/>
      <c r="W1654" s="66"/>
      <c r="X1654" s="66"/>
      <c r="Y1654" s="66"/>
      <c r="Z1654" s="66"/>
      <c r="AA1654" s="66"/>
      <c r="AB1654" s="66"/>
      <c r="AC1654" s="66"/>
      <c r="AD1654" s="66"/>
      <c r="AE1654" s="66"/>
      <c r="AF1654" s="66"/>
      <c r="AG1654" s="66"/>
      <c r="AH1654" s="66"/>
      <c r="AI1654" s="66"/>
    </row>
    <row r="1655">
      <c r="A1655" s="150"/>
      <c r="B1655" s="225"/>
      <c r="C1655" s="269"/>
      <c r="D1655" s="228"/>
      <c r="E1655" s="225"/>
      <c r="F1655" s="301"/>
      <c r="G1655" s="302"/>
      <c r="H1655" s="302"/>
      <c r="I1655" s="302"/>
      <c r="J1655" s="260"/>
      <c r="K1655" s="269"/>
      <c r="L1655" s="269"/>
      <c r="M1655" s="269"/>
      <c r="N1655" s="225"/>
      <c r="O1655" s="225"/>
      <c r="P1655" s="66"/>
      <c r="Q1655" s="66"/>
      <c r="R1655" s="66"/>
      <c r="S1655" s="66"/>
      <c r="T1655" s="66"/>
      <c r="U1655" s="66"/>
      <c r="V1655" s="66"/>
      <c r="W1655" s="66"/>
      <c r="X1655" s="66"/>
      <c r="Y1655" s="66"/>
      <c r="Z1655" s="66"/>
      <c r="AA1655" s="66"/>
      <c r="AB1655" s="66"/>
      <c r="AC1655" s="66"/>
      <c r="AD1655" s="66"/>
      <c r="AE1655" s="66"/>
      <c r="AF1655" s="66"/>
      <c r="AG1655" s="66"/>
      <c r="AH1655" s="66"/>
      <c r="AI1655" s="66"/>
    </row>
    <row r="1656">
      <c r="A1656" s="150"/>
      <c r="B1656" s="225"/>
      <c r="C1656" s="269"/>
      <c r="D1656" s="228"/>
      <c r="E1656" s="225"/>
      <c r="F1656" s="301"/>
      <c r="G1656" s="302"/>
      <c r="H1656" s="302"/>
      <c r="I1656" s="302"/>
      <c r="J1656" s="260"/>
      <c r="K1656" s="269"/>
      <c r="L1656" s="269"/>
      <c r="M1656" s="269"/>
      <c r="N1656" s="225"/>
      <c r="O1656" s="225"/>
      <c r="P1656" s="66"/>
      <c r="Q1656" s="66"/>
      <c r="R1656" s="66"/>
      <c r="S1656" s="66"/>
      <c r="T1656" s="66"/>
      <c r="U1656" s="66"/>
      <c r="V1656" s="66"/>
      <c r="W1656" s="66"/>
      <c r="X1656" s="66"/>
      <c r="Y1656" s="66"/>
      <c r="Z1656" s="66"/>
      <c r="AA1656" s="66"/>
      <c r="AB1656" s="66"/>
      <c r="AC1656" s="66"/>
      <c r="AD1656" s="66"/>
      <c r="AE1656" s="66"/>
      <c r="AF1656" s="66"/>
      <c r="AG1656" s="66"/>
      <c r="AH1656" s="66"/>
      <c r="AI1656" s="66"/>
    </row>
    <row r="1657">
      <c r="A1657" s="150"/>
      <c r="B1657" s="225"/>
      <c r="C1657" s="269"/>
      <c r="D1657" s="228"/>
      <c r="E1657" s="225"/>
      <c r="F1657" s="301"/>
      <c r="G1657" s="302"/>
      <c r="H1657" s="302"/>
      <c r="I1657" s="302"/>
      <c r="J1657" s="260"/>
      <c r="K1657" s="269"/>
      <c r="L1657" s="269"/>
      <c r="M1657" s="269"/>
      <c r="N1657" s="225"/>
      <c r="O1657" s="225"/>
      <c r="P1657" s="66"/>
      <c r="Q1657" s="66"/>
      <c r="R1657" s="66"/>
      <c r="S1657" s="66"/>
      <c r="T1657" s="66"/>
      <c r="U1657" s="66"/>
      <c r="V1657" s="66"/>
      <c r="W1657" s="66"/>
      <c r="X1657" s="66"/>
      <c r="Y1657" s="66"/>
      <c r="Z1657" s="66"/>
      <c r="AA1657" s="66"/>
      <c r="AB1657" s="66"/>
      <c r="AC1657" s="66"/>
      <c r="AD1657" s="66"/>
      <c r="AE1657" s="66"/>
      <c r="AF1657" s="66"/>
      <c r="AG1657" s="66"/>
      <c r="AH1657" s="66"/>
      <c r="AI1657" s="66"/>
    </row>
    <row r="1658">
      <c r="A1658" s="150"/>
      <c r="B1658" s="225"/>
      <c r="C1658" s="269"/>
      <c r="D1658" s="228"/>
      <c r="E1658" s="225"/>
      <c r="F1658" s="301"/>
      <c r="G1658" s="302"/>
      <c r="H1658" s="302"/>
      <c r="I1658" s="302"/>
      <c r="J1658" s="260"/>
      <c r="K1658" s="269"/>
      <c r="L1658" s="269"/>
      <c r="M1658" s="269"/>
      <c r="N1658" s="225"/>
      <c r="O1658" s="225"/>
      <c r="P1658" s="66"/>
      <c r="Q1658" s="66"/>
      <c r="R1658" s="66"/>
      <c r="S1658" s="66"/>
      <c r="T1658" s="66"/>
      <c r="U1658" s="66"/>
      <c r="V1658" s="66"/>
      <c r="W1658" s="66"/>
      <c r="X1658" s="66"/>
      <c r="Y1658" s="66"/>
      <c r="Z1658" s="66"/>
      <c r="AA1658" s="66"/>
      <c r="AB1658" s="66"/>
      <c r="AC1658" s="66"/>
      <c r="AD1658" s="66"/>
      <c r="AE1658" s="66"/>
      <c r="AF1658" s="66"/>
      <c r="AG1658" s="66"/>
      <c r="AH1658" s="66"/>
      <c r="AI1658" s="66"/>
    </row>
    <row r="1659">
      <c r="A1659" s="150"/>
      <c r="B1659" s="225"/>
      <c r="C1659" s="269"/>
      <c r="D1659" s="228"/>
      <c r="E1659" s="225"/>
      <c r="F1659" s="301"/>
      <c r="G1659" s="302"/>
      <c r="H1659" s="302"/>
      <c r="I1659" s="302"/>
      <c r="J1659" s="260"/>
      <c r="K1659" s="269"/>
      <c r="L1659" s="269"/>
      <c r="M1659" s="269"/>
      <c r="N1659" s="225"/>
      <c r="O1659" s="225"/>
      <c r="P1659" s="66"/>
      <c r="Q1659" s="66"/>
      <c r="R1659" s="66"/>
      <c r="S1659" s="66"/>
      <c r="T1659" s="66"/>
      <c r="U1659" s="66"/>
      <c r="V1659" s="66"/>
      <c r="W1659" s="66"/>
      <c r="X1659" s="66"/>
      <c r="Y1659" s="66"/>
      <c r="Z1659" s="66"/>
      <c r="AA1659" s="66"/>
      <c r="AB1659" s="66"/>
      <c r="AC1659" s="66"/>
      <c r="AD1659" s="66"/>
      <c r="AE1659" s="66"/>
      <c r="AF1659" s="66"/>
      <c r="AG1659" s="66"/>
      <c r="AH1659" s="66"/>
      <c r="AI1659" s="66"/>
    </row>
    <row r="1660">
      <c r="A1660" s="150"/>
      <c r="B1660" s="225"/>
      <c r="C1660" s="269"/>
      <c r="D1660" s="228"/>
      <c r="E1660" s="225"/>
      <c r="F1660" s="301"/>
      <c r="G1660" s="302"/>
      <c r="H1660" s="302"/>
      <c r="I1660" s="302"/>
      <c r="J1660" s="260"/>
      <c r="K1660" s="269"/>
      <c r="L1660" s="269"/>
      <c r="M1660" s="269"/>
      <c r="N1660" s="225"/>
      <c r="O1660" s="225"/>
      <c r="P1660" s="66"/>
      <c r="Q1660" s="66"/>
      <c r="R1660" s="66"/>
      <c r="S1660" s="66"/>
      <c r="T1660" s="66"/>
      <c r="U1660" s="66"/>
      <c r="V1660" s="66"/>
      <c r="W1660" s="66"/>
      <c r="X1660" s="66"/>
      <c r="Y1660" s="66"/>
      <c r="Z1660" s="66"/>
      <c r="AA1660" s="66"/>
      <c r="AB1660" s="66"/>
      <c r="AC1660" s="66"/>
      <c r="AD1660" s="66"/>
      <c r="AE1660" s="66"/>
      <c r="AF1660" s="66"/>
      <c r="AG1660" s="66"/>
      <c r="AH1660" s="66"/>
      <c r="AI1660" s="66"/>
    </row>
    <row r="1661">
      <c r="A1661" s="150"/>
      <c r="B1661" s="225"/>
      <c r="C1661" s="269"/>
      <c r="D1661" s="228"/>
      <c r="E1661" s="225"/>
      <c r="F1661" s="301"/>
      <c r="G1661" s="302"/>
      <c r="H1661" s="302"/>
      <c r="I1661" s="302"/>
      <c r="J1661" s="260"/>
      <c r="K1661" s="269"/>
      <c r="L1661" s="269"/>
      <c r="M1661" s="269"/>
      <c r="N1661" s="225"/>
      <c r="O1661" s="225"/>
      <c r="P1661" s="66"/>
      <c r="Q1661" s="66"/>
      <c r="R1661" s="66"/>
      <c r="S1661" s="66"/>
      <c r="T1661" s="66"/>
      <c r="U1661" s="66"/>
      <c r="V1661" s="66"/>
      <c r="W1661" s="66"/>
      <c r="X1661" s="66"/>
      <c r="Y1661" s="66"/>
      <c r="Z1661" s="66"/>
      <c r="AA1661" s="66"/>
      <c r="AB1661" s="66"/>
      <c r="AC1661" s="66"/>
      <c r="AD1661" s="66"/>
      <c r="AE1661" s="66"/>
      <c r="AF1661" s="66"/>
      <c r="AG1661" s="66"/>
      <c r="AH1661" s="66"/>
      <c r="AI1661" s="66"/>
    </row>
    <row r="1662">
      <c r="A1662" s="150"/>
      <c r="B1662" s="225"/>
      <c r="C1662" s="269"/>
      <c r="D1662" s="228"/>
      <c r="E1662" s="225"/>
      <c r="F1662" s="301"/>
      <c r="G1662" s="302"/>
      <c r="H1662" s="302"/>
      <c r="I1662" s="302"/>
      <c r="J1662" s="260"/>
      <c r="K1662" s="269"/>
      <c r="L1662" s="269"/>
      <c r="M1662" s="269"/>
      <c r="N1662" s="225"/>
      <c r="O1662" s="225"/>
      <c r="P1662" s="66"/>
      <c r="Q1662" s="66"/>
      <c r="R1662" s="66"/>
      <c r="S1662" s="66"/>
      <c r="T1662" s="66"/>
      <c r="U1662" s="66"/>
      <c r="V1662" s="66"/>
      <c r="W1662" s="66"/>
      <c r="X1662" s="66"/>
      <c r="Y1662" s="66"/>
      <c r="Z1662" s="66"/>
      <c r="AA1662" s="66"/>
      <c r="AB1662" s="66"/>
      <c r="AC1662" s="66"/>
      <c r="AD1662" s="66"/>
      <c r="AE1662" s="66"/>
      <c r="AF1662" s="66"/>
      <c r="AG1662" s="66"/>
      <c r="AH1662" s="66"/>
      <c r="AI1662" s="66"/>
    </row>
    <row r="1663">
      <c r="A1663" s="150"/>
      <c r="B1663" s="225"/>
      <c r="C1663" s="269"/>
      <c r="D1663" s="228"/>
      <c r="E1663" s="225"/>
      <c r="F1663" s="301"/>
      <c r="G1663" s="302"/>
      <c r="H1663" s="302"/>
      <c r="I1663" s="302"/>
      <c r="J1663" s="260"/>
      <c r="K1663" s="269"/>
      <c r="L1663" s="269"/>
      <c r="M1663" s="269"/>
      <c r="N1663" s="225"/>
      <c r="O1663" s="225"/>
      <c r="P1663" s="66"/>
      <c r="Q1663" s="66"/>
      <c r="R1663" s="66"/>
      <c r="S1663" s="66"/>
      <c r="T1663" s="66"/>
      <c r="U1663" s="66"/>
      <c r="V1663" s="66"/>
      <c r="W1663" s="66"/>
      <c r="X1663" s="66"/>
      <c r="Y1663" s="66"/>
      <c r="Z1663" s="66"/>
      <c r="AA1663" s="66"/>
      <c r="AB1663" s="66"/>
      <c r="AC1663" s="66"/>
      <c r="AD1663" s="66"/>
      <c r="AE1663" s="66"/>
      <c r="AF1663" s="66"/>
      <c r="AG1663" s="66"/>
      <c r="AH1663" s="66"/>
      <c r="AI1663" s="66"/>
    </row>
    <row r="1664">
      <c r="A1664" s="150"/>
      <c r="B1664" s="225"/>
      <c r="C1664" s="269"/>
      <c r="D1664" s="228"/>
      <c r="E1664" s="225"/>
      <c r="F1664" s="301"/>
      <c r="G1664" s="302"/>
      <c r="H1664" s="302"/>
      <c r="I1664" s="302"/>
      <c r="J1664" s="260"/>
      <c r="K1664" s="269"/>
      <c r="L1664" s="269"/>
      <c r="M1664" s="269"/>
      <c r="N1664" s="225"/>
      <c r="O1664" s="225"/>
      <c r="P1664" s="66"/>
      <c r="Q1664" s="66"/>
      <c r="R1664" s="66"/>
      <c r="S1664" s="66"/>
      <c r="T1664" s="66"/>
      <c r="U1664" s="66"/>
      <c r="V1664" s="66"/>
      <c r="W1664" s="66"/>
      <c r="X1664" s="66"/>
      <c r="Y1664" s="66"/>
      <c r="Z1664" s="66"/>
      <c r="AA1664" s="66"/>
      <c r="AB1664" s="66"/>
      <c r="AC1664" s="66"/>
      <c r="AD1664" s="66"/>
      <c r="AE1664" s="66"/>
      <c r="AF1664" s="66"/>
      <c r="AG1664" s="66"/>
      <c r="AH1664" s="66"/>
      <c r="AI1664" s="66"/>
    </row>
    <row r="1665">
      <c r="A1665" s="150"/>
      <c r="B1665" s="225"/>
      <c r="C1665" s="269"/>
      <c r="D1665" s="228"/>
      <c r="E1665" s="225"/>
      <c r="F1665" s="301"/>
      <c r="G1665" s="302"/>
      <c r="H1665" s="302"/>
      <c r="I1665" s="302"/>
      <c r="J1665" s="260"/>
      <c r="K1665" s="269"/>
      <c r="L1665" s="269"/>
      <c r="M1665" s="269"/>
      <c r="N1665" s="225"/>
      <c r="O1665" s="225"/>
      <c r="P1665" s="66"/>
      <c r="Q1665" s="66"/>
      <c r="R1665" s="66"/>
      <c r="S1665" s="66"/>
      <c r="T1665" s="66"/>
      <c r="U1665" s="66"/>
      <c r="V1665" s="66"/>
      <c r="W1665" s="66"/>
      <c r="X1665" s="66"/>
      <c r="Y1665" s="66"/>
      <c r="Z1665" s="66"/>
      <c r="AA1665" s="66"/>
      <c r="AB1665" s="66"/>
      <c r="AC1665" s="66"/>
      <c r="AD1665" s="66"/>
      <c r="AE1665" s="66"/>
      <c r="AF1665" s="66"/>
      <c r="AG1665" s="66"/>
      <c r="AH1665" s="66"/>
      <c r="AI1665" s="66"/>
    </row>
    <row r="1666">
      <c r="A1666" s="150"/>
      <c r="B1666" s="225"/>
      <c r="C1666" s="269"/>
      <c r="D1666" s="228"/>
      <c r="E1666" s="225"/>
      <c r="F1666" s="301"/>
      <c r="G1666" s="302"/>
      <c r="H1666" s="302"/>
      <c r="I1666" s="302"/>
      <c r="J1666" s="260"/>
      <c r="K1666" s="269"/>
      <c r="L1666" s="269"/>
      <c r="M1666" s="269"/>
      <c r="N1666" s="225"/>
      <c r="O1666" s="225"/>
      <c r="P1666" s="66"/>
      <c r="Q1666" s="66"/>
      <c r="R1666" s="66"/>
      <c r="S1666" s="66"/>
      <c r="T1666" s="66"/>
      <c r="U1666" s="66"/>
      <c r="V1666" s="66"/>
      <c r="W1666" s="66"/>
      <c r="X1666" s="66"/>
      <c r="Y1666" s="66"/>
      <c r="Z1666" s="66"/>
      <c r="AA1666" s="66"/>
      <c r="AB1666" s="66"/>
      <c r="AC1666" s="66"/>
      <c r="AD1666" s="66"/>
      <c r="AE1666" s="66"/>
      <c r="AF1666" s="66"/>
      <c r="AG1666" s="66"/>
      <c r="AH1666" s="66"/>
      <c r="AI1666" s="66"/>
    </row>
    <row r="1667">
      <c r="A1667" s="150"/>
      <c r="B1667" s="225"/>
      <c r="C1667" s="269"/>
      <c r="D1667" s="228"/>
      <c r="E1667" s="225"/>
      <c r="F1667" s="301"/>
      <c r="G1667" s="302"/>
      <c r="H1667" s="302"/>
      <c r="I1667" s="302"/>
      <c r="J1667" s="260"/>
      <c r="K1667" s="269"/>
      <c r="L1667" s="269"/>
      <c r="M1667" s="269"/>
      <c r="N1667" s="225"/>
      <c r="O1667" s="225"/>
      <c r="P1667" s="66"/>
      <c r="Q1667" s="66"/>
      <c r="R1667" s="66"/>
      <c r="S1667" s="66"/>
      <c r="T1667" s="66"/>
      <c r="U1667" s="66"/>
      <c r="V1667" s="66"/>
      <c r="W1667" s="66"/>
      <c r="X1667" s="66"/>
      <c r="Y1667" s="66"/>
      <c r="Z1667" s="66"/>
      <c r="AA1667" s="66"/>
      <c r="AB1667" s="66"/>
      <c r="AC1667" s="66"/>
      <c r="AD1667" s="66"/>
      <c r="AE1667" s="66"/>
      <c r="AF1667" s="66"/>
      <c r="AG1667" s="66"/>
      <c r="AH1667" s="66"/>
      <c r="AI1667" s="66"/>
    </row>
    <row r="1668">
      <c r="A1668" s="150"/>
      <c r="B1668" s="225"/>
      <c r="C1668" s="269"/>
      <c r="D1668" s="228"/>
      <c r="E1668" s="225"/>
      <c r="F1668" s="301"/>
      <c r="G1668" s="302"/>
      <c r="H1668" s="302"/>
      <c r="I1668" s="302"/>
      <c r="J1668" s="260"/>
      <c r="K1668" s="269"/>
      <c r="L1668" s="269"/>
      <c r="M1668" s="269"/>
      <c r="N1668" s="225"/>
      <c r="O1668" s="225"/>
      <c r="P1668" s="66"/>
      <c r="Q1668" s="66"/>
      <c r="R1668" s="66"/>
      <c r="S1668" s="66"/>
      <c r="T1668" s="66"/>
      <c r="U1668" s="66"/>
      <c r="V1668" s="66"/>
      <c r="W1668" s="66"/>
      <c r="X1668" s="66"/>
      <c r="Y1668" s="66"/>
      <c r="Z1668" s="66"/>
      <c r="AA1668" s="66"/>
      <c r="AB1668" s="66"/>
      <c r="AC1668" s="66"/>
      <c r="AD1668" s="66"/>
      <c r="AE1668" s="66"/>
      <c r="AF1668" s="66"/>
      <c r="AG1668" s="66"/>
      <c r="AH1668" s="66"/>
      <c r="AI1668" s="66"/>
    </row>
    <row r="1669">
      <c r="A1669" s="150"/>
      <c r="B1669" s="225"/>
      <c r="C1669" s="269"/>
      <c r="D1669" s="228"/>
      <c r="E1669" s="225"/>
      <c r="F1669" s="301"/>
      <c r="G1669" s="302"/>
      <c r="H1669" s="302"/>
      <c r="I1669" s="302"/>
      <c r="J1669" s="260"/>
      <c r="K1669" s="269"/>
      <c r="L1669" s="269"/>
      <c r="M1669" s="269"/>
      <c r="N1669" s="225"/>
      <c r="O1669" s="225"/>
      <c r="P1669" s="66"/>
      <c r="Q1669" s="66"/>
      <c r="R1669" s="66"/>
      <c r="S1669" s="66"/>
      <c r="T1669" s="66"/>
      <c r="U1669" s="66"/>
      <c r="V1669" s="66"/>
      <c r="W1669" s="66"/>
      <c r="X1669" s="66"/>
      <c r="Y1669" s="66"/>
      <c r="Z1669" s="66"/>
      <c r="AA1669" s="66"/>
      <c r="AB1669" s="66"/>
      <c r="AC1669" s="66"/>
      <c r="AD1669" s="66"/>
      <c r="AE1669" s="66"/>
      <c r="AF1669" s="66"/>
      <c r="AG1669" s="66"/>
      <c r="AH1669" s="66"/>
      <c r="AI1669" s="66"/>
    </row>
    <row r="1670">
      <c r="A1670" s="150"/>
      <c r="B1670" s="225"/>
      <c r="C1670" s="269"/>
      <c r="D1670" s="228"/>
      <c r="E1670" s="225"/>
      <c r="F1670" s="301"/>
      <c r="G1670" s="302"/>
      <c r="H1670" s="302"/>
      <c r="I1670" s="302"/>
      <c r="J1670" s="260"/>
      <c r="K1670" s="269"/>
      <c r="L1670" s="269"/>
      <c r="M1670" s="269"/>
      <c r="N1670" s="225"/>
      <c r="O1670" s="225"/>
      <c r="P1670" s="66"/>
      <c r="Q1670" s="66"/>
      <c r="R1670" s="66"/>
      <c r="S1670" s="66"/>
      <c r="T1670" s="66"/>
      <c r="U1670" s="66"/>
      <c r="V1670" s="66"/>
      <c r="W1670" s="66"/>
      <c r="X1670" s="66"/>
      <c r="Y1670" s="66"/>
      <c r="Z1670" s="66"/>
      <c r="AA1670" s="66"/>
      <c r="AB1670" s="66"/>
      <c r="AC1670" s="66"/>
      <c r="AD1670" s="66"/>
      <c r="AE1670" s="66"/>
      <c r="AF1670" s="66"/>
      <c r="AG1670" s="66"/>
      <c r="AH1670" s="66"/>
      <c r="AI1670" s="66"/>
    </row>
    <row r="1671">
      <c r="A1671" s="150"/>
      <c r="B1671" s="225"/>
      <c r="C1671" s="269"/>
      <c r="D1671" s="228"/>
      <c r="E1671" s="225"/>
      <c r="F1671" s="301"/>
      <c r="G1671" s="302"/>
      <c r="H1671" s="302"/>
      <c r="I1671" s="302"/>
      <c r="J1671" s="260"/>
      <c r="K1671" s="269"/>
      <c r="L1671" s="269"/>
      <c r="M1671" s="269"/>
      <c r="N1671" s="225"/>
      <c r="O1671" s="225"/>
      <c r="P1671" s="66"/>
      <c r="Q1671" s="66"/>
      <c r="R1671" s="66"/>
      <c r="S1671" s="66"/>
      <c r="T1671" s="66"/>
      <c r="U1671" s="66"/>
      <c r="V1671" s="66"/>
      <c r="W1671" s="66"/>
      <c r="X1671" s="66"/>
      <c r="Y1671" s="66"/>
      <c r="Z1671" s="66"/>
      <c r="AA1671" s="66"/>
      <c r="AB1671" s="66"/>
      <c r="AC1671" s="66"/>
      <c r="AD1671" s="66"/>
      <c r="AE1671" s="66"/>
      <c r="AF1671" s="66"/>
      <c r="AG1671" s="66"/>
      <c r="AH1671" s="66"/>
      <c r="AI1671" s="66"/>
    </row>
    <row r="1672">
      <c r="A1672" s="150"/>
      <c r="B1672" s="225"/>
      <c r="C1672" s="269"/>
      <c r="D1672" s="228"/>
      <c r="E1672" s="225"/>
      <c r="F1672" s="301"/>
      <c r="G1672" s="302"/>
      <c r="H1672" s="302"/>
      <c r="I1672" s="302"/>
      <c r="J1672" s="260"/>
      <c r="K1672" s="269"/>
      <c r="L1672" s="269"/>
      <c r="M1672" s="269"/>
      <c r="N1672" s="225"/>
      <c r="O1672" s="225"/>
      <c r="P1672" s="66"/>
      <c r="Q1672" s="66"/>
      <c r="R1672" s="66"/>
      <c r="S1672" s="66"/>
      <c r="T1672" s="66"/>
      <c r="U1672" s="66"/>
      <c r="V1672" s="66"/>
      <c r="W1672" s="66"/>
      <c r="X1672" s="66"/>
      <c r="Y1672" s="66"/>
      <c r="Z1672" s="66"/>
      <c r="AA1672" s="66"/>
      <c r="AB1672" s="66"/>
      <c r="AC1672" s="66"/>
      <c r="AD1672" s="66"/>
      <c r="AE1672" s="66"/>
      <c r="AF1672" s="66"/>
      <c r="AG1672" s="66"/>
      <c r="AH1672" s="66"/>
      <c r="AI1672" s="66"/>
    </row>
    <row r="1673">
      <c r="A1673" s="150"/>
      <c r="B1673" s="225"/>
      <c r="C1673" s="269"/>
      <c r="D1673" s="228"/>
      <c r="E1673" s="225"/>
      <c r="F1673" s="301"/>
      <c r="G1673" s="302"/>
      <c r="H1673" s="302"/>
      <c r="I1673" s="302"/>
      <c r="J1673" s="260"/>
      <c r="K1673" s="269"/>
      <c r="L1673" s="269"/>
      <c r="M1673" s="269"/>
      <c r="N1673" s="225"/>
      <c r="O1673" s="225"/>
      <c r="P1673" s="66"/>
      <c r="Q1673" s="66"/>
      <c r="R1673" s="66"/>
      <c r="S1673" s="66"/>
      <c r="T1673" s="66"/>
      <c r="U1673" s="66"/>
      <c r="V1673" s="66"/>
      <c r="W1673" s="66"/>
      <c r="X1673" s="66"/>
      <c r="Y1673" s="66"/>
      <c r="Z1673" s="66"/>
      <c r="AA1673" s="66"/>
      <c r="AB1673" s="66"/>
      <c r="AC1673" s="66"/>
      <c r="AD1673" s="66"/>
      <c r="AE1673" s="66"/>
      <c r="AF1673" s="66"/>
      <c r="AG1673" s="66"/>
      <c r="AH1673" s="66"/>
      <c r="AI1673" s="66"/>
    </row>
    <row r="1674">
      <c r="A1674" s="150"/>
      <c r="B1674" s="225"/>
      <c r="C1674" s="269"/>
      <c r="D1674" s="228"/>
      <c r="E1674" s="225"/>
      <c r="F1674" s="301"/>
      <c r="G1674" s="302"/>
      <c r="H1674" s="302"/>
      <c r="I1674" s="302"/>
      <c r="J1674" s="260"/>
      <c r="K1674" s="269"/>
      <c r="L1674" s="269"/>
      <c r="M1674" s="269"/>
      <c r="N1674" s="225"/>
      <c r="O1674" s="225"/>
      <c r="P1674" s="66"/>
      <c r="Q1674" s="66"/>
      <c r="R1674" s="66"/>
      <c r="S1674" s="66"/>
      <c r="T1674" s="66"/>
      <c r="U1674" s="66"/>
      <c r="V1674" s="66"/>
      <c r="W1674" s="66"/>
      <c r="X1674" s="66"/>
      <c r="Y1674" s="66"/>
      <c r="Z1674" s="66"/>
      <c r="AA1674" s="66"/>
      <c r="AB1674" s="66"/>
      <c r="AC1674" s="66"/>
      <c r="AD1674" s="66"/>
      <c r="AE1674" s="66"/>
      <c r="AF1674" s="66"/>
      <c r="AG1674" s="66"/>
      <c r="AH1674" s="66"/>
      <c r="AI1674" s="66"/>
    </row>
    <row r="1675">
      <c r="A1675" s="150"/>
      <c r="B1675" s="225"/>
      <c r="C1675" s="269"/>
      <c r="D1675" s="228"/>
      <c r="E1675" s="225"/>
      <c r="F1675" s="301"/>
      <c r="G1675" s="302"/>
      <c r="H1675" s="302"/>
      <c r="I1675" s="302"/>
      <c r="J1675" s="260"/>
      <c r="K1675" s="269"/>
      <c r="L1675" s="269"/>
      <c r="M1675" s="269"/>
      <c r="N1675" s="225"/>
      <c r="O1675" s="225"/>
      <c r="P1675" s="66"/>
      <c r="Q1675" s="66"/>
      <c r="R1675" s="66"/>
      <c r="S1675" s="66"/>
      <c r="T1675" s="66"/>
      <c r="U1675" s="66"/>
      <c r="V1675" s="66"/>
      <c r="W1675" s="66"/>
      <c r="X1675" s="66"/>
      <c r="Y1675" s="66"/>
      <c r="Z1675" s="66"/>
      <c r="AA1675" s="66"/>
      <c r="AB1675" s="66"/>
      <c r="AC1675" s="66"/>
      <c r="AD1675" s="66"/>
      <c r="AE1675" s="66"/>
      <c r="AF1675" s="66"/>
      <c r="AG1675" s="66"/>
      <c r="AH1675" s="66"/>
      <c r="AI1675" s="66"/>
    </row>
    <row r="1676">
      <c r="A1676" s="150"/>
      <c r="B1676" s="225"/>
      <c r="C1676" s="269"/>
      <c r="D1676" s="228"/>
      <c r="E1676" s="225"/>
      <c r="F1676" s="301"/>
      <c r="G1676" s="302"/>
      <c r="H1676" s="302"/>
      <c r="I1676" s="302"/>
      <c r="J1676" s="260"/>
      <c r="K1676" s="269"/>
      <c r="L1676" s="269"/>
      <c r="M1676" s="269"/>
      <c r="N1676" s="225"/>
      <c r="O1676" s="225"/>
      <c r="P1676" s="66"/>
      <c r="Q1676" s="66"/>
      <c r="R1676" s="66"/>
      <c r="S1676" s="66"/>
      <c r="T1676" s="66"/>
      <c r="U1676" s="66"/>
      <c r="V1676" s="66"/>
      <c r="W1676" s="66"/>
      <c r="X1676" s="66"/>
      <c r="Y1676" s="66"/>
      <c r="Z1676" s="66"/>
      <c r="AA1676" s="66"/>
      <c r="AB1676" s="66"/>
      <c r="AC1676" s="66"/>
      <c r="AD1676" s="66"/>
      <c r="AE1676" s="66"/>
      <c r="AF1676" s="66"/>
      <c r="AG1676" s="66"/>
      <c r="AH1676" s="66"/>
      <c r="AI1676" s="66"/>
    </row>
    <row r="1677">
      <c r="A1677" s="150"/>
      <c r="B1677" s="225"/>
      <c r="C1677" s="269"/>
      <c r="D1677" s="228"/>
      <c r="E1677" s="225"/>
      <c r="F1677" s="301"/>
      <c r="G1677" s="302"/>
      <c r="H1677" s="302"/>
      <c r="I1677" s="302"/>
      <c r="J1677" s="260"/>
      <c r="K1677" s="269"/>
      <c r="L1677" s="269"/>
      <c r="M1677" s="269"/>
      <c r="N1677" s="225"/>
      <c r="O1677" s="225"/>
      <c r="P1677" s="66"/>
      <c r="Q1677" s="66"/>
      <c r="R1677" s="66"/>
      <c r="S1677" s="66"/>
      <c r="T1677" s="66"/>
      <c r="U1677" s="66"/>
      <c r="V1677" s="66"/>
      <c r="W1677" s="66"/>
      <c r="X1677" s="66"/>
      <c r="Y1677" s="66"/>
      <c r="Z1677" s="66"/>
      <c r="AA1677" s="66"/>
      <c r="AB1677" s="66"/>
      <c r="AC1677" s="66"/>
      <c r="AD1677" s="66"/>
      <c r="AE1677" s="66"/>
      <c r="AF1677" s="66"/>
      <c r="AG1677" s="66"/>
      <c r="AH1677" s="66"/>
      <c r="AI1677" s="66"/>
    </row>
    <row r="1678">
      <c r="A1678" s="150"/>
      <c r="B1678" s="225"/>
      <c r="C1678" s="269"/>
      <c r="D1678" s="228"/>
      <c r="E1678" s="225"/>
      <c r="F1678" s="301"/>
      <c r="G1678" s="302"/>
      <c r="H1678" s="302"/>
      <c r="I1678" s="302"/>
      <c r="J1678" s="260"/>
      <c r="K1678" s="269"/>
      <c r="L1678" s="269"/>
      <c r="M1678" s="269"/>
      <c r="N1678" s="225"/>
      <c r="O1678" s="225"/>
      <c r="P1678" s="66"/>
      <c r="Q1678" s="66"/>
      <c r="R1678" s="66"/>
      <c r="S1678" s="66"/>
      <c r="T1678" s="66"/>
      <c r="U1678" s="66"/>
      <c r="V1678" s="66"/>
      <c r="W1678" s="66"/>
      <c r="X1678" s="66"/>
      <c r="Y1678" s="66"/>
      <c r="Z1678" s="66"/>
      <c r="AA1678" s="66"/>
      <c r="AB1678" s="66"/>
      <c r="AC1678" s="66"/>
      <c r="AD1678" s="66"/>
      <c r="AE1678" s="66"/>
      <c r="AF1678" s="66"/>
      <c r="AG1678" s="66"/>
      <c r="AH1678" s="66"/>
      <c r="AI1678" s="66"/>
    </row>
    <row r="1679">
      <c r="A1679" s="150"/>
      <c r="B1679" s="225"/>
      <c r="C1679" s="269"/>
      <c r="D1679" s="228"/>
      <c r="E1679" s="225"/>
      <c r="F1679" s="301"/>
      <c r="G1679" s="302"/>
      <c r="H1679" s="302"/>
      <c r="I1679" s="302"/>
      <c r="J1679" s="260"/>
      <c r="K1679" s="269"/>
      <c r="L1679" s="269"/>
      <c r="M1679" s="269"/>
      <c r="N1679" s="225"/>
      <c r="O1679" s="225"/>
      <c r="P1679" s="66"/>
      <c r="Q1679" s="66"/>
      <c r="R1679" s="66"/>
      <c r="S1679" s="66"/>
      <c r="T1679" s="66"/>
      <c r="U1679" s="66"/>
      <c r="V1679" s="66"/>
      <c r="W1679" s="66"/>
      <c r="X1679" s="66"/>
      <c r="Y1679" s="66"/>
      <c r="Z1679" s="66"/>
      <c r="AA1679" s="66"/>
      <c r="AB1679" s="66"/>
      <c r="AC1679" s="66"/>
      <c r="AD1679" s="66"/>
      <c r="AE1679" s="66"/>
      <c r="AF1679" s="66"/>
      <c r="AG1679" s="66"/>
      <c r="AH1679" s="66"/>
      <c r="AI1679" s="66"/>
    </row>
    <row r="1680">
      <c r="A1680" s="150"/>
      <c r="B1680" s="225"/>
      <c r="C1680" s="269"/>
      <c r="D1680" s="228"/>
      <c r="E1680" s="225"/>
      <c r="F1680" s="301"/>
      <c r="G1680" s="302"/>
      <c r="H1680" s="302"/>
      <c r="I1680" s="302"/>
      <c r="J1680" s="260"/>
      <c r="K1680" s="269"/>
      <c r="L1680" s="269"/>
      <c r="M1680" s="269"/>
      <c r="N1680" s="225"/>
      <c r="O1680" s="225"/>
      <c r="P1680" s="66"/>
      <c r="Q1680" s="66"/>
      <c r="R1680" s="66"/>
      <c r="S1680" s="66"/>
      <c r="T1680" s="66"/>
      <c r="U1680" s="66"/>
      <c r="V1680" s="66"/>
      <c r="W1680" s="66"/>
      <c r="X1680" s="66"/>
      <c r="Y1680" s="66"/>
      <c r="Z1680" s="66"/>
      <c r="AA1680" s="66"/>
      <c r="AB1680" s="66"/>
      <c r="AC1680" s="66"/>
      <c r="AD1680" s="66"/>
      <c r="AE1680" s="66"/>
      <c r="AF1680" s="66"/>
      <c r="AG1680" s="66"/>
      <c r="AH1680" s="66"/>
      <c r="AI1680" s="66"/>
    </row>
    <row r="1681">
      <c r="A1681" s="150"/>
      <c r="B1681" s="225"/>
      <c r="C1681" s="269"/>
      <c r="D1681" s="228"/>
      <c r="E1681" s="225"/>
      <c r="F1681" s="301"/>
      <c r="G1681" s="302"/>
      <c r="H1681" s="302"/>
      <c r="I1681" s="302"/>
      <c r="J1681" s="260"/>
      <c r="K1681" s="269"/>
      <c r="L1681" s="269"/>
      <c r="M1681" s="269"/>
      <c r="N1681" s="225"/>
      <c r="O1681" s="225"/>
      <c r="P1681" s="66"/>
      <c r="Q1681" s="66"/>
      <c r="R1681" s="66"/>
      <c r="S1681" s="66"/>
      <c r="T1681" s="66"/>
      <c r="U1681" s="66"/>
      <c r="V1681" s="66"/>
      <c r="W1681" s="66"/>
      <c r="X1681" s="66"/>
      <c r="Y1681" s="66"/>
      <c r="Z1681" s="66"/>
      <c r="AA1681" s="66"/>
      <c r="AB1681" s="66"/>
      <c r="AC1681" s="66"/>
      <c r="AD1681" s="66"/>
      <c r="AE1681" s="66"/>
      <c r="AF1681" s="66"/>
      <c r="AG1681" s="66"/>
      <c r="AH1681" s="66"/>
      <c r="AI1681" s="66"/>
    </row>
    <row r="1682">
      <c r="A1682" s="150"/>
      <c r="B1682" s="225"/>
      <c r="C1682" s="269"/>
      <c r="D1682" s="228"/>
      <c r="E1682" s="225"/>
      <c r="F1682" s="301"/>
      <c r="G1682" s="302"/>
      <c r="H1682" s="302"/>
      <c r="I1682" s="302"/>
      <c r="J1682" s="260"/>
      <c r="K1682" s="269"/>
      <c r="L1682" s="269"/>
      <c r="M1682" s="269"/>
      <c r="N1682" s="225"/>
      <c r="O1682" s="225"/>
      <c r="P1682" s="66"/>
      <c r="Q1682" s="66"/>
      <c r="R1682" s="66"/>
      <c r="S1682" s="66"/>
      <c r="T1682" s="66"/>
      <c r="U1682" s="66"/>
      <c r="V1682" s="66"/>
      <c r="W1682" s="66"/>
      <c r="X1682" s="66"/>
      <c r="Y1682" s="66"/>
      <c r="Z1682" s="66"/>
      <c r="AA1682" s="66"/>
      <c r="AB1682" s="66"/>
      <c r="AC1682" s="66"/>
      <c r="AD1682" s="66"/>
      <c r="AE1682" s="66"/>
      <c r="AF1682" s="66"/>
      <c r="AG1682" s="66"/>
      <c r="AH1682" s="66"/>
      <c r="AI1682" s="66"/>
    </row>
    <row r="1683">
      <c r="A1683" s="150"/>
      <c r="B1683" s="225"/>
      <c r="C1683" s="269"/>
      <c r="D1683" s="228"/>
      <c r="E1683" s="225"/>
      <c r="F1683" s="301"/>
      <c r="G1683" s="302"/>
      <c r="H1683" s="302"/>
      <c r="I1683" s="302"/>
      <c r="J1683" s="260"/>
      <c r="K1683" s="269"/>
      <c r="L1683" s="269"/>
      <c r="M1683" s="269"/>
      <c r="N1683" s="225"/>
      <c r="O1683" s="225"/>
      <c r="P1683" s="66"/>
      <c r="Q1683" s="66"/>
      <c r="R1683" s="66"/>
      <c r="S1683" s="66"/>
      <c r="T1683" s="66"/>
      <c r="U1683" s="66"/>
      <c r="V1683" s="66"/>
      <c r="W1683" s="66"/>
      <c r="X1683" s="66"/>
      <c r="Y1683" s="66"/>
      <c r="Z1683" s="66"/>
      <c r="AA1683" s="66"/>
      <c r="AB1683" s="66"/>
      <c r="AC1683" s="66"/>
      <c r="AD1683" s="66"/>
      <c r="AE1683" s="66"/>
      <c r="AF1683" s="66"/>
      <c r="AG1683" s="66"/>
      <c r="AH1683" s="66"/>
      <c r="AI1683" s="66"/>
    </row>
    <row r="1684">
      <c r="A1684" s="150"/>
      <c r="B1684" s="225"/>
      <c r="C1684" s="269"/>
      <c r="D1684" s="228"/>
      <c r="E1684" s="225"/>
      <c r="F1684" s="301"/>
      <c r="G1684" s="302"/>
      <c r="H1684" s="302"/>
      <c r="I1684" s="302"/>
      <c r="J1684" s="260"/>
      <c r="K1684" s="269"/>
      <c r="L1684" s="269"/>
      <c r="M1684" s="269"/>
      <c r="N1684" s="225"/>
      <c r="O1684" s="225"/>
      <c r="P1684" s="66"/>
      <c r="Q1684" s="66"/>
      <c r="R1684" s="66"/>
      <c r="S1684" s="66"/>
      <c r="T1684" s="66"/>
      <c r="U1684" s="66"/>
      <c r="V1684" s="66"/>
      <c r="W1684" s="66"/>
      <c r="X1684" s="66"/>
      <c r="Y1684" s="66"/>
      <c r="Z1684" s="66"/>
      <c r="AA1684" s="66"/>
      <c r="AB1684" s="66"/>
      <c r="AC1684" s="66"/>
      <c r="AD1684" s="66"/>
      <c r="AE1684" s="66"/>
      <c r="AF1684" s="66"/>
      <c r="AG1684" s="66"/>
      <c r="AH1684" s="66"/>
      <c r="AI1684" s="66"/>
    </row>
    <row r="1685">
      <c r="A1685" s="150"/>
      <c r="B1685" s="225"/>
      <c r="C1685" s="269"/>
      <c r="D1685" s="228"/>
      <c r="E1685" s="225"/>
      <c r="F1685" s="301"/>
      <c r="G1685" s="302"/>
      <c r="H1685" s="302"/>
      <c r="I1685" s="302"/>
      <c r="J1685" s="260"/>
      <c r="K1685" s="269"/>
      <c r="L1685" s="269"/>
      <c r="M1685" s="269"/>
      <c r="N1685" s="225"/>
      <c r="O1685" s="225"/>
      <c r="P1685" s="66"/>
      <c r="Q1685" s="66"/>
      <c r="R1685" s="66"/>
      <c r="S1685" s="66"/>
      <c r="T1685" s="66"/>
      <c r="U1685" s="66"/>
      <c r="V1685" s="66"/>
      <c r="W1685" s="66"/>
      <c r="X1685" s="66"/>
      <c r="Y1685" s="66"/>
      <c r="Z1685" s="66"/>
      <c r="AA1685" s="66"/>
      <c r="AB1685" s="66"/>
      <c r="AC1685" s="66"/>
      <c r="AD1685" s="66"/>
      <c r="AE1685" s="66"/>
      <c r="AF1685" s="66"/>
      <c r="AG1685" s="66"/>
      <c r="AH1685" s="66"/>
      <c r="AI1685" s="66"/>
    </row>
    <row r="1686">
      <c r="A1686" s="150"/>
      <c r="B1686" s="225"/>
      <c r="C1686" s="269"/>
      <c r="D1686" s="228"/>
      <c r="E1686" s="225"/>
      <c r="F1686" s="301"/>
      <c r="G1686" s="302"/>
      <c r="H1686" s="302"/>
      <c r="I1686" s="302"/>
      <c r="J1686" s="260"/>
      <c r="K1686" s="269"/>
      <c r="L1686" s="269"/>
      <c r="M1686" s="269"/>
      <c r="N1686" s="225"/>
      <c r="O1686" s="225"/>
      <c r="P1686" s="66"/>
      <c r="Q1686" s="66"/>
      <c r="R1686" s="66"/>
      <c r="S1686" s="66"/>
      <c r="T1686" s="66"/>
      <c r="U1686" s="66"/>
      <c r="V1686" s="66"/>
      <c r="W1686" s="66"/>
      <c r="X1686" s="66"/>
      <c r="Y1686" s="66"/>
      <c r="Z1686" s="66"/>
      <c r="AA1686" s="66"/>
      <c r="AB1686" s="66"/>
      <c r="AC1686" s="66"/>
      <c r="AD1686" s="66"/>
      <c r="AE1686" s="66"/>
      <c r="AF1686" s="66"/>
      <c r="AG1686" s="66"/>
      <c r="AH1686" s="66"/>
      <c r="AI1686" s="66"/>
    </row>
    <row r="1687">
      <c r="A1687" s="150"/>
      <c r="B1687" s="225"/>
      <c r="C1687" s="269"/>
      <c r="D1687" s="228"/>
      <c r="E1687" s="225"/>
      <c r="F1687" s="301"/>
      <c r="G1687" s="302"/>
      <c r="H1687" s="302"/>
      <c r="I1687" s="302"/>
      <c r="J1687" s="260"/>
      <c r="K1687" s="269"/>
      <c r="L1687" s="269"/>
      <c r="M1687" s="269"/>
      <c r="N1687" s="225"/>
      <c r="O1687" s="225"/>
      <c r="P1687" s="66"/>
      <c r="Q1687" s="66"/>
      <c r="R1687" s="66"/>
      <c r="S1687" s="66"/>
      <c r="T1687" s="66"/>
      <c r="U1687" s="66"/>
      <c r="V1687" s="66"/>
      <c r="W1687" s="66"/>
      <c r="X1687" s="66"/>
      <c r="Y1687" s="66"/>
      <c r="Z1687" s="66"/>
      <c r="AA1687" s="66"/>
      <c r="AB1687" s="66"/>
      <c r="AC1687" s="66"/>
      <c r="AD1687" s="66"/>
      <c r="AE1687" s="66"/>
      <c r="AF1687" s="66"/>
      <c r="AG1687" s="66"/>
      <c r="AH1687" s="66"/>
      <c r="AI1687" s="66"/>
    </row>
    <row r="1688">
      <c r="A1688" s="150"/>
      <c r="B1688" s="225"/>
      <c r="C1688" s="269"/>
      <c r="D1688" s="228"/>
      <c r="E1688" s="225"/>
      <c r="F1688" s="301"/>
      <c r="G1688" s="302"/>
      <c r="H1688" s="302"/>
      <c r="I1688" s="302"/>
      <c r="J1688" s="260"/>
      <c r="K1688" s="269"/>
      <c r="L1688" s="269"/>
      <c r="M1688" s="269"/>
      <c r="N1688" s="225"/>
      <c r="O1688" s="225"/>
      <c r="P1688" s="66"/>
      <c r="Q1688" s="66"/>
      <c r="R1688" s="66"/>
      <c r="S1688" s="66"/>
      <c r="T1688" s="66"/>
      <c r="U1688" s="66"/>
      <c r="V1688" s="66"/>
      <c r="W1688" s="66"/>
      <c r="X1688" s="66"/>
      <c r="Y1688" s="66"/>
      <c r="Z1688" s="66"/>
      <c r="AA1688" s="66"/>
      <c r="AB1688" s="66"/>
      <c r="AC1688" s="66"/>
      <c r="AD1688" s="66"/>
      <c r="AE1688" s="66"/>
      <c r="AF1688" s="66"/>
      <c r="AG1688" s="66"/>
      <c r="AH1688" s="66"/>
      <c r="AI1688" s="66"/>
    </row>
    <row r="1689">
      <c r="A1689" s="150"/>
      <c r="B1689" s="225"/>
      <c r="C1689" s="269"/>
      <c r="D1689" s="228"/>
      <c r="E1689" s="225"/>
      <c r="F1689" s="301"/>
      <c r="G1689" s="302"/>
      <c r="H1689" s="302"/>
      <c r="I1689" s="302"/>
      <c r="J1689" s="260"/>
      <c r="K1689" s="269"/>
      <c r="L1689" s="269"/>
      <c r="M1689" s="269"/>
      <c r="N1689" s="225"/>
      <c r="O1689" s="225"/>
      <c r="P1689" s="66"/>
      <c r="Q1689" s="66"/>
      <c r="R1689" s="66"/>
      <c r="S1689" s="66"/>
      <c r="T1689" s="66"/>
      <c r="U1689" s="66"/>
      <c r="V1689" s="66"/>
      <c r="W1689" s="66"/>
      <c r="X1689" s="66"/>
      <c r="Y1689" s="66"/>
      <c r="Z1689" s="66"/>
      <c r="AA1689" s="66"/>
      <c r="AB1689" s="66"/>
      <c r="AC1689" s="66"/>
      <c r="AD1689" s="66"/>
      <c r="AE1689" s="66"/>
      <c r="AF1689" s="66"/>
      <c r="AG1689" s="66"/>
      <c r="AH1689" s="66"/>
      <c r="AI1689" s="66"/>
    </row>
    <row r="1690">
      <c r="A1690" s="150"/>
      <c r="B1690" s="225"/>
      <c r="C1690" s="269"/>
      <c r="D1690" s="228"/>
      <c r="E1690" s="225"/>
      <c r="F1690" s="301"/>
      <c r="G1690" s="302"/>
      <c r="H1690" s="302"/>
      <c r="I1690" s="302"/>
      <c r="J1690" s="260"/>
      <c r="K1690" s="269"/>
      <c r="L1690" s="269"/>
      <c r="M1690" s="269"/>
      <c r="N1690" s="225"/>
      <c r="O1690" s="225"/>
      <c r="P1690" s="66"/>
      <c r="Q1690" s="66"/>
      <c r="R1690" s="66"/>
      <c r="S1690" s="66"/>
      <c r="T1690" s="66"/>
      <c r="U1690" s="66"/>
      <c r="V1690" s="66"/>
      <c r="W1690" s="66"/>
      <c r="X1690" s="66"/>
      <c r="Y1690" s="66"/>
      <c r="Z1690" s="66"/>
      <c r="AA1690" s="66"/>
      <c r="AB1690" s="66"/>
      <c r="AC1690" s="66"/>
      <c r="AD1690" s="66"/>
      <c r="AE1690" s="66"/>
      <c r="AF1690" s="66"/>
      <c r="AG1690" s="66"/>
      <c r="AH1690" s="66"/>
      <c r="AI1690" s="66"/>
    </row>
    <row r="1691">
      <c r="A1691" s="150"/>
      <c r="B1691" s="225"/>
      <c r="C1691" s="269"/>
      <c r="D1691" s="228"/>
      <c r="E1691" s="225"/>
      <c r="F1691" s="301"/>
      <c r="G1691" s="302"/>
      <c r="H1691" s="302"/>
      <c r="I1691" s="302"/>
      <c r="J1691" s="260"/>
      <c r="K1691" s="269"/>
      <c r="L1691" s="269"/>
      <c r="M1691" s="269"/>
      <c r="N1691" s="225"/>
      <c r="O1691" s="225"/>
      <c r="P1691" s="66"/>
      <c r="Q1691" s="66"/>
      <c r="R1691" s="66"/>
      <c r="S1691" s="66"/>
      <c r="T1691" s="66"/>
      <c r="U1691" s="66"/>
      <c r="V1691" s="66"/>
      <c r="W1691" s="66"/>
      <c r="X1691" s="66"/>
      <c r="Y1691" s="66"/>
      <c r="Z1691" s="66"/>
      <c r="AA1691" s="66"/>
      <c r="AB1691" s="66"/>
      <c r="AC1691" s="66"/>
      <c r="AD1691" s="66"/>
      <c r="AE1691" s="66"/>
      <c r="AF1691" s="66"/>
      <c r="AG1691" s="66"/>
      <c r="AH1691" s="66"/>
      <c r="AI1691" s="66"/>
    </row>
    <row r="1692">
      <c r="A1692" s="150"/>
      <c r="B1692" s="225"/>
      <c r="C1692" s="269"/>
      <c r="D1692" s="228"/>
      <c r="E1692" s="225"/>
      <c r="F1692" s="301"/>
      <c r="G1692" s="302"/>
      <c r="H1692" s="302"/>
      <c r="I1692" s="302"/>
      <c r="J1692" s="260"/>
      <c r="K1692" s="269"/>
      <c r="L1692" s="269"/>
      <c r="M1692" s="269"/>
      <c r="N1692" s="225"/>
      <c r="O1692" s="225"/>
      <c r="P1692" s="66"/>
      <c r="Q1692" s="66"/>
      <c r="R1692" s="66"/>
      <c r="S1692" s="66"/>
      <c r="T1692" s="66"/>
      <c r="U1692" s="66"/>
      <c r="V1692" s="66"/>
      <c r="W1692" s="66"/>
      <c r="X1692" s="66"/>
      <c r="Y1692" s="66"/>
      <c r="Z1692" s="66"/>
      <c r="AA1692" s="66"/>
      <c r="AB1692" s="66"/>
      <c r="AC1692" s="66"/>
      <c r="AD1692" s="66"/>
      <c r="AE1692" s="66"/>
      <c r="AF1692" s="66"/>
      <c r="AG1692" s="66"/>
      <c r="AH1692" s="66"/>
      <c r="AI1692" s="66"/>
    </row>
    <row r="1693">
      <c r="A1693" s="150"/>
      <c r="B1693" s="225"/>
      <c r="C1693" s="269"/>
      <c r="D1693" s="228"/>
      <c r="E1693" s="225"/>
      <c r="F1693" s="301"/>
      <c r="G1693" s="302"/>
      <c r="H1693" s="302"/>
      <c r="I1693" s="302"/>
      <c r="J1693" s="260"/>
      <c r="K1693" s="269"/>
      <c r="L1693" s="269"/>
      <c r="M1693" s="269"/>
      <c r="N1693" s="225"/>
      <c r="O1693" s="225"/>
      <c r="P1693" s="66"/>
      <c r="Q1693" s="66"/>
      <c r="R1693" s="66"/>
      <c r="S1693" s="66"/>
      <c r="T1693" s="66"/>
      <c r="U1693" s="66"/>
      <c r="V1693" s="66"/>
      <c r="W1693" s="66"/>
      <c r="X1693" s="66"/>
      <c r="Y1693" s="66"/>
      <c r="Z1693" s="66"/>
      <c r="AA1693" s="66"/>
      <c r="AB1693" s="66"/>
      <c r="AC1693" s="66"/>
      <c r="AD1693" s="66"/>
      <c r="AE1693" s="66"/>
      <c r="AF1693" s="66"/>
      <c r="AG1693" s="66"/>
      <c r="AH1693" s="66"/>
      <c r="AI1693" s="66"/>
    </row>
    <row r="1694">
      <c r="A1694" s="150"/>
      <c r="B1694" s="225"/>
      <c r="C1694" s="269"/>
      <c r="D1694" s="228"/>
      <c r="E1694" s="225"/>
      <c r="F1694" s="301"/>
      <c r="G1694" s="302"/>
      <c r="H1694" s="302"/>
      <c r="I1694" s="302"/>
      <c r="J1694" s="260"/>
      <c r="K1694" s="269"/>
      <c r="L1694" s="269"/>
      <c r="M1694" s="269"/>
      <c r="N1694" s="225"/>
      <c r="O1694" s="225"/>
      <c r="P1694" s="66"/>
      <c r="Q1694" s="66"/>
      <c r="R1694" s="66"/>
      <c r="S1694" s="66"/>
      <c r="T1694" s="66"/>
      <c r="U1694" s="66"/>
      <c r="V1694" s="66"/>
      <c r="W1694" s="66"/>
      <c r="X1694" s="66"/>
      <c r="Y1694" s="66"/>
      <c r="Z1694" s="66"/>
      <c r="AA1694" s="66"/>
      <c r="AB1694" s="66"/>
      <c r="AC1694" s="66"/>
      <c r="AD1694" s="66"/>
      <c r="AE1694" s="66"/>
      <c r="AF1694" s="66"/>
      <c r="AG1694" s="66"/>
      <c r="AH1694" s="66"/>
      <c r="AI1694" s="66"/>
    </row>
    <row r="1695">
      <c r="A1695" s="150"/>
      <c r="B1695" s="225"/>
      <c r="C1695" s="269"/>
      <c r="D1695" s="228"/>
      <c r="E1695" s="225"/>
      <c r="F1695" s="301"/>
      <c r="G1695" s="302"/>
      <c r="H1695" s="302"/>
      <c r="I1695" s="302"/>
      <c r="J1695" s="260"/>
      <c r="K1695" s="269"/>
      <c r="L1695" s="269"/>
      <c r="M1695" s="269"/>
      <c r="N1695" s="225"/>
      <c r="O1695" s="225"/>
      <c r="P1695" s="66"/>
      <c r="Q1695" s="66"/>
      <c r="R1695" s="66"/>
      <c r="S1695" s="66"/>
      <c r="T1695" s="66"/>
      <c r="U1695" s="66"/>
      <c r="V1695" s="66"/>
      <c r="W1695" s="66"/>
      <c r="X1695" s="66"/>
      <c r="Y1695" s="66"/>
      <c r="Z1695" s="66"/>
      <c r="AA1695" s="66"/>
      <c r="AB1695" s="66"/>
      <c r="AC1695" s="66"/>
      <c r="AD1695" s="66"/>
      <c r="AE1695" s="66"/>
      <c r="AF1695" s="66"/>
      <c r="AG1695" s="66"/>
      <c r="AH1695" s="66"/>
      <c r="AI1695" s="66"/>
    </row>
    <row r="1696">
      <c r="A1696" s="150"/>
      <c r="B1696" s="225"/>
      <c r="C1696" s="269"/>
      <c r="D1696" s="228"/>
      <c r="E1696" s="225"/>
      <c r="F1696" s="301"/>
      <c r="G1696" s="302"/>
      <c r="H1696" s="302"/>
      <c r="I1696" s="302"/>
      <c r="J1696" s="260"/>
      <c r="K1696" s="269"/>
      <c r="L1696" s="269"/>
      <c r="M1696" s="269"/>
      <c r="N1696" s="225"/>
      <c r="O1696" s="225"/>
      <c r="P1696" s="66"/>
      <c r="Q1696" s="66"/>
      <c r="R1696" s="66"/>
      <c r="S1696" s="66"/>
      <c r="T1696" s="66"/>
      <c r="U1696" s="66"/>
      <c r="V1696" s="66"/>
      <c r="W1696" s="66"/>
      <c r="X1696" s="66"/>
      <c r="Y1696" s="66"/>
      <c r="Z1696" s="66"/>
      <c r="AA1696" s="66"/>
      <c r="AB1696" s="66"/>
      <c r="AC1696" s="66"/>
      <c r="AD1696" s="66"/>
      <c r="AE1696" s="66"/>
      <c r="AF1696" s="66"/>
      <c r="AG1696" s="66"/>
      <c r="AH1696" s="66"/>
      <c r="AI1696" s="66"/>
    </row>
    <row r="1697">
      <c r="A1697" s="150"/>
      <c r="B1697" s="225"/>
      <c r="C1697" s="269"/>
      <c r="D1697" s="228"/>
      <c r="E1697" s="225"/>
      <c r="F1697" s="301"/>
      <c r="G1697" s="302"/>
      <c r="H1697" s="302"/>
      <c r="I1697" s="302"/>
      <c r="J1697" s="260"/>
      <c r="K1697" s="269"/>
      <c r="L1697" s="269"/>
      <c r="M1697" s="269"/>
      <c r="N1697" s="225"/>
      <c r="O1697" s="225"/>
      <c r="P1697" s="66"/>
      <c r="Q1697" s="66"/>
      <c r="R1697" s="66"/>
      <c r="S1697" s="66"/>
      <c r="T1697" s="66"/>
      <c r="U1697" s="66"/>
      <c r="V1697" s="66"/>
      <c r="W1697" s="66"/>
      <c r="X1697" s="66"/>
      <c r="Y1697" s="66"/>
      <c r="Z1697" s="66"/>
      <c r="AA1697" s="66"/>
      <c r="AB1697" s="66"/>
      <c r="AC1697" s="66"/>
      <c r="AD1697" s="66"/>
      <c r="AE1697" s="66"/>
      <c r="AF1697" s="66"/>
      <c r="AG1697" s="66"/>
      <c r="AH1697" s="66"/>
      <c r="AI1697" s="66"/>
    </row>
    <row r="1698">
      <c r="A1698" s="150"/>
      <c r="B1698" s="225"/>
      <c r="C1698" s="269"/>
      <c r="D1698" s="228"/>
      <c r="E1698" s="225"/>
      <c r="F1698" s="301"/>
      <c r="G1698" s="302"/>
      <c r="H1698" s="302"/>
      <c r="I1698" s="302"/>
      <c r="J1698" s="260"/>
      <c r="K1698" s="269"/>
      <c r="L1698" s="269"/>
      <c r="M1698" s="269"/>
      <c r="N1698" s="225"/>
      <c r="O1698" s="225"/>
      <c r="P1698" s="66"/>
      <c r="Q1698" s="66"/>
      <c r="R1698" s="66"/>
      <c r="S1698" s="66"/>
      <c r="T1698" s="66"/>
      <c r="U1698" s="66"/>
      <c r="V1698" s="66"/>
      <c r="W1698" s="66"/>
      <c r="X1698" s="66"/>
      <c r="Y1698" s="66"/>
      <c r="Z1698" s="66"/>
      <c r="AA1698" s="66"/>
      <c r="AB1698" s="66"/>
      <c r="AC1698" s="66"/>
      <c r="AD1698" s="66"/>
      <c r="AE1698" s="66"/>
      <c r="AF1698" s="66"/>
      <c r="AG1698" s="66"/>
      <c r="AH1698" s="66"/>
      <c r="AI1698" s="66"/>
    </row>
    <row r="1699">
      <c r="A1699" s="150"/>
      <c r="B1699" s="225"/>
      <c r="C1699" s="269"/>
      <c r="D1699" s="228"/>
      <c r="E1699" s="225"/>
      <c r="F1699" s="301"/>
      <c r="G1699" s="302"/>
      <c r="H1699" s="302"/>
      <c r="I1699" s="302"/>
      <c r="J1699" s="260"/>
      <c r="K1699" s="269"/>
      <c r="L1699" s="269"/>
      <c r="M1699" s="269"/>
      <c r="N1699" s="225"/>
      <c r="O1699" s="225"/>
      <c r="P1699" s="66"/>
      <c r="Q1699" s="66"/>
      <c r="R1699" s="66"/>
      <c r="S1699" s="66"/>
      <c r="T1699" s="66"/>
      <c r="U1699" s="66"/>
      <c r="V1699" s="66"/>
      <c r="W1699" s="66"/>
      <c r="X1699" s="66"/>
      <c r="Y1699" s="66"/>
      <c r="Z1699" s="66"/>
      <c r="AA1699" s="66"/>
      <c r="AB1699" s="66"/>
      <c r="AC1699" s="66"/>
      <c r="AD1699" s="66"/>
      <c r="AE1699" s="66"/>
      <c r="AF1699" s="66"/>
      <c r="AG1699" s="66"/>
      <c r="AH1699" s="66"/>
      <c r="AI1699" s="66"/>
    </row>
    <row r="1700">
      <c r="A1700" s="150"/>
      <c r="B1700" s="225"/>
      <c r="C1700" s="269"/>
      <c r="D1700" s="228"/>
      <c r="E1700" s="225"/>
      <c r="F1700" s="301"/>
      <c r="G1700" s="302"/>
      <c r="H1700" s="302"/>
      <c r="I1700" s="302"/>
      <c r="J1700" s="260"/>
      <c r="K1700" s="269"/>
      <c r="L1700" s="269"/>
      <c r="M1700" s="269"/>
      <c r="N1700" s="225"/>
      <c r="O1700" s="225"/>
      <c r="P1700" s="66"/>
      <c r="Q1700" s="66"/>
      <c r="R1700" s="66"/>
      <c r="S1700" s="66"/>
      <c r="T1700" s="66"/>
      <c r="U1700" s="66"/>
      <c r="V1700" s="66"/>
      <c r="W1700" s="66"/>
      <c r="X1700" s="66"/>
      <c r="Y1700" s="66"/>
      <c r="Z1700" s="66"/>
      <c r="AA1700" s="66"/>
      <c r="AB1700" s="66"/>
      <c r="AC1700" s="66"/>
      <c r="AD1700" s="66"/>
      <c r="AE1700" s="66"/>
      <c r="AF1700" s="66"/>
      <c r="AG1700" s="66"/>
      <c r="AH1700" s="66"/>
      <c r="AI1700" s="66"/>
    </row>
    <row r="1701">
      <c r="A1701" s="150"/>
      <c r="B1701" s="225"/>
      <c r="C1701" s="269"/>
      <c r="D1701" s="228"/>
      <c r="E1701" s="225"/>
      <c r="F1701" s="301"/>
      <c r="G1701" s="302"/>
      <c r="H1701" s="302"/>
      <c r="I1701" s="302"/>
      <c r="J1701" s="260"/>
      <c r="K1701" s="269"/>
      <c r="L1701" s="269"/>
      <c r="M1701" s="269"/>
      <c r="N1701" s="225"/>
      <c r="O1701" s="225"/>
      <c r="P1701" s="66"/>
      <c r="Q1701" s="66"/>
      <c r="R1701" s="66"/>
      <c r="S1701" s="66"/>
      <c r="T1701" s="66"/>
      <c r="U1701" s="66"/>
      <c r="V1701" s="66"/>
      <c r="W1701" s="66"/>
      <c r="X1701" s="66"/>
      <c r="Y1701" s="66"/>
      <c r="Z1701" s="66"/>
      <c r="AA1701" s="66"/>
      <c r="AB1701" s="66"/>
      <c r="AC1701" s="66"/>
      <c r="AD1701" s="66"/>
      <c r="AE1701" s="66"/>
      <c r="AF1701" s="66"/>
      <c r="AG1701" s="66"/>
      <c r="AH1701" s="66"/>
      <c r="AI1701" s="66"/>
    </row>
    <row r="1702">
      <c r="A1702" s="150"/>
      <c r="B1702" s="225"/>
      <c r="C1702" s="269"/>
      <c r="D1702" s="228"/>
      <c r="E1702" s="225"/>
      <c r="F1702" s="301"/>
      <c r="G1702" s="302"/>
      <c r="H1702" s="302"/>
      <c r="I1702" s="302"/>
      <c r="J1702" s="260"/>
      <c r="K1702" s="269"/>
      <c r="L1702" s="269"/>
      <c r="M1702" s="269"/>
      <c r="N1702" s="225"/>
      <c r="O1702" s="225"/>
      <c r="P1702" s="66"/>
      <c r="Q1702" s="66"/>
      <c r="R1702" s="66"/>
      <c r="S1702" s="66"/>
      <c r="T1702" s="66"/>
      <c r="U1702" s="66"/>
      <c r="V1702" s="66"/>
      <c r="W1702" s="66"/>
      <c r="X1702" s="66"/>
      <c r="Y1702" s="66"/>
      <c r="Z1702" s="66"/>
      <c r="AA1702" s="66"/>
      <c r="AB1702" s="66"/>
      <c r="AC1702" s="66"/>
      <c r="AD1702" s="66"/>
      <c r="AE1702" s="66"/>
      <c r="AF1702" s="66"/>
      <c r="AG1702" s="66"/>
      <c r="AH1702" s="66"/>
      <c r="AI1702" s="66"/>
    </row>
    <row r="1703">
      <c r="A1703" s="150"/>
      <c r="B1703" s="225"/>
      <c r="C1703" s="269"/>
      <c r="D1703" s="228"/>
      <c r="E1703" s="225"/>
      <c r="F1703" s="301"/>
      <c r="G1703" s="302"/>
      <c r="H1703" s="302"/>
      <c r="I1703" s="302"/>
      <c r="J1703" s="260"/>
      <c r="K1703" s="269"/>
      <c r="L1703" s="269"/>
      <c r="M1703" s="269"/>
      <c r="N1703" s="225"/>
      <c r="O1703" s="225"/>
      <c r="P1703" s="66"/>
      <c r="Q1703" s="66"/>
      <c r="R1703" s="66"/>
      <c r="S1703" s="66"/>
      <c r="T1703" s="66"/>
      <c r="U1703" s="66"/>
      <c r="V1703" s="66"/>
      <c r="W1703" s="66"/>
      <c r="X1703" s="66"/>
      <c r="Y1703" s="66"/>
      <c r="Z1703" s="66"/>
      <c r="AA1703" s="66"/>
      <c r="AB1703" s="66"/>
      <c r="AC1703" s="66"/>
      <c r="AD1703" s="66"/>
      <c r="AE1703" s="66"/>
      <c r="AF1703" s="66"/>
      <c r="AG1703" s="66"/>
      <c r="AH1703" s="66"/>
      <c r="AI1703" s="66"/>
    </row>
    <row r="1704">
      <c r="A1704" s="150"/>
      <c r="B1704" s="225"/>
      <c r="C1704" s="269"/>
      <c r="D1704" s="228"/>
      <c r="E1704" s="225"/>
      <c r="F1704" s="301"/>
      <c r="G1704" s="302"/>
      <c r="H1704" s="302"/>
      <c r="I1704" s="302"/>
      <c r="J1704" s="260"/>
      <c r="K1704" s="269"/>
      <c r="L1704" s="269"/>
      <c r="M1704" s="269"/>
      <c r="N1704" s="225"/>
      <c r="O1704" s="225"/>
      <c r="P1704" s="66"/>
      <c r="Q1704" s="66"/>
      <c r="R1704" s="66"/>
      <c r="S1704" s="66"/>
      <c r="T1704" s="66"/>
      <c r="U1704" s="66"/>
      <c r="V1704" s="66"/>
      <c r="W1704" s="66"/>
      <c r="X1704" s="66"/>
      <c r="Y1704" s="66"/>
      <c r="Z1704" s="66"/>
      <c r="AA1704" s="66"/>
      <c r="AB1704" s="66"/>
      <c r="AC1704" s="66"/>
      <c r="AD1704" s="66"/>
      <c r="AE1704" s="66"/>
      <c r="AF1704" s="66"/>
      <c r="AG1704" s="66"/>
      <c r="AH1704" s="66"/>
      <c r="AI1704" s="66"/>
    </row>
    <row r="1705">
      <c r="A1705" s="150"/>
      <c r="B1705" s="225"/>
      <c r="C1705" s="269"/>
      <c r="D1705" s="228"/>
      <c r="E1705" s="225"/>
      <c r="F1705" s="301"/>
      <c r="G1705" s="302"/>
      <c r="H1705" s="302"/>
      <c r="I1705" s="302"/>
      <c r="J1705" s="260"/>
      <c r="K1705" s="269"/>
      <c r="L1705" s="269"/>
      <c r="M1705" s="269"/>
      <c r="N1705" s="225"/>
      <c r="O1705" s="225"/>
      <c r="P1705" s="66"/>
      <c r="Q1705" s="66"/>
      <c r="R1705" s="66"/>
      <c r="S1705" s="66"/>
      <c r="T1705" s="66"/>
      <c r="U1705" s="66"/>
      <c r="V1705" s="66"/>
      <c r="W1705" s="66"/>
      <c r="X1705" s="66"/>
      <c r="Y1705" s="66"/>
      <c r="Z1705" s="66"/>
      <c r="AA1705" s="66"/>
      <c r="AB1705" s="66"/>
      <c r="AC1705" s="66"/>
      <c r="AD1705" s="66"/>
      <c r="AE1705" s="66"/>
      <c r="AF1705" s="66"/>
      <c r="AG1705" s="66"/>
      <c r="AH1705" s="66"/>
      <c r="AI1705" s="66"/>
    </row>
    <row r="1706">
      <c r="A1706" s="150"/>
      <c r="B1706" s="225"/>
      <c r="C1706" s="269"/>
      <c r="D1706" s="228"/>
      <c r="E1706" s="225"/>
      <c r="F1706" s="301"/>
      <c r="G1706" s="302"/>
      <c r="H1706" s="302"/>
      <c r="I1706" s="302"/>
      <c r="J1706" s="260"/>
      <c r="K1706" s="269"/>
      <c r="L1706" s="269"/>
      <c r="M1706" s="269"/>
      <c r="N1706" s="225"/>
      <c r="O1706" s="225"/>
      <c r="P1706" s="66"/>
      <c r="Q1706" s="66"/>
      <c r="R1706" s="66"/>
      <c r="S1706" s="66"/>
      <c r="T1706" s="66"/>
      <c r="U1706" s="66"/>
      <c r="V1706" s="66"/>
      <c r="W1706" s="66"/>
      <c r="X1706" s="66"/>
      <c r="Y1706" s="66"/>
      <c r="Z1706" s="66"/>
      <c r="AA1706" s="66"/>
      <c r="AB1706" s="66"/>
      <c r="AC1706" s="66"/>
      <c r="AD1706" s="66"/>
      <c r="AE1706" s="66"/>
      <c r="AF1706" s="66"/>
      <c r="AG1706" s="66"/>
      <c r="AH1706" s="66"/>
      <c r="AI1706" s="66"/>
    </row>
    <row r="1707">
      <c r="A1707" s="150"/>
      <c r="B1707" s="225"/>
      <c r="C1707" s="269"/>
      <c r="D1707" s="228"/>
      <c r="E1707" s="225"/>
      <c r="F1707" s="301"/>
      <c r="G1707" s="302"/>
      <c r="H1707" s="302"/>
      <c r="I1707" s="302"/>
      <c r="J1707" s="260"/>
      <c r="K1707" s="269"/>
      <c r="L1707" s="269"/>
      <c r="M1707" s="269"/>
      <c r="N1707" s="225"/>
      <c r="O1707" s="225"/>
      <c r="P1707" s="66"/>
      <c r="Q1707" s="66"/>
      <c r="R1707" s="66"/>
      <c r="S1707" s="66"/>
      <c r="T1707" s="66"/>
      <c r="U1707" s="66"/>
      <c r="V1707" s="66"/>
      <c r="W1707" s="66"/>
      <c r="X1707" s="66"/>
      <c r="Y1707" s="66"/>
      <c r="Z1707" s="66"/>
      <c r="AA1707" s="66"/>
      <c r="AB1707" s="66"/>
      <c r="AC1707" s="66"/>
      <c r="AD1707" s="66"/>
      <c r="AE1707" s="66"/>
      <c r="AF1707" s="66"/>
      <c r="AG1707" s="66"/>
      <c r="AH1707" s="66"/>
      <c r="AI1707" s="66"/>
    </row>
    <row r="1708">
      <c r="A1708" s="150"/>
      <c r="B1708" s="225"/>
      <c r="C1708" s="269"/>
      <c r="D1708" s="228"/>
      <c r="E1708" s="225"/>
      <c r="F1708" s="301"/>
      <c r="G1708" s="302"/>
      <c r="H1708" s="302"/>
      <c r="I1708" s="302"/>
      <c r="J1708" s="260"/>
      <c r="K1708" s="269"/>
      <c r="L1708" s="269"/>
      <c r="M1708" s="269"/>
      <c r="N1708" s="225"/>
      <c r="O1708" s="225"/>
      <c r="P1708" s="66"/>
      <c r="Q1708" s="66"/>
      <c r="R1708" s="66"/>
      <c r="S1708" s="66"/>
      <c r="T1708" s="66"/>
      <c r="U1708" s="66"/>
      <c r="V1708" s="66"/>
      <c r="W1708" s="66"/>
      <c r="X1708" s="66"/>
      <c r="Y1708" s="66"/>
      <c r="Z1708" s="66"/>
      <c r="AA1708" s="66"/>
      <c r="AB1708" s="66"/>
      <c r="AC1708" s="66"/>
      <c r="AD1708" s="66"/>
      <c r="AE1708" s="66"/>
      <c r="AF1708" s="66"/>
      <c r="AG1708" s="66"/>
      <c r="AH1708" s="66"/>
      <c r="AI1708" s="66"/>
    </row>
    <row r="1709">
      <c r="A1709" s="150"/>
      <c r="B1709" s="225"/>
      <c r="C1709" s="269"/>
      <c r="D1709" s="228"/>
      <c r="E1709" s="225"/>
      <c r="F1709" s="301"/>
      <c r="G1709" s="302"/>
      <c r="H1709" s="302"/>
      <c r="I1709" s="302"/>
      <c r="J1709" s="260"/>
      <c r="K1709" s="269"/>
      <c r="L1709" s="269"/>
      <c r="M1709" s="269"/>
      <c r="N1709" s="225"/>
      <c r="O1709" s="225"/>
      <c r="P1709" s="66"/>
      <c r="Q1709" s="66"/>
      <c r="R1709" s="66"/>
      <c r="S1709" s="66"/>
      <c r="T1709" s="66"/>
      <c r="U1709" s="66"/>
      <c r="V1709" s="66"/>
      <c r="W1709" s="66"/>
      <c r="X1709" s="66"/>
      <c r="Y1709" s="66"/>
      <c r="Z1709" s="66"/>
      <c r="AA1709" s="66"/>
      <c r="AB1709" s="66"/>
      <c r="AC1709" s="66"/>
      <c r="AD1709" s="66"/>
      <c r="AE1709" s="66"/>
      <c r="AF1709" s="66"/>
      <c r="AG1709" s="66"/>
      <c r="AH1709" s="66"/>
      <c r="AI1709" s="66"/>
    </row>
    <row r="1710">
      <c r="A1710" s="150"/>
      <c r="B1710" s="225"/>
      <c r="C1710" s="269"/>
      <c r="D1710" s="228"/>
      <c r="E1710" s="225"/>
      <c r="F1710" s="301"/>
      <c r="G1710" s="302"/>
      <c r="H1710" s="302"/>
      <c r="I1710" s="302"/>
      <c r="J1710" s="260"/>
      <c r="K1710" s="269"/>
      <c r="L1710" s="269"/>
      <c r="M1710" s="269"/>
      <c r="N1710" s="225"/>
      <c r="O1710" s="225"/>
      <c r="P1710" s="66"/>
      <c r="Q1710" s="66"/>
      <c r="R1710" s="66"/>
      <c r="S1710" s="66"/>
      <c r="T1710" s="66"/>
      <c r="U1710" s="66"/>
      <c r="V1710" s="66"/>
      <c r="W1710" s="66"/>
      <c r="X1710" s="66"/>
      <c r="Y1710" s="66"/>
      <c r="Z1710" s="66"/>
      <c r="AA1710" s="66"/>
      <c r="AB1710" s="66"/>
      <c r="AC1710" s="66"/>
      <c r="AD1710" s="66"/>
      <c r="AE1710" s="66"/>
      <c r="AF1710" s="66"/>
      <c r="AG1710" s="66"/>
      <c r="AH1710" s="66"/>
      <c r="AI1710" s="66"/>
    </row>
    <row r="1711">
      <c r="A1711" s="150"/>
      <c r="B1711" s="225"/>
      <c r="C1711" s="269"/>
      <c r="D1711" s="228"/>
      <c r="E1711" s="225"/>
      <c r="F1711" s="301"/>
      <c r="G1711" s="302"/>
      <c r="H1711" s="302"/>
      <c r="I1711" s="302"/>
      <c r="J1711" s="260"/>
      <c r="K1711" s="269"/>
      <c r="L1711" s="269"/>
      <c r="M1711" s="269"/>
      <c r="N1711" s="225"/>
      <c r="O1711" s="225"/>
      <c r="P1711" s="66"/>
      <c r="Q1711" s="66"/>
      <c r="R1711" s="66"/>
      <c r="S1711" s="66"/>
      <c r="T1711" s="66"/>
      <c r="U1711" s="66"/>
      <c r="V1711" s="66"/>
      <c r="W1711" s="66"/>
      <c r="X1711" s="66"/>
      <c r="Y1711" s="66"/>
      <c r="Z1711" s="66"/>
      <c r="AA1711" s="66"/>
      <c r="AB1711" s="66"/>
      <c r="AC1711" s="66"/>
      <c r="AD1711" s="66"/>
      <c r="AE1711" s="66"/>
      <c r="AF1711" s="66"/>
      <c r="AG1711" s="66"/>
      <c r="AH1711" s="66"/>
      <c r="AI1711" s="66"/>
    </row>
    <row r="1712">
      <c r="A1712" s="150"/>
      <c r="B1712" s="225"/>
      <c r="C1712" s="269"/>
      <c r="D1712" s="228"/>
      <c r="E1712" s="225"/>
      <c r="F1712" s="301"/>
      <c r="G1712" s="302"/>
      <c r="H1712" s="302"/>
      <c r="I1712" s="302"/>
      <c r="J1712" s="260"/>
      <c r="K1712" s="269"/>
      <c r="L1712" s="269"/>
      <c r="M1712" s="269"/>
      <c r="N1712" s="225"/>
      <c r="O1712" s="225"/>
      <c r="P1712" s="66"/>
      <c r="Q1712" s="66"/>
      <c r="R1712" s="66"/>
      <c r="S1712" s="66"/>
      <c r="T1712" s="66"/>
      <c r="U1712" s="66"/>
      <c r="V1712" s="66"/>
      <c r="W1712" s="66"/>
      <c r="X1712" s="66"/>
      <c r="Y1712" s="66"/>
      <c r="Z1712" s="66"/>
      <c r="AA1712" s="66"/>
      <c r="AB1712" s="66"/>
      <c r="AC1712" s="66"/>
      <c r="AD1712" s="66"/>
      <c r="AE1712" s="66"/>
      <c r="AF1712" s="66"/>
      <c r="AG1712" s="66"/>
      <c r="AH1712" s="66"/>
      <c r="AI1712" s="66"/>
    </row>
    <row r="1713">
      <c r="A1713" s="150"/>
      <c r="B1713" s="225"/>
      <c r="C1713" s="269"/>
      <c r="D1713" s="228"/>
      <c r="E1713" s="225"/>
      <c r="F1713" s="301"/>
      <c r="G1713" s="302"/>
      <c r="H1713" s="302"/>
      <c r="I1713" s="302"/>
      <c r="J1713" s="260"/>
      <c r="K1713" s="269"/>
      <c r="L1713" s="269"/>
      <c r="M1713" s="269"/>
      <c r="N1713" s="225"/>
      <c r="O1713" s="225"/>
      <c r="P1713" s="66"/>
      <c r="Q1713" s="66"/>
      <c r="R1713" s="66"/>
      <c r="S1713" s="66"/>
      <c r="T1713" s="66"/>
      <c r="U1713" s="66"/>
      <c r="V1713" s="66"/>
      <c r="W1713" s="66"/>
      <c r="X1713" s="66"/>
      <c r="Y1713" s="66"/>
      <c r="Z1713" s="66"/>
      <c r="AA1713" s="66"/>
      <c r="AB1713" s="66"/>
      <c r="AC1713" s="66"/>
      <c r="AD1713" s="66"/>
      <c r="AE1713" s="66"/>
      <c r="AF1713" s="66"/>
      <c r="AG1713" s="66"/>
      <c r="AH1713" s="66"/>
      <c r="AI1713" s="66"/>
    </row>
    <row r="1714">
      <c r="A1714" s="150"/>
      <c r="B1714" s="225"/>
      <c r="C1714" s="269"/>
      <c r="D1714" s="228"/>
      <c r="E1714" s="225"/>
      <c r="F1714" s="301"/>
      <c r="G1714" s="302"/>
      <c r="H1714" s="302"/>
      <c r="I1714" s="302"/>
      <c r="J1714" s="260"/>
      <c r="K1714" s="269"/>
      <c r="L1714" s="269"/>
      <c r="M1714" s="269"/>
      <c r="N1714" s="225"/>
      <c r="O1714" s="225"/>
      <c r="P1714" s="66"/>
      <c r="Q1714" s="66"/>
      <c r="R1714" s="66"/>
      <c r="S1714" s="66"/>
      <c r="T1714" s="66"/>
      <c r="U1714" s="66"/>
      <c r="V1714" s="66"/>
      <c r="W1714" s="66"/>
      <c r="X1714" s="66"/>
      <c r="Y1714" s="66"/>
      <c r="Z1714" s="66"/>
      <c r="AA1714" s="66"/>
      <c r="AB1714" s="66"/>
      <c r="AC1714" s="66"/>
      <c r="AD1714" s="66"/>
      <c r="AE1714" s="66"/>
      <c r="AF1714" s="66"/>
      <c r="AG1714" s="66"/>
      <c r="AH1714" s="66"/>
      <c r="AI1714" s="66"/>
    </row>
    <row r="1715">
      <c r="A1715" s="150"/>
      <c r="B1715" s="225"/>
      <c r="C1715" s="269"/>
      <c r="D1715" s="228"/>
      <c r="E1715" s="225"/>
      <c r="F1715" s="301"/>
      <c r="G1715" s="302"/>
      <c r="H1715" s="302"/>
      <c r="I1715" s="302"/>
      <c r="J1715" s="260"/>
      <c r="K1715" s="269"/>
      <c r="L1715" s="269"/>
      <c r="M1715" s="269"/>
      <c r="N1715" s="225"/>
      <c r="O1715" s="225"/>
      <c r="P1715" s="66"/>
      <c r="Q1715" s="66"/>
      <c r="R1715" s="66"/>
      <c r="S1715" s="66"/>
      <c r="T1715" s="66"/>
      <c r="U1715" s="66"/>
      <c r="V1715" s="66"/>
      <c r="W1715" s="66"/>
      <c r="X1715" s="66"/>
      <c r="Y1715" s="66"/>
      <c r="Z1715" s="66"/>
      <c r="AA1715" s="66"/>
      <c r="AB1715" s="66"/>
      <c r="AC1715" s="66"/>
      <c r="AD1715" s="66"/>
      <c r="AE1715" s="66"/>
      <c r="AF1715" s="66"/>
      <c r="AG1715" s="66"/>
      <c r="AH1715" s="66"/>
      <c r="AI1715" s="66"/>
    </row>
    <row r="1716">
      <c r="A1716" s="150"/>
      <c r="B1716" s="225"/>
      <c r="C1716" s="269"/>
      <c r="D1716" s="228"/>
      <c r="E1716" s="225"/>
      <c r="F1716" s="301"/>
      <c r="G1716" s="302"/>
      <c r="H1716" s="302"/>
      <c r="I1716" s="302"/>
      <c r="J1716" s="260"/>
      <c r="K1716" s="269"/>
      <c r="L1716" s="269"/>
      <c r="M1716" s="269"/>
      <c r="N1716" s="225"/>
      <c r="O1716" s="225"/>
      <c r="P1716" s="66"/>
      <c r="Q1716" s="66"/>
      <c r="R1716" s="66"/>
      <c r="S1716" s="66"/>
      <c r="T1716" s="66"/>
      <c r="U1716" s="66"/>
      <c r="V1716" s="66"/>
      <c r="W1716" s="66"/>
      <c r="X1716" s="66"/>
      <c r="Y1716" s="66"/>
      <c r="Z1716" s="66"/>
      <c r="AA1716" s="66"/>
      <c r="AB1716" s="66"/>
      <c r="AC1716" s="66"/>
      <c r="AD1716" s="66"/>
      <c r="AE1716" s="66"/>
      <c r="AF1716" s="66"/>
      <c r="AG1716" s="66"/>
      <c r="AH1716" s="66"/>
      <c r="AI1716" s="66"/>
    </row>
    <row r="1717">
      <c r="A1717" s="150"/>
      <c r="B1717" s="225"/>
      <c r="C1717" s="269"/>
      <c r="D1717" s="228"/>
      <c r="E1717" s="225"/>
      <c r="F1717" s="301"/>
      <c r="G1717" s="302"/>
      <c r="H1717" s="302"/>
      <c r="I1717" s="302"/>
      <c r="J1717" s="260"/>
      <c r="K1717" s="269"/>
      <c r="L1717" s="269"/>
      <c r="M1717" s="269"/>
      <c r="N1717" s="225"/>
      <c r="O1717" s="225"/>
      <c r="P1717" s="66"/>
      <c r="Q1717" s="66"/>
      <c r="R1717" s="66"/>
      <c r="S1717" s="66"/>
      <c r="T1717" s="66"/>
      <c r="U1717" s="66"/>
      <c r="V1717" s="66"/>
      <c r="W1717" s="66"/>
      <c r="X1717" s="66"/>
      <c r="Y1717" s="66"/>
      <c r="Z1717" s="66"/>
      <c r="AA1717" s="66"/>
      <c r="AB1717" s="66"/>
      <c r="AC1717" s="66"/>
      <c r="AD1717" s="66"/>
      <c r="AE1717" s="66"/>
      <c r="AF1717" s="66"/>
      <c r="AG1717" s="66"/>
      <c r="AH1717" s="66"/>
      <c r="AI1717" s="66"/>
    </row>
    <row r="1718">
      <c r="A1718" s="150"/>
      <c r="B1718" s="225"/>
      <c r="C1718" s="269"/>
      <c r="D1718" s="228"/>
      <c r="E1718" s="225"/>
      <c r="F1718" s="301"/>
      <c r="G1718" s="302"/>
      <c r="H1718" s="302"/>
      <c r="I1718" s="302"/>
      <c r="J1718" s="260"/>
      <c r="K1718" s="269"/>
      <c r="L1718" s="269"/>
      <c r="M1718" s="269"/>
      <c r="N1718" s="225"/>
      <c r="O1718" s="225"/>
      <c r="P1718" s="66"/>
      <c r="Q1718" s="66"/>
      <c r="R1718" s="66"/>
      <c r="S1718" s="66"/>
      <c r="T1718" s="66"/>
      <c r="U1718" s="66"/>
      <c r="V1718" s="66"/>
      <c r="W1718" s="66"/>
      <c r="X1718" s="66"/>
      <c r="Y1718" s="66"/>
      <c r="Z1718" s="66"/>
      <c r="AA1718" s="66"/>
      <c r="AB1718" s="66"/>
      <c r="AC1718" s="66"/>
      <c r="AD1718" s="66"/>
      <c r="AE1718" s="66"/>
      <c r="AF1718" s="66"/>
      <c r="AG1718" s="66"/>
      <c r="AH1718" s="66"/>
      <c r="AI1718" s="66"/>
    </row>
    <row r="1719">
      <c r="A1719" s="150"/>
      <c r="B1719" s="225"/>
      <c r="C1719" s="269"/>
      <c r="D1719" s="228"/>
      <c r="E1719" s="225"/>
      <c r="F1719" s="301"/>
      <c r="G1719" s="302"/>
      <c r="H1719" s="302"/>
      <c r="I1719" s="302"/>
      <c r="J1719" s="260"/>
      <c r="K1719" s="269"/>
      <c r="L1719" s="269"/>
      <c r="M1719" s="269"/>
      <c r="N1719" s="225"/>
      <c r="O1719" s="225"/>
      <c r="P1719" s="66"/>
      <c r="Q1719" s="66"/>
      <c r="R1719" s="66"/>
      <c r="S1719" s="66"/>
      <c r="T1719" s="66"/>
      <c r="U1719" s="66"/>
      <c r="V1719" s="66"/>
      <c r="W1719" s="66"/>
      <c r="X1719" s="66"/>
      <c r="Y1719" s="66"/>
      <c r="Z1719" s="66"/>
      <c r="AA1719" s="66"/>
      <c r="AB1719" s="66"/>
      <c r="AC1719" s="66"/>
      <c r="AD1719" s="66"/>
      <c r="AE1719" s="66"/>
      <c r="AF1719" s="66"/>
      <c r="AG1719" s="66"/>
      <c r="AH1719" s="66"/>
      <c r="AI1719" s="66"/>
    </row>
    <row r="1720">
      <c r="A1720" s="150"/>
      <c r="B1720" s="225"/>
      <c r="C1720" s="269"/>
      <c r="D1720" s="228"/>
      <c r="E1720" s="225"/>
      <c r="F1720" s="301"/>
      <c r="G1720" s="302"/>
      <c r="H1720" s="302"/>
      <c r="I1720" s="302"/>
      <c r="J1720" s="260"/>
      <c r="K1720" s="269"/>
      <c r="L1720" s="269"/>
      <c r="M1720" s="269"/>
      <c r="N1720" s="225"/>
      <c r="O1720" s="225"/>
      <c r="P1720" s="66"/>
      <c r="Q1720" s="66"/>
      <c r="R1720" s="66"/>
      <c r="S1720" s="66"/>
      <c r="T1720" s="66"/>
      <c r="U1720" s="66"/>
      <c r="V1720" s="66"/>
      <c r="W1720" s="66"/>
      <c r="X1720" s="66"/>
      <c r="Y1720" s="66"/>
      <c r="Z1720" s="66"/>
      <c r="AA1720" s="66"/>
      <c r="AB1720" s="66"/>
      <c r="AC1720" s="66"/>
      <c r="AD1720" s="66"/>
      <c r="AE1720" s="66"/>
      <c r="AF1720" s="66"/>
      <c r="AG1720" s="66"/>
      <c r="AH1720" s="66"/>
      <c r="AI1720" s="66"/>
    </row>
    <row r="1721">
      <c r="A1721" s="150"/>
      <c r="B1721" s="225"/>
      <c r="C1721" s="269"/>
      <c r="D1721" s="228"/>
      <c r="E1721" s="225"/>
      <c r="F1721" s="301"/>
      <c r="G1721" s="302"/>
      <c r="H1721" s="302"/>
      <c r="I1721" s="302"/>
      <c r="J1721" s="260"/>
      <c r="K1721" s="269"/>
      <c r="L1721" s="269"/>
      <c r="M1721" s="269"/>
      <c r="N1721" s="225"/>
      <c r="O1721" s="225"/>
      <c r="P1721" s="66"/>
      <c r="Q1721" s="66"/>
      <c r="R1721" s="66"/>
      <c r="S1721" s="66"/>
      <c r="T1721" s="66"/>
      <c r="U1721" s="66"/>
      <c r="V1721" s="66"/>
      <c r="W1721" s="66"/>
      <c r="X1721" s="66"/>
      <c r="Y1721" s="66"/>
      <c r="Z1721" s="66"/>
      <c r="AA1721" s="66"/>
      <c r="AB1721" s="66"/>
      <c r="AC1721" s="66"/>
      <c r="AD1721" s="66"/>
      <c r="AE1721" s="66"/>
      <c r="AF1721" s="66"/>
      <c r="AG1721" s="66"/>
      <c r="AH1721" s="66"/>
      <c r="AI1721" s="66"/>
    </row>
    <row r="1722">
      <c r="A1722" s="150"/>
      <c r="B1722" s="225"/>
      <c r="C1722" s="269"/>
      <c r="D1722" s="228"/>
      <c r="E1722" s="225"/>
      <c r="F1722" s="301"/>
      <c r="G1722" s="302"/>
      <c r="H1722" s="302"/>
      <c r="I1722" s="302"/>
      <c r="J1722" s="260"/>
      <c r="K1722" s="269"/>
      <c r="L1722" s="269"/>
      <c r="M1722" s="269"/>
      <c r="N1722" s="225"/>
      <c r="O1722" s="225"/>
      <c r="P1722" s="66"/>
      <c r="Q1722" s="66"/>
      <c r="R1722" s="66"/>
      <c r="S1722" s="66"/>
      <c r="T1722" s="66"/>
      <c r="U1722" s="66"/>
      <c r="V1722" s="66"/>
      <c r="W1722" s="66"/>
      <c r="X1722" s="66"/>
      <c r="Y1722" s="66"/>
      <c r="Z1722" s="66"/>
      <c r="AA1722" s="66"/>
      <c r="AB1722" s="66"/>
      <c r="AC1722" s="66"/>
      <c r="AD1722" s="66"/>
      <c r="AE1722" s="66"/>
      <c r="AF1722" s="66"/>
      <c r="AG1722" s="66"/>
      <c r="AH1722" s="66"/>
      <c r="AI1722" s="66"/>
    </row>
    <row r="1723">
      <c r="A1723" s="150"/>
      <c r="B1723" s="225"/>
      <c r="C1723" s="269"/>
      <c r="D1723" s="228"/>
      <c r="E1723" s="225"/>
      <c r="F1723" s="301"/>
      <c r="G1723" s="302"/>
      <c r="H1723" s="302"/>
      <c r="I1723" s="302"/>
      <c r="J1723" s="260"/>
      <c r="K1723" s="269"/>
      <c r="L1723" s="269"/>
      <c r="M1723" s="269"/>
      <c r="N1723" s="225"/>
      <c r="O1723" s="225"/>
      <c r="P1723" s="66"/>
      <c r="Q1723" s="66"/>
      <c r="R1723" s="66"/>
      <c r="S1723" s="66"/>
      <c r="T1723" s="66"/>
      <c r="U1723" s="66"/>
      <c r="V1723" s="66"/>
      <c r="W1723" s="66"/>
      <c r="X1723" s="66"/>
      <c r="Y1723" s="66"/>
      <c r="Z1723" s="66"/>
      <c r="AA1723" s="66"/>
      <c r="AB1723" s="66"/>
      <c r="AC1723" s="66"/>
      <c r="AD1723" s="66"/>
      <c r="AE1723" s="66"/>
      <c r="AF1723" s="66"/>
      <c r="AG1723" s="66"/>
      <c r="AH1723" s="66"/>
      <c r="AI1723" s="66"/>
    </row>
    <row r="1724">
      <c r="A1724" s="150"/>
      <c r="B1724" s="225"/>
      <c r="C1724" s="269"/>
      <c r="D1724" s="228"/>
      <c r="E1724" s="225"/>
      <c r="F1724" s="301"/>
      <c r="G1724" s="302"/>
      <c r="H1724" s="302"/>
      <c r="I1724" s="302"/>
      <c r="J1724" s="260"/>
      <c r="K1724" s="269"/>
      <c r="L1724" s="269"/>
      <c r="M1724" s="269"/>
      <c r="N1724" s="225"/>
      <c r="O1724" s="225"/>
      <c r="P1724" s="66"/>
      <c r="Q1724" s="66"/>
      <c r="R1724" s="66"/>
      <c r="S1724" s="66"/>
      <c r="T1724" s="66"/>
      <c r="U1724" s="66"/>
      <c r="V1724" s="66"/>
      <c r="W1724" s="66"/>
      <c r="X1724" s="66"/>
      <c r="Y1724" s="66"/>
      <c r="Z1724" s="66"/>
      <c r="AA1724" s="66"/>
      <c r="AB1724" s="66"/>
      <c r="AC1724" s="66"/>
      <c r="AD1724" s="66"/>
      <c r="AE1724" s="66"/>
      <c r="AF1724" s="66"/>
      <c r="AG1724" s="66"/>
      <c r="AH1724" s="66"/>
      <c r="AI1724" s="66"/>
    </row>
    <row r="1725">
      <c r="A1725" s="150"/>
      <c r="B1725" s="225"/>
      <c r="C1725" s="269"/>
      <c r="D1725" s="228"/>
      <c r="E1725" s="225"/>
      <c r="F1725" s="301"/>
      <c r="G1725" s="302"/>
      <c r="H1725" s="302"/>
      <c r="I1725" s="302"/>
      <c r="J1725" s="260"/>
      <c r="K1725" s="269"/>
      <c r="L1725" s="269"/>
      <c r="M1725" s="269"/>
      <c r="N1725" s="225"/>
      <c r="O1725" s="225"/>
      <c r="P1725" s="66"/>
      <c r="Q1725" s="66"/>
      <c r="R1725" s="66"/>
      <c r="S1725" s="66"/>
      <c r="T1725" s="66"/>
      <c r="U1725" s="66"/>
      <c r="V1725" s="66"/>
      <c r="W1725" s="66"/>
      <c r="X1725" s="66"/>
      <c r="Y1725" s="66"/>
      <c r="Z1725" s="66"/>
      <c r="AA1725" s="66"/>
      <c r="AB1725" s="66"/>
      <c r="AC1725" s="66"/>
      <c r="AD1725" s="66"/>
      <c r="AE1725" s="66"/>
      <c r="AF1725" s="66"/>
      <c r="AG1725" s="66"/>
      <c r="AH1725" s="66"/>
      <c r="AI1725" s="66"/>
    </row>
    <row r="1726">
      <c r="A1726" s="150"/>
      <c r="B1726" s="225"/>
      <c r="C1726" s="269"/>
      <c r="D1726" s="228"/>
      <c r="E1726" s="225"/>
      <c r="F1726" s="301"/>
      <c r="G1726" s="302"/>
      <c r="H1726" s="302"/>
      <c r="I1726" s="302"/>
      <c r="J1726" s="260"/>
      <c r="K1726" s="269"/>
      <c r="L1726" s="269"/>
      <c r="M1726" s="269"/>
      <c r="N1726" s="225"/>
      <c r="O1726" s="225"/>
      <c r="P1726" s="66"/>
      <c r="Q1726" s="66"/>
      <c r="R1726" s="66"/>
      <c r="S1726" s="66"/>
      <c r="T1726" s="66"/>
      <c r="U1726" s="66"/>
      <c r="V1726" s="66"/>
      <c r="W1726" s="66"/>
      <c r="X1726" s="66"/>
      <c r="Y1726" s="66"/>
      <c r="Z1726" s="66"/>
      <c r="AA1726" s="66"/>
      <c r="AB1726" s="66"/>
      <c r="AC1726" s="66"/>
      <c r="AD1726" s="66"/>
      <c r="AE1726" s="66"/>
      <c r="AF1726" s="66"/>
      <c r="AG1726" s="66"/>
      <c r="AH1726" s="66"/>
      <c r="AI1726" s="66"/>
    </row>
    <row r="1727">
      <c r="A1727" s="150"/>
      <c r="B1727" s="225"/>
      <c r="C1727" s="269"/>
      <c r="D1727" s="228"/>
      <c r="E1727" s="225"/>
      <c r="F1727" s="301"/>
      <c r="G1727" s="302"/>
      <c r="H1727" s="302"/>
      <c r="I1727" s="302"/>
      <c r="J1727" s="260"/>
      <c r="K1727" s="269"/>
      <c r="L1727" s="269"/>
      <c r="M1727" s="269"/>
      <c r="N1727" s="225"/>
      <c r="O1727" s="225"/>
      <c r="P1727" s="66"/>
      <c r="Q1727" s="66"/>
      <c r="R1727" s="66"/>
      <c r="S1727" s="66"/>
      <c r="T1727" s="66"/>
      <c r="U1727" s="66"/>
      <c r="V1727" s="66"/>
      <c r="W1727" s="66"/>
      <c r="X1727" s="66"/>
      <c r="Y1727" s="66"/>
      <c r="Z1727" s="66"/>
      <c r="AA1727" s="66"/>
      <c r="AB1727" s="66"/>
      <c r="AC1727" s="66"/>
      <c r="AD1727" s="66"/>
      <c r="AE1727" s="66"/>
      <c r="AF1727" s="66"/>
      <c r="AG1727" s="66"/>
      <c r="AH1727" s="66"/>
      <c r="AI1727" s="66"/>
    </row>
    <row r="1728">
      <c r="A1728" s="150"/>
      <c r="B1728" s="225"/>
      <c r="C1728" s="269"/>
      <c r="D1728" s="228"/>
      <c r="E1728" s="225"/>
      <c r="F1728" s="301"/>
      <c r="G1728" s="302"/>
      <c r="H1728" s="302"/>
      <c r="I1728" s="302"/>
      <c r="J1728" s="260"/>
      <c r="K1728" s="269"/>
      <c r="L1728" s="269"/>
      <c r="M1728" s="269"/>
      <c r="N1728" s="225"/>
      <c r="O1728" s="225"/>
      <c r="P1728" s="66"/>
      <c r="Q1728" s="66"/>
      <c r="R1728" s="66"/>
      <c r="S1728" s="66"/>
      <c r="T1728" s="66"/>
      <c r="U1728" s="66"/>
      <c r="V1728" s="66"/>
      <c r="W1728" s="66"/>
      <c r="X1728" s="66"/>
      <c r="Y1728" s="66"/>
      <c r="Z1728" s="66"/>
      <c r="AA1728" s="66"/>
      <c r="AB1728" s="66"/>
      <c r="AC1728" s="66"/>
      <c r="AD1728" s="66"/>
      <c r="AE1728" s="66"/>
      <c r="AF1728" s="66"/>
      <c r="AG1728" s="66"/>
      <c r="AH1728" s="66"/>
      <c r="AI1728" s="66"/>
    </row>
    <row r="1729">
      <c r="A1729" s="150"/>
      <c r="B1729" s="225"/>
      <c r="C1729" s="269"/>
      <c r="D1729" s="228"/>
      <c r="E1729" s="225"/>
      <c r="F1729" s="301"/>
      <c r="G1729" s="302"/>
      <c r="H1729" s="302"/>
      <c r="I1729" s="302"/>
      <c r="J1729" s="260"/>
      <c r="K1729" s="269"/>
      <c r="L1729" s="269"/>
      <c r="M1729" s="269"/>
      <c r="N1729" s="225"/>
      <c r="O1729" s="225"/>
      <c r="P1729" s="66"/>
      <c r="Q1729" s="66"/>
      <c r="R1729" s="66"/>
      <c r="S1729" s="66"/>
      <c r="T1729" s="66"/>
      <c r="U1729" s="66"/>
      <c r="V1729" s="66"/>
      <c r="W1729" s="66"/>
      <c r="X1729" s="66"/>
      <c r="Y1729" s="66"/>
      <c r="Z1729" s="66"/>
      <c r="AA1729" s="66"/>
      <c r="AB1729" s="66"/>
      <c r="AC1729" s="66"/>
      <c r="AD1729" s="66"/>
      <c r="AE1729" s="66"/>
      <c r="AF1729" s="66"/>
      <c r="AG1729" s="66"/>
      <c r="AH1729" s="66"/>
      <c r="AI1729" s="66"/>
    </row>
    <row r="1730">
      <c r="A1730" s="150"/>
      <c r="B1730" s="225"/>
      <c r="C1730" s="269"/>
      <c r="D1730" s="228"/>
      <c r="E1730" s="225"/>
      <c r="F1730" s="301"/>
      <c r="G1730" s="302"/>
      <c r="H1730" s="302"/>
      <c r="I1730" s="302"/>
      <c r="J1730" s="260"/>
      <c r="K1730" s="269"/>
      <c r="L1730" s="269"/>
      <c r="M1730" s="269"/>
      <c r="N1730" s="225"/>
      <c r="O1730" s="225"/>
      <c r="P1730" s="66"/>
      <c r="Q1730" s="66"/>
      <c r="R1730" s="66"/>
      <c r="S1730" s="66"/>
      <c r="T1730" s="66"/>
      <c r="U1730" s="66"/>
      <c r="V1730" s="66"/>
      <c r="W1730" s="66"/>
      <c r="X1730" s="66"/>
      <c r="Y1730" s="66"/>
      <c r="Z1730" s="66"/>
      <c r="AA1730" s="66"/>
      <c r="AB1730" s="66"/>
      <c r="AC1730" s="66"/>
      <c r="AD1730" s="66"/>
      <c r="AE1730" s="66"/>
      <c r="AF1730" s="66"/>
      <c r="AG1730" s="66"/>
      <c r="AH1730" s="66"/>
      <c r="AI1730" s="66"/>
    </row>
    <row r="1731">
      <c r="A1731" s="150"/>
      <c r="B1731" s="225"/>
      <c r="C1731" s="269"/>
      <c r="D1731" s="228"/>
      <c r="E1731" s="225"/>
      <c r="F1731" s="301"/>
      <c r="G1731" s="302"/>
      <c r="H1731" s="302"/>
      <c r="I1731" s="302"/>
      <c r="J1731" s="260"/>
      <c r="K1731" s="269"/>
      <c r="L1731" s="269"/>
      <c r="M1731" s="269"/>
      <c r="N1731" s="225"/>
      <c r="O1731" s="225"/>
      <c r="P1731" s="66"/>
      <c r="Q1731" s="66"/>
      <c r="R1731" s="66"/>
      <c r="S1731" s="66"/>
      <c r="T1731" s="66"/>
      <c r="U1731" s="66"/>
      <c r="V1731" s="66"/>
      <c r="W1731" s="66"/>
      <c r="X1731" s="66"/>
      <c r="Y1731" s="66"/>
      <c r="Z1731" s="66"/>
      <c r="AA1731" s="66"/>
      <c r="AB1731" s="66"/>
      <c r="AC1731" s="66"/>
      <c r="AD1731" s="66"/>
      <c r="AE1731" s="66"/>
      <c r="AF1731" s="66"/>
      <c r="AG1731" s="66"/>
      <c r="AH1731" s="66"/>
      <c r="AI1731" s="66"/>
    </row>
    <row r="1732">
      <c r="A1732" s="150"/>
      <c r="B1732" s="225"/>
      <c r="C1732" s="269"/>
      <c r="D1732" s="228"/>
      <c r="E1732" s="225"/>
      <c r="F1732" s="301"/>
      <c r="G1732" s="302"/>
      <c r="H1732" s="302"/>
      <c r="I1732" s="302"/>
      <c r="J1732" s="260"/>
      <c r="K1732" s="269"/>
      <c r="L1732" s="269"/>
      <c r="M1732" s="269"/>
      <c r="N1732" s="225"/>
      <c r="O1732" s="225"/>
      <c r="P1732" s="66"/>
      <c r="Q1732" s="66"/>
      <c r="R1732" s="66"/>
      <c r="S1732" s="66"/>
      <c r="T1732" s="66"/>
      <c r="U1732" s="66"/>
      <c r="V1732" s="66"/>
      <c r="W1732" s="66"/>
      <c r="X1732" s="66"/>
      <c r="Y1732" s="66"/>
      <c r="Z1732" s="66"/>
      <c r="AA1732" s="66"/>
      <c r="AB1732" s="66"/>
      <c r="AC1732" s="66"/>
      <c r="AD1732" s="66"/>
      <c r="AE1732" s="66"/>
      <c r="AF1732" s="66"/>
      <c r="AG1732" s="66"/>
      <c r="AH1732" s="66"/>
      <c r="AI1732" s="66"/>
    </row>
    <row r="1733">
      <c r="A1733" s="150"/>
      <c r="B1733" s="225"/>
      <c r="C1733" s="269"/>
      <c r="D1733" s="228"/>
      <c r="E1733" s="225"/>
      <c r="F1733" s="301"/>
      <c r="G1733" s="302"/>
      <c r="H1733" s="302"/>
      <c r="I1733" s="302"/>
      <c r="J1733" s="260"/>
      <c r="K1733" s="269"/>
      <c r="L1733" s="269"/>
      <c r="M1733" s="269"/>
      <c r="N1733" s="225"/>
      <c r="O1733" s="225"/>
      <c r="P1733" s="66"/>
      <c r="Q1733" s="66"/>
      <c r="R1733" s="66"/>
      <c r="S1733" s="66"/>
      <c r="T1733" s="66"/>
      <c r="U1733" s="66"/>
      <c r="V1733" s="66"/>
      <c r="W1733" s="66"/>
      <c r="X1733" s="66"/>
      <c r="Y1733" s="66"/>
      <c r="Z1733" s="66"/>
      <c r="AA1733" s="66"/>
      <c r="AB1733" s="66"/>
      <c r="AC1733" s="66"/>
      <c r="AD1733" s="66"/>
      <c r="AE1733" s="66"/>
      <c r="AF1733" s="66"/>
      <c r="AG1733" s="66"/>
      <c r="AH1733" s="66"/>
      <c r="AI1733" s="66"/>
    </row>
    <row r="1734">
      <c r="A1734" s="150"/>
      <c r="B1734" s="225"/>
      <c r="C1734" s="269"/>
      <c r="D1734" s="228"/>
      <c r="E1734" s="225"/>
      <c r="F1734" s="301"/>
      <c r="G1734" s="302"/>
      <c r="H1734" s="302"/>
      <c r="I1734" s="302"/>
      <c r="J1734" s="260"/>
      <c r="K1734" s="269"/>
      <c r="L1734" s="269"/>
      <c r="M1734" s="269"/>
      <c r="N1734" s="225"/>
      <c r="O1734" s="225"/>
      <c r="P1734" s="66"/>
      <c r="Q1734" s="66"/>
      <c r="R1734" s="66"/>
      <c r="S1734" s="66"/>
      <c r="T1734" s="66"/>
      <c r="U1734" s="66"/>
      <c r="V1734" s="66"/>
      <c r="W1734" s="66"/>
      <c r="X1734" s="66"/>
      <c r="Y1734" s="66"/>
      <c r="Z1734" s="66"/>
      <c r="AA1734" s="66"/>
      <c r="AB1734" s="66"/>
      <c r="AC1734" s="66"/>
      <c r="AD1734" s="66"/>
      <c r="AE1734" s="66"/>
      <c r="AF1734" s="66"/>
      <c r="AG1734" s="66"/>
      <c r="AH1734" s="66"/>
      <c r="AI1734" s="66"/>
    </row>
    <row r="1735">
      <c r="A1735" s="150"/>
      <c r="B1735" s="225"/>
      <c r="C1735" s="269"/>
      <c r="D1735" s="228"/>
      <c r="E1735" s="225"/>
      <c r="F1735" s="301"/>
      <c r="G1735" s="302"/>
      <c r="H1735" s="302"/>
      <c r="I1735" s="302"/>
      <c r="J1735" s="260"/>
      <c r="K1735" s="269"/>
      <c r="L1735" s="269"/>
      <c r="M1735" s="269"/>
      <c r="N1735" s="225"/>
      <c r="O1735" s="225"/>
      <c r="P1735" s="66"/>
      <c r="Q1735" s="66"/>
      <c r="R1735" s="66"/>
      <c r="S1735" s="66"/>
      <c r="T1735" s="66"/>
      <c r="U1735" s="66"/>
      <c r="V1735" s="66"/>
      <c r="W1735" s="66"/>
      <c r="X1735" s="66"/>
      <c r="Y1735" s="66"/>
      <c r="Z1735" s="66"/>
      <c r="AA1735" s="66"/>
      <c r="AB1735" s="66"/>
      <c r="AC1735" s="66"/>
      <c r="AD1735" s="66"/>
      <c r="AE1735" s="66"/>
      <c r="AF1735" s="66"/>
      <c r="AG1735" s="66"/>
      <c r="AH1735" s="66"/>
      <c r="AI1735" s="66"/>
    </row>
    <row r="1736">
      <c r="A1736" s="150"/>
      <c r="B1736" s="225"/>
      <c r="C1736" s="269"/>
      <c r="D1736" s="228"/>
      <c r="E1736" s="225"/>
      <c r="F1736" s="301"/>
      <c r="G1736" s="302"/>
      <c r="H1736" s="302"/>
      <c r="I1736" s="302"/>
      <c r="J1736" s="260"/>
      <c r="K1736" s="269"/>
      <c r="L1736" s="269"/>
      <c r="M1736" s="269"/>
      <c r="N1736" s="225"/>
      <c r="O1736" s="225"/>
      <c r="P1736" s="66"/>
      <c r="Q1736" s="66"/>
      <c r="R1736" s="66"/>
      <c r="S1736" s="66"/>
      <c r="T1736" s="66"/>
      <c r="U1736" s="66"/>
      <c r="V1736" s="66"/>
      <c r="W1736" s="66"/>
      <c r="X1736" s="66"/>
      <c r="Y1736" s="66"/>
      <c r="Z1736" s="66"/>
      <c r="AA1736" s="66"/>
      <c r="AB1736" s="66"/>
      <c r="AC1736" s="66"/>
      <c r="AD1736" s="66"/>
      <c r="AE1736" s="66"/>
      <c r="AF1736" s="66"/>
      <c r="AG1736" s="66"/>
      <c r="AH1736" s="66"/>
      <c r="AI1736" s="66"/>
    </row>
    <row r="1737">
      <c r="A1737" s="150"/>
      <c r="B1737" s="225"/>
      <c r="C1737" s="269"/>
      <c r="D1737" s="228"/>
      <c r="E1737" s="225"/>
      <c r="F1737" s="301"/>
      <c r="G1737" s="302"/>
      <c r="H1737" s="302"/>
      <c r="I1737" s="302"/>
      <c r="J1737" s="260"/>
      <c r="K1737" s="269"/>
      <c r="L1737" s="269"/>
      <c r="M1737" s="269"/>
      <c r="N1737" s="225"/>
      <c r="O1737" s="225"/>
      <c r="P1737" s="66"/>
      <c r="Q1737" s="66"/>
      <c r="R1737" s="66"/>
      <c r="S1737" s="66"/>
      <c r="T1737" s="66"/>
      <c r="U1737" s="66"/>
      <c r="V1737" s="66"/>
      <c r="W1737" s="66"/>
      <c r="X1737" s="66"/>
      <c r="Y1737" s="66"/>
      <c r="Z1737" s="66"/>
      <c r="AA1737" s="66"/>
      <c r="AB1737" s="66"/>
      <c r="AC1737" s="66"/>
      <c r="AD1737" s="66"/>
      <c r="AE1737" s="66"/>
      <c r="AF1737" s="66"/>
      <c r="AG1737" s="66"/>
      <c r="AH1737" s="66"/>
      <c r="AI1737" s="66"/>
    </row>
    <row r="1738">
      <c r="A1738" s="150"/>
      <c r="B1738" s="225"/>
      <c r="C1738" s="269"/>
      <c r="D1738" s="228"/>
      <c r="E1738" s="225"/>
      <c r="F1738" s="301"/>
      <c r="G1738" s="302"/>
      <c r="H1738" s="302"/>
      <c r="I1738" s="302"/>
      <c r="J1738" s="260"/>
      <c r="K1738" s="269"/>
      <c r="L1738" s="269"/>
      <c r="M1738" s="269"/>
      <c r="N1738" s="225"/>
      <c r="O1738" s="225"/>
      <c r="P1738" s="66"/>
      <c r="Q1738" s="66"/>
      <c r="R1738" s="66"/>
      <c r="S1738" s="66"/>
      <c r="T1738" s="66"/>
      <c r="U1738" s="66"/>
      <c r="V1738" s="66"/>
      <c r="W1738" s="66"/>
      <c r="X1738" s="66"/>
      <c r="Y1738" s="66"/>
      <c r="Z1738" s="66"/>
      <c r="AA1738" s="66"/>
      <c r="AB1738" s="66"/>
      <c r="AC1738" s="66"/>
      <c r="AD1738" s="66"/>
      <c r="AE1738" s="66"/>
      <c r="AF1738" s="66"/>
      <c r="AG1738" s="66"/>
      <c r="AH1738" s="66"/>
      <c r="AI1738" s="66"/>
    </row>
    <row r="1739">
      <c r="A1739" s="150"/>
      <c r="B1739" s="225"/>
      <c r="C1739" s="269"/>
      <c r="D1739" s="228"/>
      <c r="E1739" s="225"/>
      <c r="F1739" s="301"/>
      <c r="G1739" s="302"/>
      <c r="H1739" s="302"/>
      <c r="I1739" s="302"/>
      <c r="J1739" s="260"/>
      <c r="K1739" s="269"/>
      <c r="L1739" s="269"/>
      <c r="M1739" s="269"/>
      <c r="N1739" s="225"/>
      <c r="O1739" s="225"/>
      <c r="P1739" s="66"/>
      <c r="Q1739" s="66"/>
      <c r="R1739" s="66"/>
      <c r="S1739" s="66"/>
      <c r="T1739" s="66"/>
      <c r="U1739" s="66"/>
      <c r="V1739" s="66"/>
      <c r="W1739" s="66"/>
      <c r="X1739" s="66"/>
      <c r="Y1739" s="66"/>
      <c r="Z1739" s="66"/>
      <c r="AA1739" s="66"/>
      <c r="AB1739" s="66"/>
      <c r="AC1739" s="66"/>
      <c r="AD1739" s="66"/>
      <c r="AE1739" s="66"/>
      <c r="AF1739" s="66"/>
      <c r="AG1739" s="66"/>
      <c r="AH1739" s="66"/>
      <c r="AI1739" s="66"/>
    </row>
    <row r="1740">
      <c r="A1740" s="150"/>
      <c r="B1740" s="225"/>
      <c r="C1740" s="269"/>
      <c r="D1740" s="228"/>
      <c r="E1740" s="225"/>
      <c r="F1740" s="301"/>
      <c r="G1740" s="302"/>
      <c r="H1740" s="302"/>
      <c r="I1740" s="302"/>
      <c r="J1740" s="260"/>
      <c r="K1740" s="269"/>
      <c r="L1740" s="269"/>
      <c r="M1740" s="269"/>
      <c r="N1740" s="225"/>
      <c r="O1740" s="225"/>
      <c r="P1740" s="66"/>
      <c r="Q1740" s="66"/>
      <c r="R1740" s="66"/>
      <c r="S1740" s="66"/>
      <c r="T1740" s="66"/>
      <c r="U1740" s="66"/>
      <c r="V1740" s="66"/>
      <c r="W1740" s="66"/>
      <c r="X1740" s="66"/>
      <c r="Y1740" s="66"/>
      <c r="Z1740" s="66"/>
      <c r="AA1740" s="66"/>
      <c r="AB1740" s="66"/>
      <c r="AC1740" s="66"/>
      <c r="AD1740" s="66"/>
      <c r="AE1740" s="66"/>
      <c r="AF1740" s="66"/>
      <c r="AG1740" s="66"/>
      <c r="AH1740" s="66"/>
      <c r="AI1740" s="66"/>
    </row>
    <row r="1741">
      <c r="A1741" s="150"/>
      <c r="B1741" s="225"/>
      <c r="C1741" s="269"/>
      <c r="D1741" s="228"/>
      <c r="E1741" s="225"/>
      <c r="F1741" s="301"/>
      <c r="G1741" s="302"/>
      <c r="H1741" s="302"/>
      <c r="I1741" s="302"/>
      <c r="J1741" s="260"/>
      <c r="K1741" s="269"/>
      <c r="L1741" s="269"/>
      <c r="M1741" s="269"/>
      <c r="N1741" s="225"/>
      <c r="O1741" s="225"/>
      <c r="P1741" s="66"/>
      <c r="Q1741" s="66"/>
      <c r="R1741" s="66"/>
      <c r="S1741" s="66"/>
      <c r="T1741" s="66"/>
      <c r="U1741" s="66"/>
      <c r="V1741" s="66"/>
      <c r="W1741" s="66"/>
      <c r="X1741" s="66"/>
      <c r="Y1741" s="66"/>
      <c r="Z1741" s="66"/>
      <c r="AA1741" s="66"/>
      <c r="AB1741" s="66"/>
      <c r="AC1741" s="66"/>
      <c r="AD1741" s="66"/>
      <c r="AE1741" s="66"/>
      <c r="AF1741" s="66"/>
      <c r="AG1741" s="66"/>
      <c r="AH1741" s="66"/>
      <c r="AI1741" s="66"/>
    </row>
    <row r="1742">
      <c r="A1742" s="150"/>
      <c r="B1742" s="225"/>
      <c r="C1742" s="269"/>
      <c r="D1742" s="228"/>
      <c r="E1742" s="225"/>
      <c r="F1742" s="301"/>
      <c r="G1742" s="302"/>
      <c r="H1742" s="302"/>
      <c r="I1742" s="302"/>
      <c r="J1742" s="260"/>
      <c r="K1742" s="269"/>
      <c r="L1742" s="269"/>
      <c r="M1742" s="269"/>
      <c r="N1742" s="225"/>
      <c r="O1742" s="225"/>
      <c r="P1742" s="66"/>
      <c r="Q1742" s="66"/>
      <c r="R1742" s="66"/>
      <c r="S1742" s="66"/>
      <c r="T1742" s="66"/>
      <c r="U1742" s="66"/>
      <c r="V1742" s="66"/>
      <c r="W1742" s="66"/>
      <c r="X1742" s="66"/>
      <c r="Y1742" s="66"/>
      <c r="Z1742" s="66"/>
      <c r="AA1742" s="66"/>
      <c r="AB1742" s="66"/>
      <c r="AC1742" s="66"/>
      <c r="AD1742" s="66"/>
      <c r="AE1742" s="66"/>
      <c r="AF1742" s="66"/>
      <c r="AG1742" s="66"/>
      <c r="AH1742" s="66"/>
      <c r="AI1742" s="66"/>
    </row>
    <row r="1743">
      <c r="A1743" s="150"/>
      <c r="B1743" s="225"/>
      <c r="C1743" s="269"/>
      <c r="D1743" s="228"/>
      <c r="E1743" s="225"/>
      <c r="F1743" s="301"/>
      <c r="G1743" s="302"/>
      <c r="H1743" s="302"/>
      <c r="I1743" s="302"/>
      <c r="J1743" s="260"/>
      <c r="K1743" s="269"/>
      <c r="L1743" s="269"/>
      <c r="M1743" s="269"/>
      <c r="N1743" s="225"/>
      <c r="O1743" s="225"/>
      <c r="P1743" s="66"/>
      <c r="Q1743" s="66"/>
      <c r="R1743" s="66"/>
      <c r="S1743" s="66"/>
      <c r="T1743" s="66"/>
      <c r="U1743" s="66"/>
      <c r="V1743" s="66"/>
      <c r="W1743" s="66"/>
      <c r="X1743" s="66"/>
      <c r="Y1743" s="66"/>
      <c r="Z1743" s="66"/>
      <c r="AA1743" s="66"/>
      <c r="AB1743" s="66"/>
      <c r="AC1743" s="66"/>
      <c r="AD1743" s="66"/>
      <c r="AE1743" s="66"/>
      <c r="AF1743" s="66"/>
      <c r="AG1743" s="66"/>
      <c r="AH1743" s="66"/>
      <c r="AI1743" s="66"/>
    </row>
    <row r="1744">
      <c r="A1744" s="150"/>
      <c r="B1744" s="225"/>
      <c r="C1744" s="269"/>
      <c r="D1744" s="228"/>
      <c r="E1744" s="225"/>
      <c r="F1744" s="301"/>
      <c r="G1744" s="302"/>
      <c r="H1744" s="302"/>
      <c r="I1744" s="302"/>
      <c r="J1744" s="260"/>
      <c r="K1744" s="269"/>
      <c r="L1744" s="269"/>
      <c r="M1744" s="269"/>
      <c r="N1744" s="225"/>
      <c r="O1744" s="225"/>
      <c r="P1744" s="66"/>
      <c r="Q1744" s="66"/>
      <c r="R1744" s="66"/>
      <c r="S1744" s="66"/>
      <c r="T1744" s="66"/>
      <c r="U1744" s="66"/>
      <c r="V1744" s="66"/>
      <c r="W1744" s="66"/>
      <c r="X1744" s="66"/>
      <c r="Y1744" s="66"/>
      <c r="Z1744" s="66"/>
      <c r="AA1744" s="66"/>
      <c r="AB1744" s="66"/>
      <c r="AC1744" s="66"/>
      <c r="AD1744" s="66"/>
      <c r="AE1744" s="66"/>
      <c r="AF1744" s="66"/>
      <c r="AG1744" s="66"/>
      <c r="AH1744" s="66"/>
      <c r="AI1744" s="66"/>
    </row>
    <row r="1745">
      <c r="A1745" s="150"/>
      <c r="B1745" s="225"/>
      <c r="C1745" s="269"/>
      <c r="D1745" s="228"/>
      <c r="E1745" s="225"/>
      <c r="F1745" s="301"/>
      <c r="G1745" s="302"/>
      <c r="H1745" s="302"/>
      <c r="I1745" s="302"/>
      <c r="J1745" s="260"/>
      <c r="K1745" s="269"/>
      <c r="L1745" s="269"/>
      <c r="M1745" s="269"/>
      <c r="N1745" s="225"/>
      <c r="O1745" s="225"/>
      <c r="P1745" s="66"/>
      <c r="Q1745" s="66"/>
      <c r="R1745" s="66"/>
      <c r="S1745" s="66"/>
      <c r="T1745" s="66"/>
      <c r="U1745" s="66"/>
      <c r="V1745" s="66"/>
      <c r="W1745" s="66"/>
      <c r="X1745" s="66"/>
      <c r="Y1745" s="66"/>
      <c r="Z1745" s="66"/>
      <c r="AA1745" s="66"/>
      <c r="AB1745" s="66"/>
      <c r="AC1745" s="66"/>
      <c r="AD1745" s="66"/>
      <c r="AE1745" s="66"/>
      <c r="AF1745" s="66"/>
      <c r="AG1745" s="66"/>
      <c r="AH1745" s="66"/>
      <c r="AI1745" s="66"/>
    </row>
    <row r="1746">
      <c r="A1746" s="150"/>
      <c r="B1746" s="225"/>
      <c r="C1746" s="269"/>
      <c r="D1746" s="228"/>
      <c r="E1746" s="225"/>
      <c r="F1746" s="301"/>
      <c r="G1746" s="302"/>
      <c r="H1746" s="302"/>
      <c r="I1746" s="302"/>
      <c r="J1746" s="260"/>
      <c r="K1746" s="269"/>
      <c r="L1746" s="269"/>
      <c r="M1746" s="269"/>
      <c r="N1746" s="225"/>
      <c r="O1746" s="225"/>
      <c r="P1746" s="66"/>
      <c r="Q1746" s="66"/>
      <c r="R1746" s="66"/>
      <c r="S1746" s="66"/>
      <c r="T1746" s="66"/>
      <c r="U1746" s="66"/>
      <c r="V1746" s="66"/>
      <c r="W1746" s="66"/>
      <c r="X1746" s="66"/>
      <c r="Y1746" s="66"/>
      <c r="Z1746" s="66"/>
      <c r="AA1746" s="66"/>
      <c r="AB1746" s="66"/>
      <c r="AC1746" s="66"/>
      <c r="AD1746" s="66"/>
      <c r="AE1746" s="66"/>
      <c r="AF1746" s="66"/>
      <c r="AG1746" s="66"/>
      <c r="AH1746" s="66"/>
      <c r="AI1746" s="66"/>
    </row>
    <row r="1747">
      <c r="A1747" s="150"/>
      <c r="B1747" s="225"/>
      <c r="C1747" s="269"/>
      <c r="D1747" s="228"/>
      <c r="E1747" s="225"/>
      <c r="F1747" s="301"/>
      <c r="G1747" s="302"/>
      <c r="H1747" s="302"/>
      <c r="I1747" s="302"/>
      <c r="J1747" s="260"/>
      <c r="K1747" s="269"/>
      <c r="L1747" s="269"/>
      <c r="M1747" s="269"/>
      <c r="N1747" s="225"/>
      <c r="O1747" s="225"/>
      <c r="P1747" s="66"/>
      <c r="Q1747" s="66"/>
      <c r="R1747" s="66"/>
      <c r="S1747" s="66"/>
      <c r="T1747" s="66"/>
      <c r="U1747" s="66"/>
      <c r="V1747" s="66"/>
      <c r="W1747" s="66"/>
      <c r="X1747" s="66"/>
      <c r="Y1747" s="66"/>
      <c r="Z1747" s="66"/>
      <c r="AA1747" s="66"/>
      <c r="AB1747" s="66"/>
      <c r="AC1747" s="66"/>
      <c r="AD1747" s="66"/>
      <c r="AE1747" s="66"/>
      <c r="AF1747" s="66"/>
      <c r="AG1747" s="66"/>
      <c r="AH1747" s="66"/>
      <c r="AI1747" s="66"/>
    </row>
    <row r="1748">
      <c r="A1748" s="150"/>
      <c r="B1748" s="225"/>
      <c r="C1748" s="269"/>
      <c r="D1748" s="228"/>
      <c r="E1748" s="225"/>
      <c r="F1748" s="301"/>
      <c r="G1748" s="302"/>
      <c r="H1748" s="302"/>
      <c r="I1748" s="302"/>
      <c r="J1748" s="260"/>
      <c r="K1748" s="269"/>
      <c r="L1748" s="269"/>
      <c r="M1748" s="269"/>
      <c r="N1748" s="225"/>
      <c r="O1748" s="225"/>
      <c r="P1748" s="66"/>
      <c r="Q1748" s="66"/>
      <c r="R1748" s="66"/>
      <c r="S1748" s="66"/>
      <c r="T1748" s="66"/>
      <c r="U1748" s="66"/>
      <c r="V1748" s="66"/>
      <c r="W1748" s="66"/>
      <c r="X1748" s="66"/>
      <c r="Y1748" s="66"/>
      <c r="Z1748" s="66"/>
      <c r="AA1748" s="66"/>
      <c r="AB1748" s="66"/>
      <c r="AC1748" s="66"/>
      <c r="AD1748" s="66"/>
      <c r="AE1748" s="66"/>
      <c r="AF1748" s="66"/>
      <c r="AG1748" s="66"/>
      <c r="AH1748" s="66"/>
      <c r="AI1748" s="66"/>
    </row>
    <row r="1749">
      <c r="A1749" s="150"/>
      <c r="B1749" s="225"/>
      <c r="C1749" s="269"/>
      <c r="D1749" s="228"/>
      <c r="E1749" s="225"/>
      <c r="F1749" s="301"/>
      <c r="G1749" s="302"/>
      <c r="H1749" s="302"/>
      <c r="I1749" s="302"/>
      <c r="J1749" s="260"/>
      <c r="K1749" s="269"/>
      <c r="L1749" s="269"/>
      <c r="M1749" s="269"/>
      <c r="N1749" s="225"/>
      <c r="O1749" s="225"/>
      <c r="P1749" s="66"/>
      <c r="Q1749" s="66"/>
      <c r="R1749" s="66"/>
      <c r="S1749" s="66"/>
      <c r="T1749" s="66"/>
      <c r="U1749" s="66"/>
      <c r="V1749" s="66"/>
      <c r="W1749" s="66"/>
      <c r="X1749" s="66"/>
      <c r="Y1749" s="66"/>
      <c r="Z1749" s="66"/>
      <c r="AA1749" s="66"/>
      <c r="AB1749" s="66"/>
      <c r="AC1749" s="66"/>
      <c r="AD1749" s="66"/>
      <c r="AE1749" s="66"/>
      <c r="AF1749" s="66"/>
      <c r="AG1749" s="66"/>
      <c r="AH1749" s="66"/>
      <c r="AI1749" s="66"/>
    </row>
    <row r="1750">
      <c r="A1750" s="150"/>
      <c r="B1750" s="225"/>
      <c r="C1750" s="269"/>
      <c r="D1750" s="228"/>
      <c r="E1750" s="225"/>
      <c r="F1750" s="301"/>
      <c r="G1750" s="302"/>
      <c r="H1750" s="302"/>
      <c r="I1750" s="302"/>
      <c r="J1750" s="260"/>
      <c r="K1750" s="269"/>
      <c r="L1750" s="269"/>
      <c r="M1750" s="269"/>
      <c r="N1750" s="225"/>
      <c r="O1750" s="225"/>
      <c r="P1750" s="66"/>
      <c r="Q1750" s="66"/>
      <c r="R1750" s="66"/>
      <c r="S1750" s="66"/>
      <c r="T1750" s="66"/>
      <c r="U1750" s="66"/>
      <c r="V1750" s="66"/>
      <c r="W1750" s="66"/>
      <c r="X1750" s="66"/>
      <c r="Y1750" s="66"/>
      <c r="Z1750" s="66"/>
      <c r="AA1750" s="66"/>
      <c r="AB1750" s="66"/>
      <c r="AC1750" s="66"/>
      <c r="AD1750" s="66"/>
      <c r="AE1750" s="66"/>
      <c r="AF1750" s="66"/>
      <c r="AG1750" s="66"/>
      <c r="AH1750" s="66"/>
      <c r="AI1750" s="66"/>
    </row>
    <row r="1751">
      <c r="A1751" s="150"/>
      <c r="B1751" s="225"/>
      <c r="C1751" s="269"/>
      <c r="D1751" s="228"/>
      <c r="E1751" s="225"/>
      <c r="F1751" s="301"/>
      <c r="G1751" s="302"/>
      <c r="H1751" s="302"/>
      <c r="I1751" s="302"/>
      <c r="J1751" s="260"/>
      <c r="K1751" s="269"/>
      <c r="L1751" s="269"/>
      <c r="M1751" s="269"/>
      <c r="N1751" s="225"/>
      <c r="O1751" s="225"/>
      <c r="P1751" s="66"/>
      <c r="Q1751" s="66"/>
      <c r="R1751" s="66"/>
      <c r="S1751" s="66"/>
      <c r="T1751" s="66"/>
      <c r="U1751" s="66"/>
      <c r="V1751" s="66"/>
      <c r="W1751" s="66"/>
      <c r="X1751" s="66"/>
      <c r="Y1751" s="66"/>
      <c r="Z1751" s="66"/>
      <c r="AA1751" s="66"/>
      <c r="AB1751" s="66"/>
      <c r="AC1751" s="66"/>
      <c r="AD1751" s="66"/>
      <c r="AE1751" s="66"/>
      <c r="AF1751" s="66"/>
      <c r="AG1751" s="66"/>
      <c r="AH1751" s="66"/>
      <c r="AI1751" s="66"/>
    </row>
    <row r="1752">
      <c r="A1752" s="150"/>
      <c r="B1752" s="225"/>
      <c r="C1752" s="269"/>
      <c r="D1752" s="228"/>
      <c r="E1752" s="225"/>
      <c r="F1752" s="301"/>
      <c r="G1752" s="302"/>
      <c r="H1752" s="302"/>
      <c r="I1752" s="302"/>
      <c r="J1752" s="260"/>
      <c r="K1752" s="269"/>
      <c r="L1752" s="269"/>
      <c r="M1752" s="269"/>
      <c r="N1752" s="225"/>
      <c r="O1752" s="225"/>
      <c r="P1752" s="66"/>
      <c r="Q1752" s="66"/>
      <c r="R1752" s="66"/>
      <c r="S1752" s="66"/>
      <c r="T1752" s="66"/>
      <c r="U1752" s="66"/>
      <c r="V1752" s="66"/>
      <c r="W1752" s="66"/>
      <c r="X1752" s="66"/>
      <c r="Y1752" s="66"/>
      <c r="Z1752" s="66"/>
      <c r="AA1752" s="66"/>
      <c r="AB1752" s="66"/>
      <c r="AC1752" s="66"/>
      <c r="AD1752" s="66"/>
      <c r="AE1752" s="66"/>
      <c r="AF1752" s="66"/>
      <c r="AG1752" s="66"/>
      <c r="AH1752" s="66"/>
      <c r="AI1752" s="66"/>
    </row>
    <row r="1753">
      <c r="A1753" s="150"/>
      <c r="B1753" s="225"/>
      <c r="C1753" s="269"/>
      <c r="D1753" s="228"/>
      <c r="E1753" s="225"/>
      <c r="F1753" s="301"/>
      <c r="G1753" s="302"/>
      <c r="H1753" s="302"/>
      <c r="I1753" s="302"/>
      <c r="J1753" s="260"/>
      <c r="K1753" s="269"/>
      <c r="L1753" s="269"/>
      <c r="M1753" s="269"/>
      <c r="N1753" s="225"/>
      <c r="O1753" s="225"/>
      <c r="P1753" s="66"/>
      <c r="Q1753" s="66"/>
      <c r="R1753" s="66"/>
      <c r="S1753" s="66"/>
      <c r="T1753" s="66"/>
      <c r="U1753" s="66"/>
      <c r="V1753" s="66"/>
      <c r="W1753" s="66"/>
      <c r="X1753" s="66"/>
      <c r="Y1753" s="66"/>
      <c r="Z1753" s="66"/>
      <c r="AA1753" s="66"/>
      <c r="AB1753" s="66"/>
      <c r="AC1753" s="66"/>
      <c r="AD1753" s="66"/>
      <c r="AE1753" s="66"/>
      <c r="AF1753" s="66"/>
      <c r="AG1753" s="66"/>
      <c r="AH1753" s="66"/>
      <c r="AI1753" s="66"/>
    </row>
    <row r="1754">
      <c r="A1754" s="150"/>
      <c r="B1754" s="225"/>
      <c r="C1754" s="269"/>
      <c r="D1754" s="228"/>
      <c r="E1754" s="225"/>
      <c r="F1754" s="301"/>
      <c r="G1754" s="302"/>
      <c r="H1754" s="302"/>
      <c r="I1754" s="302"/>
      <c r="J1754" s="260"/>
      <c r="K1754" s="269"/>
      <c r="L1754" s="269"/>
      <c r="M1754" s="269"/>
      <c r="N1754" s="225"/>
      <c r="O1754" s="225"/>
      <c r="P1754" s="66"/>
      <c r="Q1754" s="66"/>
      <c r="R1754" s="66"/>
      <c r="S1754" s="66"/>
      <c r="T1754" s="66"/>
      <c r="U1754" s="66"/>
      <c r="V1754" s="66"/>
      <c r="W1754" s="66"/>
      <c r="X1754" s="66"/>
      <c r="Y1754" s="66"/>
      <c r="Z1754" s="66"/>
      <c r="AA1754" s="66"/>
      <c r="AB1754" s="66"/>
      <c r="AC1754" s="66"/>
      <c r="AD1754" s="66"/>
      <c r="AE1754" s="66"/>
      <c r="AF1754" s="66"/>
      <c r="AG1754" s="66"/>
      <c r="AH1754" s="66"/>
      <c r="AI1754" s="66"/>
    </row>
    <row r="1755">
      <c r="A1755" s="150"/>
      <c r="B1755" s="225"/>
      <c r="C1755" s="269"/>
      <c r="D1755" s="228"/>
      <c r="E1755" s="225"/>
      <c r="F1755" s="301"/>
      <c r="G1755" s="302"/>
      <c r="H1755" s="302"/>
      <c r="I1755" s="302"/>
      <c r="J1755" s="260"/>
      <c r="K1755" s="269"/>
      <c r="L1755" s="269"/>
      <c r="M1755" s="269"/>
      <c r="N1755" s="225"/>
      <c r="O1755" s="225"/>
      <c r="P1755" s="66"/>
      <c r="Q1755" s="66"/>
      <c r="R1755" s="66"/>
      <c r="S1755" s="66"/>
      <c r="T1755" s="66"/>
      <c r="U1755" s="66"/>
      <c r="V1755" s="66"/>
      <c r="W1755" s="66"/>
      <c r="X1755" s="66"/>
      <c r="Y1755" s="66"/>
      <c r="Z1755" s="66"/>
      <c r="AA1755" s="66"/>
      <c r="AB1755" s="66"/>
      <c r="AC1755" s="66"/>
      <c r="AD1755" s="66"/>
      <c r="AE1755" s="66"/>
      <c r="AF1755" s="66"/>
      <c r="AG1755" s="66"/>
      <c r="AH1755" s="66"/>
      <c r="AI1755" s="66"/>
    </row>
    <row r="1756">
      <c r="A1756" s="150"/>
      <c r="B1756" s="225"/>
      <c r="C1756" s="269"/>
      <c r="D1756" s="228"/>
      <c r="E1756" s="225"/>
      <c r="F1756" s="301"/>
      <c r="G1756" s="302"/>
      <c r="H1756" s="302"/>
      <c r="I1756" s="302"/>
      <c r="J1756" s="260"/>
      <c r="K1756" s="269"/>
      <c r="L1756" s="269"/>
      <c r="M1756" s="269"/>
      <c r="N1756" s="225"/>
      <c r="O1756" s="225"/>
      <c r="P1756" s="66"/>
      <c r="Q1756" s="66"/>
      <c r="R1756" s="66"/>
      <c r="S1756" s="66"/>
      <c r="T1756" s="66"/>
      <c r="U1756" s="66"/>
      <c r="V1756" s="66"/>
      <c r="W1756" s="66"/>
      <c r="X1756" s="66"/>
      <c r="Y1756" s="66"/>
      <c r="Z1756" s="66"/>
      <c r="AA1756" s="66"/>
      <c r="AB1756" s="66"/>
      <c r="AC1756" s="66"/>
      <c r="AD1756" s="66"/>
      <c r="AE1756" s="66"/>
      <c r="AF1756" s="66"/>
      <c r="AG1756" s="66"/>
      <c r="AH1756" s="66"/>
      <c r="AI1756" s="66"/>
    </row>
    <row r="1757">
      <c r="A1757" s="150"/>
      <c r="B1757" s="225"/>
      <c r="C1757" s="269"/>
      <c r="D1757" s="228"/>
      <c r="E1757" s="225"/>
      <c r="F1757" s="301"/>
      <c r="G1757" s="302"/>
      <c r="H1757" s="302"/>
      <c r="I1757" s="302"/>
      <c r="J1757" s="260"/>
      <c r="K1757" s="269"/>
      <c r="L1757" s="269"/>
      <c r="M1757" s="269"/>
      <c r="N1757" s="225"/>
      <c r="O1757" s="225"/>
      <c r="P1757" s="66"/>
      <c r="Q1757" s="66"/>
      <c r="R1757" s="66"/>
      <c r="S1757" s="66"/>
      <c r="T1757" s="66"/>
      <c r="U1757" s="66"/>
      <c r="V1757" s="66"/>
      <c r="W1757" s="66"/>
      <c r="X1757" s="66"/>
      <c r="Y1757" s="66"/>
      <c r="Z1757" s="66"/>
      <c r="AA1757" s="66"/>
      <c r="AB1757" s="66"/>
      <c r="AC1757" s="66"/>
      <c r="AD1757" s="66"/>
      <c r="AE1757" s="66"/>
      <c r="AF1757" s="66"/>
      <c r="AG1757" s="66"/>
      <c r="AH1757" s="66"/>
      <c r="AI1757" s="66"/>
    </row>
    <row r="1758">
      <c r="A1758" s="150"/>
      <c r="B1758" s="225"/>
      <c r="C1758" s="269"/>
      <c r="D1758" s="228"/>
      <c r="E1758" s="225"/>
      <c r="F1758" s="301"/>
      <c r="G1758" s="302"/>
      <c r="H1758" s="302"/>
      <c r="I1758" s="302"/>
      <c r="J1758" s="260"/>
      <c r="K1758" s="269"/>
      <c r="L1758" s="269"/>
      <c r="M1758" s="269"/>
      <c r="N1758" s="225"/>
      <c r="O1758" s="225"/>
      <c r="P1758" s="66"/>
      <c r="Q1758" s="66"/>
      <c r="R1758" s="66"/>
      <c r="S1758" s="66"/>
      <c r="T1758" s="66"/>
      <c r="U1758" s="66"/>
      <c r="V1758" s="66"/>
      <c r="W1758" s="66"/>
      <c r="X1758" s="66"/>
      <c r="Y1758" s="66"/>
      <c r="Z1758" s="66"/>
      <c r="AA1758" s="66"/>
      <c r="AB1758" s="66"/>
      <c r="AC1758" s="66"/>
      <c r="AD1758" s="66"/>
      <c r="AE1758" s="66"/>
      <c r="AF1758" s="66"/>
      <c r="AG1758" s="66"/>
      <c r="AH1758" s="66"/>
      <c r="AI1758" s="66"/>
    </row>
    <row r="1759">
      <c r="A1759" s="150"/>
      <c r="B1759" s="225"/>
      <c r="C1759" s="269"/>
      <c r="D1759" s="228"/>
      <c r="E1759" s="225"/>
      <c r="F1759" s="301"/>
      <c r="G1759" s="302"/>
      <c r="H1759" s="302"/>
      <c r="I1759" s="302"/>
      <c r="J1759" s="260"/>
      <c r="K1759" s="269"/>
      <c r="L1759" s="269"/>
      <c r="M1759" s="269"/>
      <c r="N1759" s="225"/>
      <c r="O1759" s="225"/>
      <c r="P1759" s="66"/>
      <c r="Q1759" s="66"/>
      <c r="R1759" s="66"/>
      <c r="S1759" s="66"/>
      <c r="T1759" s="66"/>
      <c r="U1759" s="66"/>
      <c r="V1759" s="66"/>
      <c r="W1759" s="66"/>
      <c r="X1759" s="66"/>
      <c r="Y1759" s="66"/>
      <c r="Z1759" s="66"/>
      <c r="AA1759" s="66"/>
      <c r="AB1759" s="66"/>
      <c r="AC1759" s="66"/>
      <c r="AD1759" s="66"/>
      <c r="AE1759" s="66"/>
      <c r="AF1759" s="66"/>
      <c r="AG1759" s="66"/>
      <c r="AH1759" s="66"/>
      <c r="AI1759" s="66"/>
    </row>
    <row r="1760">
      <c r="A1760" s="150"/>
      <c r="B1760" s="225"/>
      <c r="C1760" s="269"/>
      <c r="D1760" s="228"/>
      <c r="E1760" s="225"/>
      <c r="F1760" s="301"/>
      <c r="G1760" s="302"/>
      <c r="H1760" s="302"/>
      <c r="I1760" s="302"/>
      <c r="J1760" s="260"/>
      <c r="K1760" s="269"/>
      <c r="L1760" s="269"/>
      <c r="M1760" s="269"/>
      <c r="N1760" s="225"/>
      <c r="O1760" s="225"/>
      <c r="P1760" s="66"/>
      <c r="Q1760" s="66"/>
      <c r="R1760" s="66"/>
      <c r="S1760" s="66"/>
      <c r="T1760" s="66"/>
      <c r="U1760" s="66"/>
      <c r="V1760" s="66"/>
      <c r="W1760" s="66"/>
      <c r="X1760" s="66"/>
      <c r="Y1760" s="66"/>
      <c r="Z1760" s="66"/>
      <c r="AA1760" s="66"/>
      <c r="AB1760" s="66"/>
      <c r="AC1760" s="66"/>
      <c r="AD1760" s="66"/>
      <c r="AE1760" s="66"/>
      <c r="AF1760" s="66"/>
      <c r="AG1760" s="66"/>
      <c r="AH1760" s="66"/>
      <c r="AI1760" s="66"/>
    </row>
    <row r="1761">
      <c r="A1761" s="150"/>
      <c r="B1761" s="225"/>
      <c r="C1761" s="269"/>
      <c r="D1761" s="228"/>
      <c r="E1761" s="225"/>
      <c r="F1761" s="301"/>
      <c r="G1761" s="302"/>
      <c r="H1761" s="302"/>
      <c r="I1761" s="302"/>
      <c r="J1761" s="260"/>
      <c r="K1761" s="269"/>
      <c r="L1761" s="269"/>
      <c r="M1761" s="269"/>
      <c r="N1761" s="225"/>
      <c r="O1761" s="225"/>
      <c r="P1761" s="66"/>
      <c r="Q1761" s="66"/>
      <c r="R1761" s="66"/>
      <c r="S1761" s="66"/>
      <c r="T1761" s="66"/>
      <c r="U1761" s="66"/>
      <c r="V1761" s="66"/>
      <c r="W1761" s="66"/>
      <c r="X1761" s="66"/>
      <c r="Y1761" s="66"/>
      <c r="Z1761" s="66"/>
      <c r="AA1761" s="66"/>
      <c r="AB1761" s="66"/>
      <c r="AC1761" s="66"/>
      <c r="AD1761" s="66"/>
      <c r="AE1761" s="66"/>
      <c r="AF1761" s="66"/>
      <c r="AG1761" s="66"/>
      <c r="AH1761" s="66"/>
      <c r="AI1761" s="66"/>
    </row>
    <row r="1762">
      <c r="A1762" s="150"/>
      <c r="B1762" s="225"/>
      <c r="C1762" s="269"/>
      <c r="D1762" s="228"/>
      <c r="E1762" s="225"/>
      <c r="F1762" s="301"/>
      <c r="G1762" s="302"/>
      <c r="H1762" s="302"/>
      <c r="I1762" s="302"/>
      <c r="J1762" s="260"/>
      <c r="K1762" s="269"/>
      <c r="L1762" s="269"/>
      <c r="M1762" s="269"/>
      <c r="N1762" s="225"/>
      <c r="O1762" s="225"/>
      <c r="P1762" s="66"/>
      <c r="Q1762" s="66"/>
      <c r="R1762" s="66"/>
      <c r="S1762" s="66"/>
      <c r="T1762" s="66"/>
      <c r="U1762" s="66"/>
      <c r="V1762" s="66"/>
      <c r="W1762" s="66"/>
      <c r="X1762" s="66"/>
      <c r="Y1762" s="66"/>
      <c r="Z1762" s="66"/>
      <c r="AA1762" s="66"/>
      <c r="AB1762" s="66"/>
      <c r="AC1762" s="66"/>
      <c r="AD1762" s="66"/>
      <c r="AE1762" s="66"/>
      <c r="AF1762" s="66"/>
      <c r="AG1762" s="66"/>
      <c r="AH1762" s="66"/>
      <c r="AI1762" s="66"/>
    </row>
    <row r="1763">
      <c r="A1763" s="150"/>
      <c r="B1763" s="225"/>
      <c r="C1763" s="269"/>
      <c r="D1763" s="228"/>
      <c r="E1763" s="225"/>
      <c r="F1763" s="301"/>
      <c r="G1763" s="302"/>
      <c r="H1763" s="302"/>
      <c r="I1763" s="302"/>
      <c r="J1763" s="260"/>
      <c r="K1763" s="269"/>
      <c r="L1763" s="269"/>
      <c r="M1763" s="269"/>
      <c r="N1763" s="225"/>
      <c r="O1763" s="225"/>
      <c r="P1763" s="66"/>
      <c r="Q1763" s="66"/>
      <c r="R1763" s="66"/>
      <c r="S1763" s="66"/>
      <c r="T1763" s="66"/>
      <c r="U1763" s="66"/>
      <c r="V1763" s="66"/>
      <c r="W1763" s="66"/>
      <c r="X1763" s="66"/>
      <c r="Y1763" s="66"/>
      <c r="Z1763" s="66"/>
      <c r="AA1763" s="66"/>
      <c r="AB1763" s="66"/>
      <c r="AC1763" s="66"/>
      <c r="AD1763" s="66"/>
      <c r="AE1763" s="66"/>
      <c r="AF1763" s="66"/>
      <c r="AG1763" s="66"/>
      <c r="AH1763" s="66"/>
      <c r="AI1763" s="66"/>
    </row>
    <row r="1764">
      <c r="A1764" s="150"/>
      <c r="B1764" s="225"/>
      <c r="C1764" s="269"/>
      <c r="D1764" s="228"/>
      <c r="E1764" s="225"/>
      <c r="F1764" s="301"/>
      <c r="G1764" s="302"/>
      <c r="H1764" s="302"/>
      <c r="I1764" s="302"/>
      <c r="J1764" s="260"/>
      <c r="K1764" s="269"/>
      <c r="L1764" s="269"/>
      <c r="M1764" s="269"/>
      <c r="N1764" s="225"/>
      <c r="O1764" s="225"/>
      <c r="P1764" s="66"/>
      <c r="Q1764" s="66"/>
      <c r="R1764" s="66"/>
      <c r="S1764" s="66"/>
      <c r="T1764" s="66"/>
      <c r="U1764" s="66"/>
      <c r="V1764" s="66"/>
      <c r="W1764" s="66"/>
      <c r="X1764" s="66"/>
      <c r="Y1764" s="66"/>
      <c r="Z1764" s="66"/>
      <c r="AA1764" s="66"/>
      <c r="AB1764" s="66"/>
      <c r="AC1764" s="66"/>
      <c r="AD1764" s="66"/>
      <c r="AE1764" s="66"/>
      <c r="AF1764" s="66"/>
      <c r="AG1764" s="66"/>
      <c r="AH1764" s="66"/>
      <c r="AI1764" s="66"/>
    </row>
    <row r="1765">
      <c r="A1765" s="150"/>
      <c r="B1765" s="225"/>
      <c r="C1765" s="269"/>
      <c r="D1765" s="228"/>
      <c r="E1765" s="225"/>
      <c r="F1765" s="301"/>
      <c r="G1765" s="302"/>
      <c r="H1765" s="302"/>
      <c r="I1765" s="302"/>
      <c r="J1765" s="260"/>
      <c r="K1765" s="269"/>
      <c r="L1765" s="269"/>
      <c r="M1765" s="269"/>
      <c r="N1765" s="225"/>
      <c r="O1765" s="225"/>
      <c r="P1765" s="66"/>
      <c r="Q1765" s="66"/>
      <c r="R1765" s="66"/>
      <c r="S1765" s="66"/>
      <c r="T1765" s="66"/>
      <c r="U1765" s="66"/>
      <c r="V1765" s="66"/>
      <c r="W1765" s="66"/>
      <c r="X1765" s="66"/>
      <c r="Y1765" s="66"/>
      <c r="Z1765" s="66"/>
      <c r="AA1765" s="66"/>
      <c r="AB1765" s="66"/>
      <c r="AC1765" s="66"/>
      <c r="AD1765" s="66"/>
      <c r="AE1765" s="66"/>
      <c r="AF1765" s="66"/>
      <c r="AG1765" s="66"/>
      <c r="AH1765" s="66"/>
      <c r="AI1765" s="66"/>
    </row>
    <row r="1766">
      <c r="A1766" s="150"/>
      <c r="B1766" s="225"/>
      <c r="C1766" s="269"/>
      <c r="D1766" s="228"/>
      <c r="E1766" s="225"/>
      <c r="F1766" s="301"/>
      <c r="G1766" s="302"/>
      <c r="H1766" s="302"/>
      <c r="I1766" s="302"/>
      <c r="J1766" s="260"/>
      <c r="K1766" s="269"/>
      <c r="L1766" s="269"/>
      <c r="M1766" s="269"/>
      <c r="N1766" s="225"/>
      <c r="O1766" s="225"/>
      <c r="P1766" s="66"/>
      <c r="Q1766" s="66"/>
      <c r="R1766" s="66"/>
      <c r="S1766" s="66"/>
      <c r="T1766" s="66"/>
      <c r="U1766" s="66"/>
      <c r="V1766" s="66"/>
      <c r="W1766" s="66"/>
      <c r="X1766" s="66"/>
      <c r="Y1766" s="66"/>
      <c r="Z1766" s="66"/>
      <c r="AA1766" s="66"/>
      <c r="AB1766" s="66"/>
      <c r="AC1766" s="66"/>
      <c r="AD1766" s="66"/>
      <c r="AE1766" s="66"/>
      <c r="AF1766" s="66"/>
      <c r="AG1766" s="66"/>
      <c r="AH1766" s="66"/>
      <c r="AI1766" s="66"/>
    </row>
    <row r="1767">
      <c r="A1767" s="150"/>
      <c r="B1767" s="225"/>
      <c r="C1767" s="269"/>
      <c r="D1767" s="228"/>
      <c r="E1767" s="225"/>
      <c r="F1767" s="301"/>
      <c r="G1767" s="302"/>
      <c r="H1767" s="302"/>
      <c r="I1767" s="302"/>
      <c r="J1767" s="260"/>
      <c r="K1767" s="269"/>
      <c r="L1767" s="269"/>
      <c r="M1767" s="269"/>
      <c r="N1767" s="225"/>
      <c r="O1767" s="225"/>
      <c r="P1767" s="66"/>
      <c r="Q1767" s="66"/>
      <c r="R1767" s="66"/>
      <c r="S1767" s="66"/>
      <c r="T1767" s="66"/>
      <c r="U1767" s="66"/>
      <c r="V1767" s="66"/>
      <c r="W1767" s="66"/>
      <c r="X1767" s="66"/>
      <c r="Y1767" s="66"/>
      <c r="Z1767" s="66"/>
      <c r="AA1767" s="66"/>
      <c r="AB1767" s="66"/>
      <c r="AC1767" s="66"/>
      <c r="AD1767" s="66"/>
      <c r="AE1767" s="66"/>
      <c r="AF1767" s="66"/>
      <c r="AG1767" s="66"/>
      <c r="AH1767" s="66"/>
      <c r="AI1767" s="66"/>
    </row>
    <row r="1768">
      <c r="A1768" s="150"/>
      <c r="B1768" s="225"/>
      <c r="C1768" s="269"/>
      <c r="D1768" s="228"/>
      <c r="E1768" s="225"/>
      <c r="F1768" s="301"/>
      <c r="G1768" s="302"/>
      <c r="H1768" s="302"/>
      <c r="I1768" s="302"/>
      <c r="J1768" s="260"/>
      <c r="K1768" s="269"/>
      <c r="L1768" s="269"/>
      <c r="M1768" s="269"/>
      <c r="N1768" s="225"/>
      <c r="O1768" s="225"/>
      <c r="P1768" s="66"/>
      <c r="Q1768" s="66"/>
      <c r="R1768" s="66"/>
      <c r="S1768" s="66"/>
      <c r="T1768" s="66"/>
      <c r="U1768" s="66"/>
      <c r="V1768" s="66"/>
      <c r="W1768" s="66"/>
      <c r="X1768" s="66"/>
      <c r="Y1768" s="66"/>
      <c r="Z1768" s="66"/>
      <c r="AA1768" s="66"/>
      <c r="AB1768" s="66"/>
      <c r="AC1768" s="66"/>
      <c r="AD1768" s="66"/>
      <c r="AE1768" s="66"/>
      <c r="AF1768" s="66"/>
      <c r="AG1768" s="66"/>
      <c r="AH1768" s="66"/>
      <c r="AI1768" s="66"/>
    </row>
    <row r="1769">
      <c r="A1769" s="150"/>
      <c r="B1769" s="225"/>
      <c r="C1769" s="269"/>
      <c r="D1769" s="228"/>
      <c r="E1769" s="225"/>
      <c r="F1769" s="301"/>
      <c r="G1769" s="302"/>
      <c r="H1769" s="302"/>
      <c r="I1769" s="302"/>
      <c r="J1769" s="260"/>
      <c r="K1769" s="269"/>
      <c r="L1769" s="269"/>
      <c r="M1769" s="269"/>
      <c r="N1769" s="225"/>
      <c r="O1769" s="225"/>
      <c r="P1769" s="66"/>
      <c r="Q1769" s="66"/>
      <c r="R1769" s="66"/>
      <c r="S1769" s="66"/>
      <c r="T1769" s="66"/>
      <c r="U1769" s="66"/>
      <c r="V1769" s="66"/>
      <c r="W1769" s="66"/>
      <c r="X1769" s="66"/>
      <c r="Y1769" s="66"/>
      <c r="Z1769" s="66"/>
      <c r="AA1769" s="66"/>
      <c r="AB1769" s="66"/>
      <c r="AC1769" s="66"/>
      <c r="AD1769" s="66"/>
      <c r="AE1769" s="66"/>
      <c r="AF1769" s="66"/>
      <c r="AG1769" s="66"/>
      <c r="AH1769" s="66"/>
      <c r="AI1769" s="66"/>
    </row>
    <row r="1770">
      <c r="A1770" s="150"/>
      <c r="B1770" s="225"/>
      <c r="C1770" s="269"/>
      <c r="D1770" s="228"/>
      <c r="E1770" s="225"/>
      <c r="F1770" s="301"/>
      <c r="G1770" s="302"/>
      <c r="H1770" s="302"/>
      <c r="I1770" s="302"/>
      <c r="J1770" s="260"/>
      <c r="K1770" s="269"/>
      <c r="L1770" s="269"/>
      <c r="M1770" s="269"/>
      <c r="N1770" s="225"/>
      <c r="O1770" s="225"/>
      <c r="P1770" s="66"/>
      <c r="Q1770" s="66"/>
      <c r="R1770" s="66"/>
      <c r="S1770" s="66"/>
      <c r="T1770" s="66"/>
      <c r="U1770" s="66"/>
      <c r="V1770" s="66"/>
      <c r="W1770" s="66"/>
      <c r="X1770" s="66"/>
      <c r="Y1770" s="66"/>
      <c r="Z1770" s="66"/>
      <c r="AA1770" s="66"/>
      <c r="AB1770" s="66"/>
      <c r="AC1770" s="66"/>
      <c r="AD1770" s="66"/>
      <c r="AE1770" s="66"/>
      <c r="AF1770" s="66"/>
      <c r="AG1770" s="66"/>
      <c r="AH1770" s="66"/>
      <c r="AI1770" s="66"/>
    </row>
    <row r="1771">
      <c r="A1771" s="150"/>
      <c r="B1771" s="225"/>
      <c r="C1771" s="269"/>
      <c r="D1771" s="228"/>
      <c r="E1771" s="225"/>
      <c r="F1771" s="301"/>
      <c r="G1771" s="302"/>
      <c r="H1771" s="302"/>
      <c r="I1771" s="302"/>
      <c r="J1771" s="260"/>
      <c r="K1771" s="269"/>
      <c r="L1771" s="269"/>
      <c r="M1771" s="269"/>
      <c r="N1771" s="225"/>
      <c r="O1771" s="225"/>
      <c r="P1771" s="66"/>
      <c r="Q1771" s="66"/>
      <c r="R1771" s="66"/>
      <c r="S1771" s="66"/>
      <c r="T1771" s="66"/>
      <c r="U1771" s="66"/>
      <c r="V1771" s="66"/>
      <c r="W1771" s="66"/>
      <c r="X1771" s="66"/>
      <c r="Y1771" s="66"/>
      <c r="Z1771" s="66"/>
      <c r="AA1771" s="66"/>
      <c r="AB1771" s="66"/>
      <c r="AC1771" s="66"/>
      <c r="AD1771" s="66"/>
      <c r="AE1771" s="66"/>
      <c r="AF1771" s="66"/>
      <c r="AG1771" s="66"/>
      <c r="AH1771" s="66"/>
      <c r="AI1771" s="66"/>
    </row>
    <row r="1772">
      <c r="A1772" s="150"/>
      <c r="B1772" s="225"/>
      <c r="C1772" s="269"/>
      <c r="D1772" s="228"/>
      <c r="E1772" s="225"/>
      <c r="F1772" s="301"/>
      <c r="G1772" s="302"/>
      <c r="H1772" s="302"/>
      <c r="I1772" s="302"/>
      <c r="J1772" s="260"/>
      <c r="K1772" s="269"/>
      <c r="L1772" s="269"/>
      <c r="M1772" s="269"/>
      <c r="N1772" s="225"/>
      <c r="O1772" s="225"/>
      <c r="P1772" s="66"/>
      <c r="Q1772" s="66"/>
      <c r="R1772" s="66"/>
      <c r="S1772" s="66"/>
      <c r="T1772" s="66"/>
      <c r="U1772" s="66"/>
      <c r="V1772" s="66"/>
      <c r="W1772" s="66"/>
      <c r="X1772" s="66"/>
      <c r="Y1772" s="66"/>
      <c r="Z1772" s="66"/>
      <c r="AA1772" s="66"/>
      <c r="AB1772" s="66"/>
      <c r="AC1772" s="66"/>
      <c r="AD1772" s="66"/>
      <c r="AE1772" s="66"/>
      <c r="AF1772" s="66"/>
      <c r="AG1772" s="66"/>
      <c r="AH1772" s="66"/>
      <c r="AI1772" s="66"/>
    </row>
    <row r="1773">
      <c r="A1773" s="150"/>
      <c r="B1773" s="225"/>
      <c r="C1773" s="269"/>
      <c r="D1773" s="228"/>
      <c r="E1773" s="225"/>
      <c r="F1773" s="301"/>
      <c r="G1773" s="302"/>
      <c r="H1773" s="302"/>
      <c r="I1773" s="302"/>
      <c r="J1773" s="260"/>
      <c r="K1773" s="269"/>
      <c r="L1773" s="269"/>
      <c r="M1773" s="269"/>
      <c r="N1773" s="225"/>
      <c r="O1773" s="225"/>
      <c r="P1773" s="66"/>
      <c r="Q1773" s="66"/>
      <c r="R1773" s="66"/>
      <c r="S1773" s="66"/>
      <c r="T1773" s="66"/>
      <c r="U1773" s="66"/>
      <c r="V1773" s="66"/>
      <c r="W1773" s="66"/>
      <c r="X1773" s="66"/>
      <c r="Y1773" s="66"/>
      <c r="Z1773" s="66"/>
      <c r="AA1773" s="66"/>
      <c r="AB1773" s="66"/>
      <c r="AC1773" s="66"/>
      <c r="AD1773" s="66"/>
      <c r="AE1773" s="66"/>
      <c r="AF1773" s="66"/>
      <c r="AG1773" s="66"/>
      <c r="AH1773" s="66"/>
      <c r="AI1773" s="66"/>
    </row>
    <row r="1774">
      <c r="A1774" s="150"/>
      <c r="B1774" s="225"/>
      <c r="C1774" s="269"/>
      <c r="D1774" s="228"/>
      <c r="E1774" s="225"/>
      <c r="F1774" s="301"/>
      <c r="G1774" s="302"/>
      <c r="H1774" s="302"/>
      <c r="I1774" s="302"/>
      <c r="J1774" s="260"/>
      <c r="K1774" s="269"/>
      <c r="L1774" s="269"/>
      <c r="M1774" s="269"/>
      <c r="N1774" s="225"/>
      <c r="O1774" s="225"/>
      <c r="P1774" s="66"/>
      <c r="Q1774" s="66"/>
      <c r="R1774" s="66"/>
      <c r="S1774" s="66"/>
      <c r="T1774" s="66"/>
      <c r="U1774" s="66"/>
      <c r="V1774" s="66"/>
      <c r="W1774" s="66"/>
      <c r="X1774" s="66"/>
      <c r="Y1774" s="66"/>
      <c r="Z1774" s="66"/>
      <c r="AA1774" s="66"/>
      <c r="AB1774" s="66"/>
      <c r="AC1774" s="66"/>
      <c r="AD1774" s="66"/>
      <c r="AE1774" s="66"/>
      <c r="AF1774" s="66"/>
      <c r="AG1774" s="66"/>
      <c r="AH1774" s="66"/>
      <c r="AI1774" s="66"/>
    </row>
    <row r="1775">
      <c r="A1775" s="150"/>
      <c r="B1775" s="225"/>
      <c r="C1775" s="269"/>
      <c r="D1775" s="228"/>
      <c r="E1775" s="225"/>
      <c r="F1775" s="301"/>
      <c r="G1775" s="302"/>
      <c r="H1775" s="302"/>
      <c r="I1775" s="302"/>
      <c r="J1775" s="260"/>
      <c r="K1775" s="269"/>
      <c r="L1775" s="269"/>
      <c r="M1775" s="269"/>
      <c r="N1775" s="225"/>
      <c r="O1775" s="225"/>
      <c r="P1775" s="66"/>
      <c r="Q1775" s="66"/>
      <c r="R1775" s="66"/>
      <c r="S1775" s="66"/>
      <c r="T1775" s="66"/>
      <c r="U1775" s="66"/>
      <c r="V1775" s="66"/>
      <c r="W1775" s="66"/>
      <c r="X1775" s="66"/>
      <c r="Y1775" s="66"/>
      <c r="Z1775" s="66"/>
      <c r="AA1775" s="66"/>
      <c r="AB1775" s="66"/>
      <c r="AC1775" s="66"/>
      <c r="AD1775" s="66"/>
      <c r="AE1775" s="66"/>
      <c r="AF1775" s="66"/>
      <c r="AG1775" s="66"/>
      <c r="AH1775" s="66"/>
      <c r="AI1775" s="66"/>
    </row>
    <row r="1776">
      <c r="A1776" s="150"/>
      <c r="B1776" s="225"/>
      <c r="C1776" s="269"/>
      <c r="D1776" s="228"/>
      <c r="E1776" s="225"/>
      <c r="F1776" s="301"/>
      <c r="G1776" s="302"/>
      <c r="H1776" s="302"/>
      <c r="I1776" s="302"/>
      <c r="J1776" s="260"/>
      <c r="K1776" s="269"/>
      <c r="L1776" s="269"/>
      <c r="M1776" s="269"/>
      <c r="N1776" s="225"/>
      <c r="O1776" s="225"/>
      <c r="P1776" s="66"/>
      <c r="Q1776" s="66"/>
      <c r="R1776" s="66"/>
      <c r="S1776" s="66"/>
      <c r="T1776" s="66"/>
      <c r="U1776" s="66"/>
      <c r="V1776" s="66"/>
      <c r="W1776" s="66"/>
      <c r="X1776" s="66"/>
      <c r="Y1776" s="66"/>
      <c r="Z1776" s="66"/>
      <c r="AA1776" s="66"/>
      <c r="AB1776" s="66"/>
      <c r="AC1776" s="66"/>
      <c r="AD1776" s="66"/>
      <c r="AE1776" s="66"/>
      <c r="AF1776" s="66"/>
      <c r="AG1776" s="66"/>
      <c r="AH1776" s="66"/>
      <c r="AI1776" s="66"/>
    </row>
    <row r="1777">
      <c r="A1777" s="150"/>
      <c r="B1777" s="225"/>
      <c r="C1777" s="269"/>
      <c r="D1777" s="228"/>
      <c r="E1777" s="225"/>
      <c r="F1777" s="301"/>
      <c r="G1777" s="302"/>
      <c r="H1777" s="302"/>
      <c r="I1777" s="302"/>
      <c r="J1777" s="260"/>
      <c r="K1777" s="269"/>
      <c r="L1777" s="269"/>
      <c r="M1777" s="269"/>
      <c r="N1777" s="225"/>
      <c r="O1777" s="225"/>
      <c r="P1777" s="66"/>
      <c r="Q1777" s="66"/>
      <c r="R1777" s="66"/>
      <c r="S1777" s="66"/>
      <c r="T1777" s="66"/>
      <c r="U1777" s="66"/>
      <c r="V1777" s="66"/>
      <c r="W1777" s="66"/>
      <c r="X1777" s="66"/>
      <c r="Y1777" s="66"/>
      <c r="Z1777" s="66"/>
      <c r="AA1777" s="66"/>
      <c r="AB1777" s="66"/>
      <c r="AC1777" s="66"/>
      <c r="AD1777" s="66"/>
      <c r="AE1777" s="66"/>
      <c r="AF1777" s="66"/>
      <c r="AG1777" s="66"/>
      <c r="AH1777" s="66"/>
      <c r="AI1777" s="66"/>
    </row>
    <row r="1778">
      <c r="A1778" s="150"/>
      <c r="B1778" s="225"/>
      <c r="C1778" s="269"/>
      <c r="D1778" s="228"/>
      <c r="E1778" s="225"/>
      <c r="F1778" s="301"/>
      <c r="G1778" s="302"/>
      <c r="H1778" s="302"/>
      <c r="I1778" s="302"/>
      <c r="J1778" s="260"/>
      <c r="K1778" s="269"/>
      <c r="L1778" s="269"/>
      <c r="M1778" s="269"/>
      <c r="N1778" s="225"/>
      <c r="O1778" s="225"/>
      <c r="P1778" s="66"/>
      <c r="Q1778" s="66"/>
      <c r="R1778" s="66"/>
      <c r="S1778" s="66"/>
      <c r="T1778" s="66"/>
      <c r="U1778" s="66"/>
      <c r="V1778" s="66"/>
      <c r="W1778" s="66"/>
      <c r="X1778" s="66"/>
      <c r="Y1778" s="66"/>
      <c r="Z1778" s="66"/>
      <c r="AA1778" s="66"/>
      <c r="AB1778" s="66"/>
      <c r="AC1778" s="66"/>
      <c r="AD1778" s="66"/>
      <c r="AE1778" s="66"/>
      <c r="AF1778" s="66"/>
      <c r="AG1778" s="66"/>
      <c r="AH1778" s="66"/>
      <c r="AI1778" s="66"/>
    </row>
    <row r="1779">
      <c r="A1779" s="150"/>
      <c r="B1779" s="225"/>
      <c r="C1779" s="269"/>
      <c r="D1779" s="228"/>
      <c r="E1779" s="225"/>
      <c r="F1779" s="301"/>
      <c r="G1779" s="302"/>
      <c r="H1779" s="302"/>
      <c r="I1779" s="302"/>
      <c r="J1779" s="260"/>
      <c r="K1779" s="269"/>
      <c r="L1779" s="269"/>
      <c r="M1779" s="269"/>
      <c r="N1779" s="225"/>
      <c r="O1779" s="225"/>
      <c r="P1779" s="66"/>
      <c r="Q1779" s="66"/>
      <c r="R1779" s="66"/>
      <c r="S1779" s="66"/>
      <c r="T1779" s="66"/>
      <c r="U1779" s="66"/>
      <c r="V1779" s="66"/>
      <c r="W1779" s="66"/>
      <c r="X1779" s="66"/>
      <c r="Y1779" s="66"/>
      <c r="Z1779" s="66"/>
      <c r="AA1779" s="66"/>
      <c r="AB1779" s="66"/>
      <c r="AC1779" s="66"/>
      <c r="AD1779" s="66"/>
      <c r="AE1779" s="66"/>
      <c r="AF1779" s="66"/>
      <c r="AG1779" s="66"/>
      <c r="AH1779" s="66"/>
      <c r="AI1779" s="66"/>
    </row>
    <row r="1780">
      <c r="A1780" s="150"/>
      <c r="B1780" s="225"/>
      <c r="C1780" s="269"/>
      <c r="D1780" s="228"/>
      <c r="E1780" s="225"/>
      <c r="F1780" s="301"/>
      <c r="G1780" s="302"/>
      <c r="H1780" s="302"/>
      <c r="I1780" s="302"/>
      <c r="J1780" s="260"/>
      <c r="K1780" s="269"/>
      <c r="L1780" s="269"/>
      <c r="M1780" s="269"/>
      <c r="N1780" s="225"/>
      <c r="O1780" s="225"/>
      <c r="P1780" s="66"/>
      <c r="Q1780" s="66"/>
      <c r="R1780" s="66"/>
      <c r="S1780" s="66"/>
      <c r="T1780" s="66"/>
      <c r="U1780" s="66"/>
      <c r="V1780" s="66"/>
      <c r="W1780" s="66"/>
      <c r="X1780" s="66"/>
      <c r="Y1780" s="66"/>
      <c r="Z1780" s="66"/>
      <c r="AA1780" s="66"/>
      <c r="AB1780" s="66"/>
      <c r="AC1780" s="66"/>
      <c r="AD1780" s="66"/>
      <c r="AE1780" s="66"/>
      <c r="AF1780" s="66"/>
      <c r="AG1780" s="66"/>
      <c r="AH1780" s="66"/>
      <c r="AI1780" s="66"/>
    </row>
    <row r="1781">
      <c r="A1781" s="150"/>
      <c r="B1781" s="225"/>
      <c r="C1781" s="269"/>
      <c r="D1781" s="228"/>
      <c r="E1781" s="225"/>
      <c r="F1781" s="301"/>
      <c r="G1781" s="302"/>
      <c r="H1781" s="302"/>
      <c r="I1781" s="302"/>
      <c r="J1781" s="260"/>
      <c r="K1781" s="269"/>
      <c r="L1781" s="269"/>
      <c r="M1781" s="269"/>
      <c r="N1781" s="225"/>
      <c r="O1781" s="225"/>
      <c r="P1781" s="66"/>
      <c r="Q1781" s="66"/>
      <c r="R1781" s="66"/>
      <c r="S1781" s="66"/>
      <c r="T1781" s="66"/>
      <c r="U1781" s="66"/>
      <c r="V1781" s="66"/>
      <c r="W1781" s="66"/>
      <c r="X1781" s="66"/>
      <c r="Y1781" s="66"/>
      <c r="Z1781" s="66"/>
      <c r="AA1781" s="66"/>
      <c r="AB1781" s="66"/>
      <c r="AC1781" s="66"/>
      <c r="AD1781" s="66"/>
      <c r="AE1781" s="66"/>
      <c r="AF1781" s="66"/>
      <c r="AG1781" s="66"/>
      <c r="AH1781" s="66"/>
      <c r="AI1781" s="66"/>
    </row>
    <row r="1782">
      <c r="A1782" s="150"/>
      <c r="B1782" s="225"/>
      <c r="C1782" s="269"/>
      <c r="D1782" s="228"/>
      <c r="E1782" s="225"/>
      <c r="F1782" s="301"/>
      <c r="G1782" s="302"/>
      <c r="H1782" s="302"/>
      <c r="I1782" s="302"/>
      <c r="J1782" s="260"/>
      <c r="K1782" s="269"/>
      <c r="L1782" s="269"/>
      <c r="M1782" s="269"/>
      <c r="N1782" s="225"/>
      <c r="O1782" s="225"/>
      <c r="P1782" s="66"/>
      <c r="Q1782" s="66"/>
      <c r="R1782" s="66"/>
      <c r="S1782" s="66"/>
      <c r="T1782" s="66"/>
      <c r="U1782" s="66"/>
      <c r="V1782" s="66"/>
      <c r="W1782" s="66"/>
      <c r="X1782" s="66"/>
      <c r="Y1782" s="66"/>
      <c r="Z1782" s="66"/>
      <c r="AA1782" s="66"/>
      <c r="AB1782" s="66"/>
      <c r="AC1782" s="66"/>
      <c r="AD1782" s="66"/>
      <c r="AE1782" s="66"/>
      <c r="AF1782" s="66"/>
      <c r="AG1782" s="66"/>
      <c r="AH1782" s="66"/>
      <c r="AI1782" s="66"/>
    </row>
    <row r="1783">
      <c r="A1783" s="150"/>
      <c r="B1783" s="225"/>
      <c r="C1783" s="269"/>
      <c r="D1783" s="228"/>
      <c r="E1783" s="225"/>
      <c r="F1783" s="301"/>
      <c r="G1783" s="302"/>
      <c r="H1783" s="302"/>
      <c r="I1783" s="302"/>
      <c r="J1783" s="260"/>
      <c r="K1783" s="269"/>
      <c r="L1783" s="269"/>
      <c r="M1783" s="269"/>
      <c r="N1783" s="225"/>
      <c r="O1783" s="225"/>
      <c r="P1783" s="66"/>
      <c r="Q1783" s="66"/>
      <c r="R1783" s="66"/>
      <c r="S1783" s="66"/>
      <c r="T1783" s="66"/>
      <c r="U1783" s="66"/>
      <c r="V1783" s="66"/>
      <c r="W1783" s="66"/>
      <c r="X1783" s="66"/>
      <c r="Y1783" s="66"/>
      <c r="Z1783" s="66"/>
      <c r="AA1783" s="66"/>
      <c r="AB1783" s="66"/>
      <c r="AC1783" s="66"/>
      <c r="AD1783" s="66"/>
      <c r="AE1783" s="66"/>
      <c r="AF1783" s="66"/>
      <c r="AG1783" s="66"/>
      <c r="AH1783" s="66"/>
      <c r="AI1783" s="66"/>
    </row>
    <row r="1784">
      <c r="A1784" s="150"/>
      <c r="B1784" s="225"/>
      <c r="C1784" s="269"/>
      <c r="D1784" s="228"/>
      <c r="E1784" s="225"/>
      <c r="F1784" s="301"/>
      <c r="G1784" s="302"/>
      <c r="H1784" s="302"/>
      <c r="I1784" s="302"/>
      <c r="J1784" s="260"/>
      <c r="K1784" s="269"/>
      <c r="L1784" s="269"/>
      <c r="M1784" s="269"/>
      <c r="N1784" s="225"/>
      <c r="O1784" s="225"/>
      <c r="P1784" s="66"/>
      <c r="Q1784" s="66"/>
      <c r="R1784" s="66"/>
      <c r="S1784" s="66"/>
      <c r="T1784" s="66"/>
      <c r="U1784" s="66"/>
      <c r="V1784" s="66"/>
      <c r="W1784" s="66"/>
      <c r="X1784" s="66"/>
      <c r="Y1784" s="66"/>
      <c r="Z1784" s="66"/>
      <c r="AA1784" s="66"/>
      <c r="AB1784" s="66"/>
      <c r="AC1784" s="66"/>
      <c r="AD1784" s="66"/>
      <c r="AE1784" s="66"/>
      <c r="AF1784" s="66"/>
      <c r="AG1784" s="66"/>
      <c r="AH1784" s="66"/>
      <c r="AI1784" s="66"/>
    </row>
    <row r="1785">
      <c r="A1785" s="150"/>
      <c r="B1785" s="225"/>
      <c r="C1785" s="269"/>
      <c r="D1785" s="228"/>
      <c r="E1785" s="225"/>
      <c r="F1785" s="301"/>
      <c r="G1785" s="302"/>
      <c r="H1785" s="302"/>
      <c r="I1785" s="302"/>
      <c r="J1785" s="260"/>
      <c r="K1785" s="269"/>
      <c r="L1785" s="269"/>
      <c r="M1785" s="269"/>
      <c r="N1785" s="225"/>
      <c r="O1785" s="225"/>
      <c r="P1785" s="66"/>
      <c r="Q1785" s="66"/>
      <c r="R1785" s="66"/>
      <c r="S1785" s="66"/>
      <c r="T1785" s="66"/>
      <c r="U1785" s="66"/>
      <c r="V1785" s="66"/>
      <c r="W1785" s="66"/>
      <c r="X1785" s="66"/>
      <c r="Y1785" s="66"/>
      <c r="Z1785" s="66"/>
      <c r="AA1785" s="66"/>
      <c r="AB1785" s="66"/>
      <c r="AC1785" s="66"/>
      <c r="AD1785" s="66"/>
      <c r="AE1785" s="66"/>
      <c r="AF1785" s="66"/>
      <c r="AG1785" s="66"/>
      <c r="AH1785" s="66"/>
      <c r="AI1785" s="66"/>
    </row>
    <row r="1786">
      <c r="A1786" s="150"/>
      <c r="B1786" s="225"/>
      <c r="C1786" s="269"/>
      <c r="D1786" s="228"/>
      <c r="E1786" s="225"/>
      <c r="F1786" s="301"/>
      <c r="G1786" s="302"/>
      <c r="H1786" s="302"/>
      <c r="I1786" s="302"/>
      <c r="J1786" s="260"/>
      <c r="K1786" s="269"/>
      <c r="L1786" s="269"/>
      <c r="M1786" s="269"/>
      <c r="N1786" s="225"/>
      <c r="O1786" s="225"/>
      <c r="P1786" s="66"/>
      <c r="Q1786" s="66"/>
      <c r="R1786" s="66"/>
      <c r="S1786" s="66"/>
      <c r="T1786" s="66"/>
      <c r="U1786" s="66"/>
      <c r="V1786" s="66"/>
      <c r="W1786" s="66"/>
      <c r="X1786" s="66"/>
      <c r="Y1786" s="66"/>
      <c r="Z1786" s="66"/>
      <c r="AA1786" s="66"/>
      <c r="AB1786" s="66"/>
      <c r="AC1786" s="66"/>
      <c r="AD1786" s="66"/>
      <c r="AE1786" s="66"/>
      <c r="AF1786" s="66"/>
      <c r="AG1786" s="66"/>
      <c r="AH1786" s="66"/>
      <c r="AI1786" s="66"/>
    </row>
    <row r="1787">
      <c r="A1787" s="150"/>
      <c r="B1787" s="225"/>
      <c r="C1787" s="269"/>
      <c r="D1787" s="228"/>
      <c r="E1787" s="225"/>
      <c r="F1787" s="301"/>
      <c r="G1787" s="302"/>
      <c r="H1787" s="302"/>
      <c r="I1787" s="302"/>
      <c r="J1787" s="260"/>
      <c r="K1787" s="269"/>
      <c r="L1787" s="269"/>
      <c r="M1787" s="269"/>
      <c r="N1787" s="225"/>
      <c r="O1787" s="225"/>
      <c r="P1787" s="66"/>
      <c r="Q1787" s="66"/>
      <c r="R1787" s="66"/>
      <c r="S1787" s="66"/>
      <c r="T1787" s="66"/>
      <c r="U1787" s="66"/>
      <c r="V1787" s="66"/>
      <c r="W1787" s="66"/>
      <c r="X1787" s="66"/>
      <c r="Y1787" s="66"/>
      <c r="Z1787" s="66"/>
      <c r="AA1787" s="66"/>
      <c r="AB1787" s="66"/>
      <c r="AC1787" s="66"/>
      <c r="AD1787" s="66"/>
      <c r="AE1787" s="66"/>
      <c r="AF1787" s="66"/>
      <c r="AG1787" s="66"/>
      <c r="AH1787" s="66"/>
      <c r="AI1787" s="66"/>
    </row>
    <row r="1788">
      <c r="A1788" s="150"/>
      <c r="B1788" s="225"/>
      <c r="C1788" s="269"/>
      <c r="D1788" s="228"/>
      <c r="E1788" s="225"/>
      <c r="F1788" s="301"/>
      <c r="G1788" s="302"/>
      <c r="H1788" s="302"/>
      <c r="I1788" s="302"/>
      <c r="J1788" s="260"/>
      <c r="K1788" s="269"/>
      <c r="L1788" s="269"/>
      <c r="M1788" s="269"/>
      <c r="N1788" s="225"/>
      <c r="O1788" s="225"/>
      <c r="P1788" s="66"/>
      <c r="Q1788" s="66"/>
      <c r="R1788" s="66"/>
      <c r="S1788" s="66"/>
      <c r="T1788" s="66"/>
      <c r="U1788" s="66"/>
      <c r="V1788" s="66"/>
      <c r="W1788" s="66"/>
      <c r="X1788" s="66"/>
      <c r="Y1788" s="66"/>
      <c r="Z1788" s="66"/>
      <c r="AA1788" s="66"/>
      <c r="AB1788" s="66"/>
      <c r="AC1788" s="66"/>
      <c r="AD1788" s="66"/>
      <c r="AE1788" s="66"/>
      <c r="AF1788" s="66"/>
      <c r="AG1788" s="66"/>
      <c r="AH1788" s="66"/>
      <c r="AI1788" s="66"/>
    </row>
    <row r="1789">
      <c r="A1789" s="150"/>
      <c r="B1789" s="225"/>
      <c r="C1789" s="269"/>
      <c r="D1789" s="228"/>
      <c r="E1789" s="225"/>
      <c r="F1789" s="301"/>
      <c r="G1789" s="302"/>
      <c r="H1789" s="302"/>
      <c r="I1789" s="302"/>
      <c r="J1789" s="260"/>
      <c r="K1789" s="269"/>
      <c r="L1789" s="269"/>
      <c r="M1789" s="269"/>
      <c r="N1789" s="225"/>
      <c r="O1789" s="225"/>
      <c r="P1789" s="66"/>
      <c r="Q1789" s="66"/>
      <c r="R1789" s="66"/>
      <c r="S1789" s="66"/>
      <c r="T1789" s="66"/>
      <c r="U1789" s="66"/>
      <c r="V1789" s="66"/>
      <c r="W1789" s="66"/>
      <c r="X1789" s="66"/>
      <c r="Y1789" s="66"/>
      <c r="Z1789" s="66"/>
      <c r="AA1789" s="66"/>
      <c r="AB1789" s="66"/>
      <c r="AC1789" s="66"/>
      <c r="AD1789" s="66"/>
      <c r="AE1789" s="66"/>
      <c r="AF1789" s="66"/>
      <c r="AG1789" s="66"/>
      <c r="AH1789" s="66"/>
      <c r="AI1789" s="66"/>
    </row>
    <row r="1790">
      <c r="A1790" s="150"/>
      <c r="B1790" s="225"/>
      <c r="C1790" s="269"/>
      <c r="D1790" s="228"/>
      <c r="E1790" s="225"/>
      <c r="F1790" s="301"/>
      <c r="G1790" s="302"/>
      <c r="H1790" s="302"/>
      <c r="I1790" s="302"/>
      <c r="J1790" s="260"/>
      <c r="K1790" s="269"/>
      <c r="L1790" s="269"/>
      <c r="M1790" s="269"/>
      <c r="N1790" s="225"/>
      <c r="O1790" s="225"/>
      <c r="P1790" s="66"/>
      <c r="Q1790" s="66"/>
      <c r="R1790" s="66"/>
      <c r="S1790" s="66"/>
      <c r="T1790" s="66"/>
      <c r="U1790" s="66"/>
      <c r="V1790" s="66"/>
      <c r="W1790" s="66"/>
      <c r="X1790" s="66"/>
      <c r="Y1790" s="66"/>
      <c r="Z1790" s="66"/>
      <c r="AA1790" s="66"/>
      <c r="AB1790" s="66"/>
      <c r="AC1790" s="66"/>
      <c r="AD1790" s="66"/>
      <c r="AE1790" s="66"/>
      <c r="AF1790" s="66"/>
      <c r="AG1790" s="66"/>
      <c r="AH1790" s="66"/>
      <c r="AI1790" s="66"/>
    </row>
    <row r="1791">
      <c r="A1791" s="150"/>
      <c r="B1791" s="225"/>
      <c r="C1791" s="269"/>
      <c r="D1791" s="228"/>
      <c r="E1791" s="225"/>
      <c r="F1791" s="301"/>
      <c r="G1791" s="302"/>
      <c r="H1791" s="302"/>
      <c r="I1791" s="302"/>
      <c r="J1791" s="260"/>
      <c r="K1791" s="269"/>
      <c r="L1791" s="269"/>
      <c r="M1791" s="269"/>
      <c r="N1791" s="225"/>
      <c r="O1791" s="225"/>
      <c r="P1791" s="66"/>
      <c r="Q1791" s="66"/>
      <c r="R1791" s="66"/>
      <c r="S1791" s="66"/>
      <c r="T1791" s="66"/>
      <c r="U1791" s="66"/>
      <c r="V1791" s="66"/>
      <c r="W1791" s="66"/>
      <c r="X1791" s="66"/>
      <c r="Y1791" s="66"/>
      <c r="Z1791" s="66"/>
      <c r="AA1791" s="66"/>
      <c r="AB1791" s="66"/>
      <c r="AC1791" s="66"/>
      <c r="AD1791" s="66"/>
      <c r="AE1791" s="66"/>
      <c r="AF1791" s="66"/>
      <c r="AG1791" s="66"/>
      <c r="AH1791" s="66"/>
      <c r="AI1791" s="66"/>
    </row>
    <row r="1792">
      <c r="A1792" s="150"/>
      <c r="B1792" s="225"/>
      <c r="C1792" s="269"/>
      <c r="D1792" s="228"/>
      <c r="E1792" s="225"/>
      <c r="F1792" s="301"/>
      <c r="G1792" s="302"/>
      <c r="H1792" s="302"/>
      <c r="I1792" s="302"/>
      <c r="J1792" s="260"/>
      <c r="K1792" s="269"/>
      <c r="L1792" s="269"/>
      <c r="M1792" s="269"/>
      <c r="N1792" s="225"/>
      <c r="O1792" s="225"/>
      <c r="P1792" s="66"/>
      <c r="Q1792" s="66"/>
      <c r="R1792" s="66"/>
      <c r="S1792" s="66"/>
      <c r="T1792" s="66"/>
      <c r="U1792" s="66"/>
      <c r="V1792" s="66"/>
      <c r="W1792" s="66"/>
      <c r="X1792" s="66"/>
      <c r="Y1792" s="66"/>
      <c r="Z1792" s="66"/>
      <c r="AA1792" s="66"/>
      <c r="AB1792" s="66"/>
      <c r="AC1792" s="66"/>
      <c r="AD1792" s="66"/>
      <c r="AE1792" s="66"/>
      <c r="AF1792" s="66"/>
      <c r="AG1792" s="66"/>
      <c r="AH1792" s="66"/>
      <c r="AI1792" s="66"/>
    </row>
    <row r="1793">
      <c r="A1793" s="150"/>
      <c r="B1793" s="225"/>
      <c r="C1793" s="269"/>
      <c r="D1793" s="228"/>
      <c r="E1793" s="225"/>
      <c r="F1793" s="301"/>
      <c r="G1793" s="302"/>
      <c r="H1793" s="302"/>
      <c r="I1793" s="302"/>
      <c r="J1793" s="260"/>
      <c r="K1793" s="269"/>
      <c r="L1793" s="269"/>
      <c r="M1793" s="269"/>
      <c r="N1793" s="225"/>
      <c r="O1793" s="225"/>
      <c r="P1793" s="66"/>
      <c r="Q1793" s="66"/>
      <c r="R1793" s="66"/>
      <c r="S1793" s="66"/>
      <c r="T1793" s="66"/>
      <c r="U1793" s="66"/>
      <c r="V1793" s="66"/>
      <c r="W1793" s="66"/>
      <c r="X1793" s="66"/>
      <c r="Y1793" s="66"/>
      <c r="Z1793" s="66"/>
      <c r="AA1793" s="66"/>
      <c r="AB1793" s="66"/>
      <c r="AC1793" s="66"/>
      <c r="AD1793" s="66"/>
      <c r="AE1793" s="66"/>
      <c r="AF1793" s="66"/>
      <c r="AG1793" s="66"/>
      <c r="AH1793" s="66"/>
      <c r="AI1793" s="66"/>
    </row>
    <row r="1794">
      <c r="A1794" s="150"/>
      <c r="B1794" s="225"/>
      <c r="C1794" s="269"/>
      <c r="D1794" s="228"/>
      <c r="E1794" s="225"/>
      <c r="F1794" s="301"/>
      <c r="G1794" s="302"/>
      <c r="H1794" s="302"/>
      <c r="I1794" s="302"/>
      <c r="J1794" s="260"/>
      <c r="K1794" s="269"/>
      <c r="L1794" s="269"/>
      <c r="M1794" s="269"/>
      <c r="N1794" s="225"/>
      <c r="O1794" s="225"/>
      <c r="P1794" s="66"/>
      <c r="Q1794" s="66"/>
      <c r="R1794" s="66"/>
      <c r="S1794" s="66"/>
      <c r="T1794" s="66"/>
      <c r="U1794" s="66"/>
      <c r="V1794" s="66"/>
      <c r="W1794" s="66"/>
      <c r="X1794" s="66"/>
      <c r="Y1794" s="66"/>
      <c r="Z1794" s="66"/>
      <c r="AA1794" s="66"/>
      <c r="AB1794" s="66"/>
      <c r="AC1794" s="66"/>
      <c r="AD1794" s="66"/>
      <c r="AE1794" s="66"/>
      <c r="AF1794" s="66"/>
      <c r="AG1794" s="66"/>
      <c r="AH1794" s="66"/>
      <c r="AI1794" s="66"/>
    </row>
    <row r="1795">
      <c r="A1795" s="150"/>
      <c r="B1795" s="225"/>
      <c r="C1795" s="269"/>
      <c r="D1795" s="228"/>
      <c r="E1795" s="225"/>
      <c r="F1795" s="301"/>
      <c r="G1795" s="302"/>
      <c r="H1795" s="302"/>
      <c r="I1795" s="302"/>
      <c r="J1795" s="260"/>
      <c r="K1795" s="269"/>
      <c r="L1795" s="269"/>
      <c r="M1795" s="269"/>
      <c r="N1795" s="225"/>
      <c r="O1795" s="225"/>
      <c r="P1795" s="66"/>
      <c r="Q1795" s="66"/>
      <c r="R1795" s="66"/>
      <c r="S1795" s="66"/>
      <c r="T1795" s="66"/>
      <c r="U1795" s="66"/>
      <c r="V1795" s="66"/>
      <c r="W1795" s="66"/>
      <c r="X1795" s="66"/>
      <c r="Y1795" s="66"/>
      <c r="Z1795" s="66"/>
      <c r="AA1795" s="66"/>
      <c r="AB1795" s="66"/>
      <c r="AC1795" s="66"/>
      <c r="AD1795" s="66"/>
      <c r="AE1795" s="66"/>
      <c r="AF1795" s="66"/>
      <c r="AG1795" s="66"/>
      <c r="AH1795" s="66"/>
      <c r="AI1795" s="66"/>
    </row>
    <row r="1796">
      <c r="A1796" s="150"/>
      <c r="B1796" s="225"/>
      <c r="C1796" s="269"/>
      <c r="D1796" s="228"/>
      <c r="E1796" s="225"/>
      <c r="F1796" s="301"/>
      <c r="G1796" s="302"/>
      <c r="H1796" s="302"/>
      <c r="I1796" s="302"/>
      <c r="J1796" s="260"/>
      <c r="K1796" s="269"/>
      <c r="L1796" s="269"/>
      <c r="M1796" s="269"/>
      <c r="N1796" s="225"/>
      <c r="O1796" s="225"/>
      <c r="P1796" s="66"/>
      <c r="Q1796" s="66"/>
      <c r="R1796" s="66"/>
      <c r="S1796" s="66"/>
      <c r="T1796" s="66"/>
      <c r="U1796" s="66"/>
      <c r="V1796" s="66"/>
      <c r="W1796" s="66"/>
      <c r="X1796" s="66"/>
      <c r="Y1796" s="66"/>
      <c r="Z1796" s="66"/>
      <c r="AA1796" s="66"/>
      <c r="AB1796" s="66"/>
      <c r="AC1796" s="66"/>
      <c r="AD1796" s="66"/>
      <c r="AE1796" s="66"/>
      <c r="AF1796" s="66"/>
      <c r="AG1796" s="66"/>
      <c r="AH1796" s="66"/>
      <c r="AI1796" s="66"/>
    </row>
    <row r="1797">
      <c r="A1797" s="150"/>
      <c r="B1797" s="225"/>
      <c r="C1797" s="269"/>
      <c r="D1797" s="228"/>
      <c r="E1797" s="225"/>
      <c r="F1797" s="301"/>
      <c r="G1797" s="302"/>
      <c r="H1797" s="302"/>
      <c r="I1797" s="302"/>
      <c r="J1797" s="260"/>
      <c r="K1797" s="269"/>
      <c r="L1797" s="269"/>
      <c r="M1797" s="269"/>
      <c r="N1797" s="225"/>
      <c r="O1797" s="225"/>
      <c r="P1797" s="66"/>
      <c r="Q1797" s="66"/>
      <c r="R1797" s="66"/>
      <c r="S1797" s="66"/>
      <c r="T1797" s="66"/>
      <c r="U1797" s="66"/>
      <c r="V1797" s="66"/>
      <c r="W1797" s="66"/>
      <c r="X1797" s="66"/>
      <c r="Y1797" s="66"/>
      <c r="Z1797" s="66"/>
      <c r="AA1797" s="66"/>
      <c r="AB1797" s="66"/>
      <c r="AC1797" s="66"/>
      <c r="AD1797" s="66"/>
      <c r="AE1797" s="66"/>
      <c r="AF1797" s="66"/>
      <c r="AG1797" s="66"/>
      <c r="AH1797" s="66"/>
      <c r="AI1797" s="66"/>
    </row>
    <row r="1798">
      <c r="A1798" s="150"/>
      <c r="B1798" s="225"/>
      <c r="C1798" s="269"/>
      <c r="D1798" s="228"/>
      <c r="E1798" s="225"/>
      <c r="F1798" s="301"/>
      <c r="G1798" s="302"/>
      <c r="H1798" s="302"/>
      <c r="I1798" s="302"/>
      <c r="J1798" s="260"/>
      <c r="K1798" s="269"/>
      <c r="L1798" s="269"/>
      <c r="M1798" s="269"/>
      <c r="N1798" s="225"/>
      <c r="O1798" s="225"/>
      <c r="P1798" s="66"/>
      <c r="Q1798" s="66"/>
      <c r="R1798" s="66"/>
      <c r="S1798" s="66"/>
      <c r="T1798" s="66"/>
      <c r="U1798" s="66"/>
      <c r="V1798" s="66"/>
      <c r="W1798" s="66"/>
      <c r="X1798" s="66"/>
      <c r="Y1798" s="66"/>
      <c r="Z1798" s="66"/>
      <c r="AA1798" s="66"/>
      <c r="AB1798" s="66"/>
      <c r="AC1798" s="66"/>
      <c r="AD1798" s="66"/>
      <c r="AE1798" s="66"/>
      <c r="AF1798" s="66"/>
      <c r="AG1798" s="66"/>
      <c r="AH1798" s="66"/>
      <c r="AI1798" s="66"/>
    </row>
    <row r="1799">
      <c r="A1799" s="150"/>
      <c r="B1799" s="225"/>
      <c r="C1799" s="269"/>
      <c r="D1799" s="228"/>
      <c r="E1799" s="225"/>
      <c r="F1799" s="301"/>
      <c r="G1799" s="302"/>
      <c r="H1799" s="302"/>
      <c r="I1799" s="302"/>
      <c r="J1799" s="260"/>
      <c r="K1799" s="269"/>
      <c r="L1799" s="269"/>
      <c r="M1799" s="269"/>
      <c r="N1799" s="225"/>
      <c r="O1799" s="225"/>
      <c r="P1799" s="66"/>
      <c r="Q1799" s="66"/>
      <c r="R1799" s="66"/>
      <c r="S1799" s="66"/>
      <c r="T1799" s="66"/>
      <c r="U1799" s="66"/>
      <c r="V1799" s="66"/>
      <c r="W1799" s="66"/>
      <c r="X1799" s="66"/>
      <c r="Y1799" s="66"/>
      <c r="Z1799" s="66"/>
      <c r="AA1799" s="66"/>
      <c r="AB1799" s="66"/>
      <c r="AC1799" s="66"/>
      <c r="AD1799" s="66"/>
      <c r="AE1799" s="66"/>
      <c r="AF1799" s="66"/>
      <c r="AG1799" s="66"/>
      <c r="AH1799" s="66"/>
      <c r="AI1799" s="66"/>
    </row>
    <row r="1800">
      <c r="A1800" s="150"/>
      <c r="B1800" s="225"/>
      <c r="C1800" s="269"/>
      <c r="D1800" s="228"/>
      <c r="E1800" s="225"/>
      <c r="F1800" s="301"/>
      <c r="G1800" s="302"/>
      <c r="H1800" s="302"/>
      <c r="I1800" s="302"/>
      <c r="J1800" s="260"/>
      <c r="K1800" s="269"/>
      <c r="L1800" s="269"/>
      <c r="M1800" s="269"/>
      <c r="N1800" s="225"/>
      <c r="O1800" s="225"/>
      <c r="P1800" s="66"/>
      <c r="Q1800" s="66"/>
      <c r="R1800" s="66"/>
      <c r="S1800" s="66"/>
      <c r="T1800" s="66"/>
      <c r="U1800" s="66"/>
      <c r="V1800" s="66"/>
      <c r="W1800" s="66"/>
      <c r="X1800" s="66"/>
      <c r="Y1800" s="66"/>
      <c r="Z1800" s="66"/>
      <c r="AA1800" s="66"/>
      <c r="AB1800" s="66"/>
      <c r="AC1800" s="66"/>
      <c r="AD1800" s="66"/>
      <c r="AE1800" s="66"/>
      <c r="AF1800" s="66"/>
      <c r="AG1800" s="66"/>
      <c r="AH1800" s="66"/>
      <c r="AI1800" s="66"/>
    </row>
    <row r="1801">
      <c r="A1801" s="150"/>
      <c r="B1801" s="225"/>
      <c r="C1801" s="269"/>
      <c r="D1801" s="228"/>
      <c r="E1801" s="225"/>
      <c r="F1801" s="301"/>
      <c r="G1801" s="302"/>
      <c r="H1801" s="302"/>
      <c r="I1801" s="302"/>
      <c r="J1801" s="260"/>
      <c r="K1801" s="269"/>
      <c r="L1801" s="269"/>
      <c r="M1801" s="269"/>
      <c r="N1801" s="225"/>
      <c r="O1801" s="225"/>
      <c r="P1801" s="66"/>
      <c r="Q1801" s="66"/>
      <c r="R1801" s="66"/>
      <c r="S1801" s="66"/>
      <c r="T1801" s="66"/>
      <c r="U1801" s="66"/>
      <c r="V1801" s="66"/>
      <c r="W1801" s="66"/>
      <c r="X1801" s="66"/>
      <c r="Y1801" s="66"/>
      <c r="Z1801" s="66"/>
      <c r="AA1801" s="66"/>
      <c r="AB1801" s="66"/>
      <c r="AC1801" s="66"/>
      <c r="AD1801" s="66"/>
      <c r="AE1801" s="66"/>
      <c r="AF1801" s="66"/>
      <c r="AG1801" s="66"/>
      <c r="AH1801" s="66"/>
      <c r="AI1801" s="66"/>
    </row>
    <row r="1802">
      <c r="A1802" s="150"/>
      <c r="B1802" s="225"/>
      <c r="C1802" s="269"/>
      <c r="D1802" s="228"/>
      <c r="E1802" s="225"/>
      <c r="F1802" s="301"/>
      <c r="G1802" s="302"/>
      <c r="H1802" s="302"/>
      <c r="I1802" s="302"/>
      <c r="J1802" s="260"/>
      <c r="K1802" s="269"/>
      <c r="L1802" s="269"/>
      <c r="M1802" s="269"/>
      <c r="N1802" s="225"/>
      <c r="O1802" s="225"/>
      <c r="P1802" s="66"/>
      <c r="Q1802" s="66"/>
      <c r="R1802" s="66"/>
      <c r="S1802" s="66"/>
      <c r="T1802" s="66"/>
      <c r="U1802" s="66"/>
      <c r="V1802" s="66"/>
      <c r="W1802" s="66"/>
      <c r="X1802" s="66"/>
      <c r="Y1802" s="66"/>
      <c r="Z1802" s="66"/>
      <c r="AA1802" s="66"/>
      <c r="AB1802" s="66"/>
      <c r="AC1802" s="66"/>
      <c r="AD1802" s="66"/>
      <c r="AE1802" s="66"/>
      <c r="AF1802" s="66"/>
      <c r="AG1802" s="66"/>
      <c r="AH1802" s="66"/>
      <c r="AI1802" s="66"/>
    </row>
    <row r="1803">
      <c r="A1803" s="150"/>
      <c r="B1803" s="225"/>
      <c r="C1803" s="269"/>
      <c r="D1803" s="228"/>
      <c r="E1803" s="225"/>
      <c r="F1803" s="301"/>
      <c r="G1803" s="302"/>
      <c r="H1803" s="302"/>
      <c r="I1803" s="302"/>
      <c r="J1803" s="260"/>
      <c r="K1803" s="269"/>
      <c r="L1803" s="269"/>
      <c r="M1803" s="269"/>
      <c r="N1803" s="225"/>
      <c r="O1803" s="225"/>
      <c r="P1803" s="66"/>
      <c r="Q1803" s="66"/>
      <c r="R1803" s="66"/>
      <c r="S1803" s="66"/>
      <c r="T1803" s="66"/>
      <c r="U1803" s="66"/>
      <c r="V1803" s="66"/>
      <c r="W1803" s="66"/>
      <c r="X1803" s="66"/>
      <c r="Y1803" s="66"/>
      <c r="Z1803" s="66"/>
      <c r="AA1803" s="66"/>
      <c r="AB1803" s="66"/>
      <c r="AC1803" s="66"/>
      <c r="AD1803" s="66"/>
      <c r="AE1803" s="66"/>
      <c r="AF1803" s="66"/>
      <c r="AG1803" s="66"/>
      <c r="AH1803" s="66"/>
      <c r="AI1803" s="66"/>
    </row>
    <row r="1804">
      <c r="A1804" s="150"/>
      <c r="B1804" s="225"/>
      <c r="C1804" s="269"/>
      <c r="D1804" s="228"/>
      <c r="E1804" s="225"/>
      <c r="F1804" s="301"/>
      <c r="G1804" s="302"/>
      <c r="H1804" s="302"/>
      <c r="I1804" s="302"/>
      <c r="J1804" s="260"/>
      <c r="K1804" s="269"/>
      <c r="L1804" s="269"/>
      <c r="M1804" s="269"/>
      <c r="N1804" s="225"/>
      <c r="O1804" s="225"/>
      <c r="P1804" s="66"/>
      <c r="Q1804" s="66"/>
      <c r="R1804" s="66"/>
      <c r="S1804" s="66"/>
      <c r="T1804" s="66"/>
      <c r="U1804" s="66"/>
      <c r="V1804" s="66"/>
      <c r="W1804" s="66"/>
      <c r="X1804" s="66"/>
      <c r="Y1804" s="66"/>
      <c r="Z1804" s="66"/>
      <c r="AA1804" s="66"/>
      <c r="AB1804" s="66"/>
      <c r="AC1804" s="66"/>
      <c r="AD1804" s="66"/>
      <c r="AE1804" s="66"/>
      <c r="AF1804" s="66"/>
      <c r="AG1804" s="66"/>
      <c r="AH1804" s="66"/>
      <c r="AI1804" s="66"/>
    </row>
    <row r="1805">
      <c r="A1805" s="150"/>
      <c r="B1805" s="225"/>
      <c r="C1805" s="269"/>
      <c r="D1805" s="228"/>
      <c r="E1805" s="225"/>
      <c r="F1805" s="301"/>
      <c r="G1805" s="302"/>
      <c r="H1805" s="302"/>
      <c r="I1805" s="302"/>
      <c r="J1805" s="260"/>
      <c r="K1805" s="269"/>
      <c r="L1805" s="269"/>
      <c r="M1805" s="269"/>
      <c r="N1805" s="225"/>
      <c r="O1805" s="225"/>
      <c r="P1805" s="66"/>
      <c r="Q1805" s="66"/>
      <c r="R1805" s="66"/>
      <c r="S1805" s="66"/>
      <c r="T1805" s="66"/>
      <c r="U1805" s="66"/>
      <c r="V1805" s="66"/>
      <c r="W1805" s="66"/>
      <c r="X1805" s="66"/>
      <c r="Y1805" s="66"/>
      <c r="Z1805" s="66"/>
      <c r="AA1805" s="66"/>
      <c r="AB1805" s="66"/>
      <c r="AC1805" s="66"/>
      <c r="AD1805" s="66"/>
      <c r="AE1805" s="66"/>
      <c r="AF1805" s="66"/>
      <c r="AG1805" s="66"/>
      <c r="AH1805" s="66"/>
      <c r="AI1805" s="66"/>
    </row>
    <row r="1806">
      <c r="A1806" s="150"/>
      <c r="B1806" s="225"/>
      <c r="C1806" s="269"/>
      <c r="D1806" s="228"/>
      <c r="E1806" s="225"/>
      <c r="F1806" s="301"/>
      <c r="G1806" s="302"/>
      <c r="H1806" s="302"/>
      <c r="I1806" s="302"/>
      <c r="J1806" s="260"/>
      <c r="K1806" s="269"/>
      <c r="L1806" s="269"/>
      <c r="M1806" s="269"/>
      <c r="N1806" s="225"/>
      <c r="O1806" s="225"/>
      <c r="P1806" s="66"/>
      <c r="Q1806" s="66"/>
      <c r="R1806" s="66"/>
      <c r="S1806" s="66"/>
      <c r="T1806" s="66"/>
      <c r="U1806" s="66"/>
      <c r="V1806" s="66"/>
      <c r="W1806" s="66"/>
      <c r="X1806" s="66"/>
      <c r="Y1806" s="66"/>
      <c r="Z1806" s="66"/>
      <c r="AA1806" s="66"/>
      <c r="AB1806" s="66"/>
      <c r="AC1806" s="66"/>
      <c r="AD1806" s="66"/>
      <c r="AE1806" s="66"/>
      <c r="AF1806" s="66"/>
      <c r="AG1806" s="66"/>
      <c r="AH1806" s="66"/>
      <c r="AI1806" s="66"/>
    </row>
    <row r="1807">
      <c r="A1807" s="150"/>
      <c r="B1807" s="225"/>
      <c r="C1807" s="269"/>
      <c r="D1807" s="228"/>
      <c r="E1807" s="225"/>
      <c r="F1807" s="301"/>
      <c r="G1807" s="302"/>
      <c r="H1807" s="302"/>
      <c r="I1807" s="302"/>
      <c r="J1807" s="260"/>
      <c r="K1807" s="269"/>
      <c r="L1807" s="269"/>
      <c r="M1807" s="269"/>
      <c r="N1807" s="225"/>
      <c r="O1807" s="225"/>
      <c r="P1807" s="66"/>
      <c r="Q1807" s="66"/>
      <c r="R1807" s="66"/>
      <c r="S1807" s="66"/>
      <c r="T1807" s="66"/>
      <c r="U1807" s="66"/>
      <c r="V1807" s="66"/>
      <c r="W1807" s="66"/>
      <c r="X1807" s="66"/>
      <c r="Y1807" s="66"/>
      <c r="Z1807" s="66"/>
      <c r="AA1807" s="66"/>
      <c r="AB1807" s="66"/>
      <c r="AC1807" s="66"/>
      <c r="AD1807" s="66"/>
      <c r="AE1807" s="66"/>
      <c r="AF1807" s="66"/>
      <c r="AG1807" s="66"/>
      <c r="AH1807" s="66"/>
      <c r="AI1807" s="66"/>
    </row>
    <row r="1808">
      <c r="A1808" s="150"/>
      <c r="B1808" s="225"/>
      <c r="C1808" s="269"/>
      <c r="D1808" s="228"/>
      <c r="E1808" s="225"/>
      <c r="F1808" s="301"/>
      <c r="G1808" s="302"/>
      <c r="H1808" s="302"/>
      <c r="I1808" s="302"/>
      <c r="J1808" s="260"/>
      <c r="K1808" s="269"/>
      <c r="L1808" s="269"/>
      <c r="M1808" s="269"/>
      <c r="N1808" s="225"/>
      <c r="O1808" s="225"/>
      <c r="P1808" s="66"/>
      <c r="Q1808" s="66"/>
      <c r="R1808" s="66"/>
      <c r="S1808" s="66"/>
      <c r="T1808" s="66"/>
      <c r="U1808" s="66"/>
      <c r="V1808" s="66"/>
      <c r="W1808" s="66"/>
      <c r="X1808" s="66"/>
      <c r="Y1808" s="66"/>
      <c r="Z1808" s="66"/>
      <c r="AA1808" s="66"/>
      <c r="AB1808" s="66"/>
      <c r="AC1808" s="66"/>
      <c r="AD1808" s="66"/>
      <c r="AE1808" s="66"/>
      <c r="AF1808" s="66"/>
      <c r="AG1808" s="66"/>
      <c r="AH1808" s="66"/>
      <c r="AI1808" s="66"/>
    </row>
    <row r="1809">
      <c r="A1809" s="150"/>
      <c r="B1809" s="225"/>
      <c r="C1809" s="269"/>
      <c r="D1809" s="228"/>
      <c r="E1809" s="225"/>
      <c r="F1809" s="301"/>
      <c r="G1809" s="302"/>
      <c r="H1809" s="302"/>
      <c r="I1809" s="302"/>
      <c r="J1809" s="260"/>
      <c r="K1809" s="269"/>
      <c r="L1809" s="269"/>
      <c r="M1809" s="269"/>
      <c r="N1809" s="225"/>
      <c r="O1809" s="225"/>
      <c r="P1809" s="66"/>
      <c r="Q1809" s="66"/>
      <c r="R1809" s="66"/>
      <c r="S1809" s="66"/>
      <c r="T1809" s="66"/>
      <c r="U1809" s="66"/>
      <c r="V1809" s="66"/>
      <c r="W1809" s="66"/>
      <c r="X1809" s="66"/>
      <c r="Y1809" s="66"/>
      <c r="Z1809" s="66"/>
      <c r="AA1809" s="66"/>
      <c r="AB1809" s="66"/>
      <c r="AC1809" s="66"/>
      <c r="AD1809" s="66"/>
      <c r="AE1809" s="66"/>
      <c r="AF1809" s="66"/>
      <c r="AG1809" s="66"/>
      <c r="AH1809" s="66"/>
      <c r="AI1809" s="66"/>
    </row>
    <row r="1810">
      <c r="A1810" s="150"/>
      <c r="B1810" s="225"/>
      <c r="C1810" s="269"/>
      <c r="D1810" s="228"/>
      <c r="E1810" s="225"/>
      <c r="F1810" s="301"/>
      <c r="G1810" s="302"/>
      <c r="H1810" s="302"/>
      <c r="I1810" s="302"/>
      <c r="J1810" s="260"/>
      <c r="K1810" s="269"/>
      <c r="L1810" s="269"/>
      <c r="M1810" s="269"/>
      <c r="N1810" s="225"/>
      <c r="O1810" s="225"/>
      <c r="P1810" s="66"/>
      <c r="Q1810" s="66"/>
      <c r="R1810" s="66"/>
      <c r="S1810" s="66"/>
      <c r="T1810" s="66"/>
      <c r="U1810" s="66"/>
      <c r="V1810" s="66"/>
      <c r="W1810" s="66"/>
      <c r="X1810" s="66"/>
      <c r="Y1810" s="66"/>
      <c r="Z1810" s="66"/>
      <c r="AA1810" s="66"/>
      <c r="AB1810" s="66"/>
      <c r="AC1810" s="66"/>
      <c r="AD1810" s="66"/>
      <c r="AE1810" s="66"/>
      <c r="AF1810" s="66"/>
      <c r="AG1810" s="66"/>
      <c r="AH1810" s="66"/>
      <c r="AI1810" s="66"/>
    </row>
    <row r="1811">
      <c r="A1811" s="150"/>
      <c r="B1811" s="225"/>
      <c r="C1811" s="269"/>
      <c r="D1811" s="228"/>
      <c r="E1811" s="225"/>
      <c r="F1811" s="301"/>
      <c r="G1811" s="302"/>
      <c r="H1811" s="302"/>
      <c r="I1811" s="302"/>
      <c r="J1811" s="260"/>
      <c r="K1811" s="269"/>
      <c r="L1811" s="269"/>
      <c r="M1811" s="269"/>
      <c r="N1811" s="225"/>
      <c r="O1811" s="225"/>
      <c r="P1811" s="66"/>
      <c r="Q1811" s="66"/>
      <c r="R1811" s="66"/>
      <c r="S1811" s="66"/>
      <c r="T1811" s="66"/>
      <c r="U1811" s="66"/>
      <c r="V1811" s="66"/>
      <c r="W1811" s="66"/>
      <c r="X1811" s="66"/>
      <c r="Y1811" s="66"/>
      <c r="Z1811" s="66"/>
      <c r="AA1811" s="66"/>
      <c r="AB1811" s="66"/>
      <c r="AC1811" s="66"/>
      <c r="AD1811" s="66"/>
      <c r="AE1811" s="66"/>
      <c r="AF1811" s="66"/>
      <c r="AG1811" s="66"/>
      <c r="AH1811" s="66"/>
      <c r="AI1811" s="66"/>
    </row>
    <row r="1812">
      <c r="A1812" s="150"/>
      <c r="B1812" s="225"/>
      <c r="C1812" s="269"/>
      <c r="D1812" s="228"/>
      <c r="E1812" s="225"/>
      <c r="F1812" s="301"/>
      <c r="G1812" s="302"/>
      <c r="H1812" s="302"/>
      <c r="I1812" s="302"/>
      <c r="J1812" s="260"/>
      <c r="K1812" s="269"/>
      <c r="L1812" s="269"/>
      <c r="M1812" s="269"/>
      <c r="N1812" s="225"/>
      <c r="O1812" s="225"/>
      <c r="P1812" s="66"/>
      <c r="Q1812" s="66"/>
      <c r="R1812" s="66"/>
      <c r="S1812" s="66"/>
      <c r="T1812" s="66"/>
      <c r="U1812" s="66"/>
      <c r="V1812" s="66"/>
      <c r="W1812" s="66"/>
      <c r="X1812" s="66"/>
      <c r="Y1812" s="66"/>
      <c r="Z1812" s="66"/>
      <c r="AA1812" s="66"/>
      <c r="AB1812" s="66"/>
      <c r="AC1812" s="66"/>
      <c r="AD1812" s="66"/>
      <c r="AE1812" s="66"/>
      <c r="AF1812" s="66"/>
      <c r="AG1812" s="66"/>
      <c r="AH1812" s="66"/>
      <c r="AI1812" s="66"/>
    </row>
    <row r="1813">
      <c r="A1813" s="150"/>
      <c r="B1813" s="225"/>
      <c r="C1813" s="269"/>
      <c r="D1813" s="228"/>
      <c r="E1813" s="225"/>
      <c r="F1813" s="301"/>
      <c r="G1813" s="302"/>
      <c r="H1813" s="302"/>
      <c r="I1813" s="302"/>
      <c r="J1813" s="260"/>
      <c r="K1813" s="269"/>
      <c r="L1813" s="269"/>
      <c r="M1813" s="269"/>
      <c r="N1813" s="225"/>
      <c r="O1813" s="225"/>
      <c r="P1813" s="66"/>
      <c r="Q1813" s="66"/>
      <c r="R1813" s="66"/>
      <c r="S1813" s="66"/>
      <c r="T1813" s="66"/>
      <c r="U1813" s="66"/>
      <c r="V1813" s="66"/>
      <c r="W1813" s="66"/>
      <c r="X1813" s="66"/>
      <c r="Y1813" s="66"/>
      <c r="Z1813" s="66"/>
      <c r="AA1813" s="66"/>
      <c r="AB1813" s="66"/>
      <c r="AC1813" s="66"/>
      <c r="AD1813" s="66"/>
      <c r="AE1813" s="66"/>
      <c r="AF1813" s="66"/>
      <c r="AG1813" s="66"/>
      <c r="AH1813" s="66"/>
      <c r="AI1813" s="66"/>
    </row>
    <row r="1814">
      <c r="A1814" s="150"/>
      <c r="B1814" s="225"/>
      <c r="C1814" s="269"/>
      <c r="D1814" s="228"/>
      <c r="E1814" s="225"/>
      <c r="F1814" s="301"/>
      <c r="G1814" s="302"/>
      <c r="H1814" s="302"/>
      <c r="I1814" s="302"/>
      <c r="J1814" s="260"/>
      <c r="K1814" s="269"/>
      <c r="L1814" s="269"/>
      <c r="M1814" s="269"/>
      <c r="N1814" s="225"/>
      <c r="O1814" s="225"/>
      <c r="P1814" s="66"/>
      <c r="Q1814" s="66"/>
      <c r="R1814" s="66"/>
      <c r="S1814" s="66"/>
      <c r="T1814" s="66"/>
      <c r="U1814" s="66"/>
      <c r="V1814" s="66"/>
      <c r="W1814" s="66"/>
      <c r="X1814" s="66"/>
      <c r="Y1814" s="66"/>
      <c r="Z1814" s="66"/>
      <c r="AA1814" s="66"/>
      <c r="AB1814" s="66"/>
      <c r="AC1814" s="66"/>
      <c r="AD1814" s="66"/>
      <c r="AE1814" s="66"/>
      <c r="AF1814" s="66"/>
      <c r="AG1814" s="66"/>
      <c r="AH1814" s="66"/>
      <c r="AI1814" s="66"/>
    </row>
    <row r="1815">
      <c r="A1815" s="150"/>
      <c r="B1815" s="225"/>
      <c r="C1815" s="269"/>
      <c r="D1815" s="228"/>
      <c r="E1815" s="225"/>
      <c r="F1815" s="301"/>
      <c r="G1815" s="302"/>
      <c r="H1815" s="302"/>
      <c r="I1815" s="302"/>
      <c r="J1815" s="260"/>
      <c r="K1815" s="269"/>
      <c r="L1815" s="269"/>
      <c r="M1815" s="269"/>
      <c r="N1815" s="225"/>
      <c r="O1815" s="225"/>
      <c r="P1815" s="66"/>
      <c r="Q1815" s="66"/>
      <c r="R1815" s="66"/>
      <c r="S1815" s="66"/>
      <c r="T1815" s="66"/>
      <c r="U1815" s="66"/>
      <c r="V1815" s="66"/>
      <c r="W1815" s="66"/>
      <c r="X1815" s="66"/>
      <c r="Y1815" s="66"/>
      <c r="Z1815" s="66"/>
      <c r="AA1815" s="66"/>
      <c r="AB1815" s="66"/>
      <c r="AC1815" s="66"/>
      <c r="AD1815" s="66"/>
      <c r="AE1815" s="66"/>
      <c r="AF1815" s="66"/>
      <c r="AG1815" s="66"/>
      <c r="AH1815" s="66"/>
      <c r="AI1815" s="66"/>
    </row>
    <row r="1816">
      <c r="A1816" s="150"/>
      <c r="B1816" s="225"/>
      <c r="C1816" s="269"/>
      <c r="D1816" s="228"/>
      <c r="E1816" s="225"/>
      <c r="F1816" s="301"/>
      <c r="G1816" s="302"/>
      <c r="H1816" s="302"/>
      <c r="I1816" s="302"/>
      <c r="J1816" s="260"/>
      <c r="K1816" s="269"/>
      <c r="L1816" s="269"/>
      <c r="M1816" s="269"/>
      <c r="N1816" s="225"/>
      <c r="O1816" s="225"/>
      <c r="P1816" s="66"/>
      <c r="Q1816" s="66"/>
      <c r="R1816" s="66"/>
      <c r="S1816" s="66"/>
      <c r="T1816" s="66"/>
      <c r="U1816" s="66"/>
      <c r="V1816" s="66"/>
      <c r="W1816" s="66"/>
      <c r="X1816" s="66"/>
      <c r="Y1816" s="66"/>
      <c r="Z1816" s="66"/>
      <c r="AA1816" s="66"/>
      <c r="AB1816" s="66"/>
      <c r="AC1816" s="66"/>
      <c r="AD1816" s="66"/>
      <c r="AE1816" s="66"/>
      <c r="AF1816" s="66"/>
      <c r="AG1816" s="66"/>
      <c r="AH1816" s="66"/>
      <c r="AI1816" s="66"/>
    </row>
    <row r="1817">
      <c r="A1817" s="150"/>
      <c r="B1817" s="225"/>
      <c r="C1817" s="269"/>
      <c r="D1817" s="228"/>
      <c r="E1817" s="225"/>
      <c r="F1817" s="301"/>
      <c r="G1817" s="302"/>
      <c r="H1817" s="302"/>
      <c r="I1817" s="302"/>
      <c r="J1817" s="260"/>
      <c r="K1817" s="269"/>
      <c r="L1817" s="269"/>
      <c r="M1817" s="269"/>
      <c r="N1817" s="225"/>
      <c r="O1817" s="225"/>
      <c r="P1817" s="66"/>
      <c r="Q1817" s="66"/>
      <c r="R1817" s="66"/>
      <c r="S1817" s="66"/>
      <c r="T1817" s="66"/>
      <c r="U1817" s="66"/>
      <c r="V1817" s="66"/>
      <c r="W1817" s="66"/>
      <c r="X1817" s="66"/>
      <c r="Y1817" s="66"/>
      <c r="Z1817" s="66"/>
      <c r="AA1817" s="66"/>
      <c r="AB1817" s="66"/>
      <c r="AC1817" s="66"/>
      <c r="AD1817" s="66"/>
      <c r="AE1817" s="66"/>
      <c r="AF1817" s="66"/>
      <c r="AG1817" s="66"/>
      <c r="AH1817" s="66"/>
      <c r="AI1817" s="66"/>
    </row>
    <row r="1818">
      <c r="A1818" s="150"/>
      <c r="B1818" s="225"/>
      <c r="C1818" s="269"/>
      <c r="D1818" s="228"/>
      <c r="E1818" s="225"/>
      <c r="F1818" s="301"/>
      <c r="G1818" s="302"/>
      <c r="H1818" s="302"/>
      <c r="I1818" s="302"/>
      <c r="J1818" s="260"/>
      <c r="K1818" s="269"/>
      <c r="L1818" s="269"/>
      <c r="M1818" s="269"/>
      <c r="N1818" s="225"/>
      <c r="O1818" s="225"/>
      <c r="P1818" s="66"/>
      <c r="Q1818" s="66"/>
      <c r="R1818" s="66"/>
      <c r="S1818" s="66"/>
      <c r="T1818" s="66"/>
      <c r="U1818" s="66"/>
      <c r="V1818" s="66"/>
      <c r="W1818" s="66"/>
      <c r="X1818" s="66"/>
      <c r="Y1818" s="66"/>
      <c r="Z1818" s="66"/>
      <c r="AA1818" s="66"/>
      <c r="AB1818" s="66"/>
      <c r="AC1818" s="66"/>
      <c r="AD1818" s="66"/>
      <c r="AE1818" s="66"/>
      <c r="AF1818" s="66"/>
      <c r="AG1818" s="66"/>
      <c r="AH1818" s="66"/>
      <c r="AI1818" s="66"/>
    </row>
    <row r="1819">
      <c r="A1819" s="150"/>
      <c r="B1819" s="225"/>
      <c r="C1819" s="269"/>
      <c r="D1819" s="228"/>
      <c r="E1819" s="225"/>
      <c r="F1819" s="301"/>
      <c r="G1819" s="302"/>
      <c r="H1819" s="302"/>
      <c r="I1819" s="302"/>
      <c r="J1819" s="260"/>
      <c r="K1819" s="269"/>
      <c r="L1819" s="269"/>
      <c r="M1819" s="269"/>
      <c r="N1819" s="225"/>
      <c r="O1819" s="225"/>
      <c r="P1819" s="66"/>
      <c r="Q1819" s="66"/>
      <c r="R1819" s="66"/>
      <c r="S1819" s="66"/>
      <c r="T1819" s="66"/>
      <c r="U1819" s="66"/>
      <c r="V1819" s="66"/>
      <c r="W1819" s="66"/>
      <c r="X1819" s="66"/>
      <c r="Y1819" s="66"/>
      <c r="Z1819" s="66"/>
      <c r="AA1819" s="66"/>
      <c r="AB1819" s="66"/>
      <c r="AC1819" s="66"/>
      <c r="AD1819" s="66"/>
      <c r="AE1819" s="66"/>
      <c r="AF1819" s="66"/>
      <c r="AG1819" s="66"/>
      <c r="AH1819" s="66"/>
      <c r="AI1819" s="66"/>
    </row>
    <row r="1820">
      <c r="A1820" s="150"/>
      <c r="B1820" s="225"/>
      <c r="C1820" s="269"/>
      <c r="D1820" s="228"/>
      <c r="E1820" s="225"/>
      <c r="F1820" s="301"/>
      <c r="G1820" s="302"/>
      <c r="H1820" s="302"/>
      <c r="I1820" s="302"/>
      <c r="J1820" s="260"/>
      <c r="K1820" s="269"/>
      <c r="L1820" s="269"/>
      <c r="M1820" s="269"/>
      <c r="N1820" s="225"/>
      <c r="O1820" s="225"/>
      <c r="P1820" s="66"/>
      <c r="Q1820" s="66"/>
      <c r="R1820" s="66"/>
      <c r="S1820" s="66"/>
      <c r="T1820" s="66"/>
      <c r="U1820" s="66"/>
      <c r="V1820" s="66"/>
      <c r="W1820" s="66"/>
      <c r="X1820" s="66"/>
      <c r="Y1820" s="66"/>
      <c r="Z1820" s="66"/>
      <c r="AA1820" s="66"/>
      <c r="AB1820" s="66"/>
      <c r="AC1820" s="66"/>
      <c r="AD1820" s="66"/>
      <c r="AE1820" s="66"/>
      <c r="AF1820" s="66"/>
      <c r="AG1820" s="66"/>
      <c r="AH1820" s="66"/>
      <c r="AI1820" s="66"/>
    </row>
    <row r="1821">
      <c r="A1821" s="150"/>
      <c r="B1821" s="225"/>
      <c r="C1821" s="269"/>
      <c r="D1821" s="228"/>
      <c r="E1821" s="225"/>
      <c r="F1821" s="301"/>
      <c r="G1821" s="302"/>
      <c r="H1821" s="302"/>
      <c r="I1821" s="302"/>
      <c r="J1821" s="260"/>
      <c r="K1821" s="269"/>
      <c r="L1821" s="269"/>
      <c r="M1821" s="269"/>
      <c r="N1821" s="225"/>
      <c r="O1821" s="225"/>
      <c r="P1821" s="66"/>
      <c r="Q1821" s="66"/>
      <c r="R1821" s="66"/>
      <c r="S1821" s="66"/>
      <c r="T1821" s="66"/>
      <c r="U1821" s="66"/>
      <c r="V1821" s="66"/>
      <c r="W1821" s="66"/>
      <c r="X1821" s="66"/>
      <c r="Y1821" s="66"/>
      <c r="Z1821" s="66"/>
      <c r="AA1821" s="66"/>
      <c r="AB1821" s="66"/>
      <c r="AC1821" s="66"/>
      <c r="AD1821" s="66"/>
      <c r="AE1821" s="66"/>
      <c r="AF1821" s="66"/>
      <c r="AG1821" s="66"/>
      <c r="AH1821" s="66"/>
      <c r="AI1821" s="66"/>
    </row>
    <row r="1822">
      <c r="A1822" s="150"/>
      <c r="B1822" s="225"/>
      <c r="C1822" s="269"/>
      <c r="D1822" s="228"/>
      <c r="E1822" s="225"/>
      <c r="F1822" s="301"/>
      <c r="G1822" s="302"/>
      <c r="H1822" s="302"/>
      <c r="I1822" s="302"/>
      <c r="J1822" s="260"/>
      <c r="K1822" s="269"/>
      <c r="L1822" s="269"/>
      <c r="M1822" s="269"/>
      <c r="N1822" s="225"/>
      <c r="O1822" s="225"/>
      <c r="P1822" s="66"/>
      <c r="Q1822" s="66"/>
      <c r="R1822" s="66"/>
      <c r="S1822" s="66"/>
      <c r="T1822" s="66"/>
      <c r="U1822" s="66"/>
      <c r="V1822" s="66"/>
      <c r="W1822" s="66"/>
      <c r="X1822" s="66"/>
      <c r="Y1822" s="66"/>
      <c r="Z1822" s="66"/>
      <c r="AA1822" s="66"/>
      <c r="AB1822" s="66"/>
      <c r="AC1822" s="66"/>
      <c r="AD1822" s="66"/>
      <c r="AE1822" s="66"/>
      <c r="AF1822" s="66"/>
      <c r="AG1822" s="66"/>
      <c r="AH1822" s="66"/>
      <c r="AI1822" s="66"/>
    </row>
    <row r="1823">
      <c r="A1823" s="150"/>
      <c r="B1823" s="225"/>
      <c r="C1823" s="269"/>
      <c r="D1823" s="228"/>
      <c r="E1823" s="225"/>
      <c r="F1823" s="301"/>
      <c r="G1823" s="302"/>
      <c r="H1823" s="302"/>
      <c r="I1823" s="302"/>
      <c r="J1823" s="260"/>
      <c r="K1823" s="269"/>
      <c r="L1823" s="269"/>
      <c r="M1823" s="269"/>
      <c r="N1823" s="225"/>
      <c r="O1823" s="225"/>
      <c r="P1823" s="66"/>
      <c r="Q1823" s="66"/>
      <c r="R1823" s="66"/>
      <c r="S1823" s="66"/>
      <c r="T1823" s="66"/>
      <c r="U1823" s="66"/>
      <c r="V1823" s="66"/>
      <c r="W1823" s="66"/>
      <c r="X1823" s="66"/>
      <c r="Y1823" s="66"/>
      <c r="Z1823" s="66"/>
      <c r="AA1823" s="66"/>
      <c r="AB1823" s="66"/>
      <c r="AC1823" s="66"/>
      <c r="AD1823" s="66"/>
      <c r="AE1823" s="66"/>
      <c r="AF1823" s="66"/>
      <c r="AG1823" s="66"/>
      <c r="AH1823" s="66"/>
      <c r="AI1823" s="66"/>
    </row>
    <row r="1824">
      <c r="A1824" s="150"/>
      <c r="B1824" s="225"/>
      <c r="C1824" s="269"/>
      <c r="D1824" s="228"/>
      <c r="E1824" s="225"/>
      <c r="F1824" s="301"/>
      <c r="G1824" s="302"/>
      <c r="H1824" s="302"/>
      <c r="I1824" s="302"/>
      <c r="J1824" s="260"/>
      <c r="K1824" s="269"/>
      <c r="L1824" s="269"/>
      <c r="M1824" s="269"/>
      <c r="N1824" s="225"/>
      <c r="O1824" s="225"/>
      <c r="P1824" s="66"/>
      <c r="Q1824" s="66"/>
      <c r="R1824" s="66"/>
      <c r="S1824" s="66"/>
      <c r="T1824" s="66"/>
      <c r="U1824" s="66"/>
      <c r="V1824" s="66"/>
      <c r="W1824" s="66"/>
      <c r="X1824" s="66"/>
      <c r="Y1824" s="66"/>
      <c r="Z1824" s="66"/>
      <c r="AA1824" s="66"/>
      <c r="AB1824" s="66"/>
      <c r="AC1824" s="66"/>
      <c r="AD1824" s="66"/>
      <c r="AE1824" s="66"/>
      <c r="AF1824" s="66"/>
      <c r="AG1824" s="66"/>
      <c r="AH1824" s="66"/>
      <c r="AI1824" s="66"/>
    </row>
    <row r="1825">
      <c r="A1825" s="150"/>
      <c r="B1825" s="225"/>
      <c r="C1825" s="269"/>
      <c r="D1825" s="228"/>
      <c r="E1825" s="225"/>
      <c r="F1825" s="301"/>
      <c r="G1825" s="302"/>
      <c r="H1825" s="302"/>
      <c r="I1825" s="302"/>
      <c r="J1825" s="260"/>
      <c r="K1825" s="269"/>
      <c r="L1825" s="269"/>
      <c r="M1825" s="269"/>
      <c r="N1825" s="225"/>
      <c r="O1825" s="225"/>
      <c r="P1825" s="66"/>
      <c r="Q1825" s="66"/>
      <c r="R1825" s="66"/>
      <c r="S1825" s="66"/>
      <c r="T1825" s="66"/>
      <c r="U1825" s="66"/>
      <c r="V1825" s="66"/>
      <c r="W1825" s="66"/>
      <c r="X1825" s="66"/>
      <c r="Y1825" s="66"/>
      <c r="Z1825" s="66"/>
      <c r="AA1825" s="66"/>
      <c r="AB1825" s="66"/>
      <c r="AC1825" s="66"/>
      <c r="AD1825" s="66"/>
      <c r="AE1825" s="66"/>
      <c r="AF1825" s="66"/>
      <c r="AG1825" s="66"/>
      <c r="AH1825" s="66"/>
      <c r="AI1825" s="66"/>
    </row>
    <row r="1826">
      <c r="A1826" s="150"/>
      <c r="B1826" s="225"/>
      <c r="C1826" s="269"/>
      <c r="D1826" s="228"/>
      <c r="E1826" s="225"/>
      <c r="F1826" s="301"/>
      <c r="G1826" s="302"/>
      <c r="H1826" s="302"/>
      <c r="I1826" s="302"/>
      <c r="J1826" s="260"/>
      <c r="K1826" s="269"/>
      <c r="L1826" s="269"/>
      <c r="M1826" s="269"/>
      <c r="N1826" s="225"/>
      <c r="O1826" s="225"/>
      <c r="P1826" s="66"/>
      <c r="Q1826" s="66"/>
      <c r="R1826" s="66"/>
      <c r="S1826" s="66"/>
      <c r="T1826" s="66"/>
      <c r="U1826" s="66"/>
      <c r="V1826" s="66"/>
      <c r="W1826" s="66"/>
      <c r="X1826" s="66"/>
      <c r="Y1826" s="66"/>
      <c r="Z1826" s="66"/>
      <c r="AA1826" s="66"/>
      <c r="AB1826" s="66"/>
      <c r="AC1826" s="66"/>
      <c r="AD1826" s="66"/>
      <c r="AE1826" s="66"/>
      <c r="AF1826" s="66"/>
      <c r="AG1826" s="66"/>
      <c r="AH1826" s="66"/>
      <c r="AI1826" s="66"/>
    </row>
    <row r="1827">
      <c r="A1827" s="150"/>
      <c r="B1827" s="225"/>
      <c r="C1827" s="269"/>
      <c r="D1827" s="228"/>
      <c r="E1827" s="225"/>
      <c r="F1827" s="301"/>
      <c r="G1827" s="302"/>
      <c r="H1827" s="302"/>
      <c r="I1827" s="302"/>
      <c r="J1827" s="260"/>
      <c r="K1827" s="269"/>
      <c r="L1827" s="269"/>
      <c r="M1827" s="269"/>
      <c r="N1827" s="225"/>
      <c r="O1827" s="225"/>
      <c r="P1827" s="66"/>
      <c r="Q1827" s="66"/>
      <c r="R1827" s="66"/>
      <c r="S1827" s="66"/>
      <c r="T1827" s="66"/>
      <c r="U1827" s="66"/>
      <c r="V1827" s="66"/>
      <c r="W1827" s="66"/>
      <c r="X1827" s="66"/>
      <c r="Y1827" s="66"/>
      <c r="Z1827" s="66"/>
      <c r="AA1827" s="66"/>
      <c r="AB1827" s="66"/>
      <c r="AC1827" s="66"/>
      <c r="AD1827" s="66"/>
      <c r="AE1827" s="66"/>
      <c r="AF1827" s="66"/>
      <c r="AG1827" s="66"/>
      <c r="AH1827" s="66"/>
      <c r="AI1827" s="66"/>
    </row>
    <row r="1828">
      <c r="A1828" s="150"/>
      <c r="B1828" s="225"/>
      <c r="C1828" s="269"/>
      <c r="D1828" s="228"/>
      <c r="E1828" s="225"/>
      <c r="F1828" s="301"/>
      <c r="G1828" s="302"/>
      <c r="H1828" s="302"/>
      <c r="I1828" s="302"/>
      <c r="J1828" s="260"/>
      <c r="K1828" s="269"/>
      <c r="L1828" s="269"/>
      <c r="M1828" s="269"/>
      <c r="N1828" s="225"/>
      <c r="O1828" s="225"/>
      <c r="P1828" s="66"/>
      <c r="Q1828" s="66"/>
      <c r="R1828" s="66"/>
      <c r="S1828" s="66"/>
      <c r="T1828" s="66"/>
      <c r="U1828" s="66"/>
      <c r="V1828" s="66"/>
      <c r="W1828" s="66"/>
      <c r="X1828" s="66"/>
      <c r="Y1828" s="66"/>
      <c r="Z1828" s="66"/>
      <c r="AA1828" s="66"/>
      <c r="AB1828" s="66"/>
      <c r="AC1828" s="66"/>
      <c r="AD1828" s="66"/>
      <c r="AE1828" s="66"/>
      <c r="AF1828" s="66"/>
      <c r="AG1828" s="66"/>
      <c r="AH1828" s="66"/>
      <c r="AI1828" s="66"/>
    </row>
    <row r="1829">
      <c r="A1829" s="150"/>
      <c r="B1829" s="225"/>
      <c r="C1829" s="269"/>
      <c r="D1829" s="228"/>
      <c r="E1829" s="225"/>
      <c r="F1829" s="301"/>
      <c r="G1829" s="302"/>
      <c r="H1829" s="302"/>
      <c r="I1829" s="302"/>
      <c r="J1829" s="260"/>
      <c r="K1829" s="269"/>
      <c r="L1829" s="269"/>
      <c r="M1829" s="269"/>
      <c r="N1829" s="225"/>
      <c r="O1829" s="225"/>
      <c r="P1829" s="66"/>
      <c r="Q1829" s="66"/>
      <c r="R1829" s="66"/>
      <c r="S1829" s="66"/>
      <c r="T1829" s="66"/>
      <c r="U1829" s="66"/>
      <c r="V1829" s="66"/>
      <c r="W1829" s="66"/>
      <c r="X1829" s="66"/>
      <c r="Y1829" s="66"/>
      <c r="Z1829" s="66"/>
      <c r="AA1829" s="66"/>
      <c r="AB1829" s="66"/>
      <c r="AC1829" s="66"/>
      <c r="AD1829" s="66"/>
      <c r="AE1829" s="66"/>
      <c r="AF1829" s="66"/>
      <c r="AG1829" s="66"/>
      <c r="AH1829" s="66"/>
      <c r="AI1829" s="66"/>
    </row>
    <row r="1830">
      <c r="A1830" s="150"/>
      <c r="B1830" s="225"/>
      <c r="C1830" s="269"/>
      <c r="D1830" s="228"/>
      <c r="E1830" s="225"/>
      <c r="F1830" s="301"/>
      <c r="G1830" s="302"/>
      <c r="H1830" s="302"/>
      <c r="I1830" s="302"/>
      <c r="J1830" s="260"/>
      <c r="K1830" s="269"/>
      <c r="L1830" s="269"/>
      <c r="M1830" s="269"/>
      <c r="N1830" s="225"/>
      <c r="O1830" s="225"/>
      <c r="P1830" s="66"/>
      <c r="Q1830" s="66"/>
      <c r="R1830" s="66"/>
      <c r="S1830" s="66"/>
      <c r="T1830" s="66"/>
      <c r="U1830" s="66"/>
      <c r="V1830" s="66"/>
      <c r="W1830" s="66"/>
      <c r="X1830" s="66"/>
      <c r="Y1830" s="66"/>
      <c r="Z1830" s="66"/>
      <c r="AA1830" s="66"/>
      <c r="AB1830" s="66"/>
      <c r="AC1830" s="66"/>
      <c r="AD1830" s="66"/>
      <c r="AE1830" s="66"/>
      <c r="AF1830" s="66"/>
      <c r="AG1830" s="66"/>
      <c r="AH1830" s="66"/>
      <c r="AI1830" s="66"/>
    </row>
    <row r="1831">
      <c r="A1831" s="150"/>
      <c r="B1831" s="225"/>
      <c r="C1831" s="269"/>
      <c r="D1831" s="228"/>
      <c r="E1831" s="225"/>
      <c r="F1831" s="301"/>
      <c r="G1831" s="302"/>
      <c r="H1831" s="302"/>
      <c r="I1831" s="302"/>
      <c r="J1831" s="260"/>
      <c r="K1831" s="269"/>
      <c r="L1831" s="269"/>
      <c r="M1831" s="269"/>
      <c r="N1831" s="225"/>
      <c r="O1831" s="225"/>
      <c r="P1831" s="66"/>
      <c r="Q1831" s="66"/>
      <c r="R1831" s="66"/>
      <c r="S1831" s="66"/>
      <c r="T1831" s="66"/>
      <c r="U1831" s="66"/>
      <c r="V1831" s="66"/>
      <c r="W1831" s="66"/>
      <c r="X1831" s="66"/>
      <c r="Y1831" s="66"/>
      <c r="Z1831" s="66"/>
      <c r="AA1831" s="66"/>
      <c r="AB1831" s="66"/>
      <c r="AC1831" s="66"/>
      <c r="AD1831" s="66"/>
      <c r="AE1831" s="66"/>
      <c r="AF1831" s="66"/>
      <c r="AG1831" s="66"/>
      <c r="AH1831" s="66"/>
      <c r="AI1831" s="66"/>
    </row>
    <row r="1832">
      <c r="A1832" s="150"/>
      <c r="B1832" s="225"/>
      <c r="C1832" s="269"/>
      <c r="D1832" s="228"/>
      <c r="E1832" s="225"/>
      <c r="F1832" s="301"/>
      <c r="G1832" s="302"/>
      <c r="H1832" s="302"/>
      <c r="I1832" s="302"/>
      <c r="J1832" s="260"/>
      <c r="K1832" s="269"/>
      <c r="L1832" s="269"/>
      <c r="M1832" s="269"/>
      <c r="N1832" s="225"/>
      <c r="O1832" s="225"/>
      <c r="P1832" s="66"/>
      <c r="Q1832" s="66"/>
      <c r="R1832" s="66"/>
      <c r="S1832" s="66"/>
      <c r="T1832" s="66"/>
      <c r="U1832" s="66"/>
      <c r="V1832" s="66"/>
      <c r="W1832" s="66"/>
      <c r="X1832" s="66"/>
      <c r="Y1832" s="66"/>
      <c r="Z1832" s="66"/>
      <c r="AA1832" s="66"/>
      <c r="AB1832" s="66"/>
      <c r="AC1832" s="66"/>
      <c r="AD1832" s="66"/>
      <c r="AE1832" s="66"/>
      <c r="AF1832" s="66"/>
      <c r="AG1832" s="66"/>
      <c r="AH1832" s="66"/>
      <c r="AI1832" s="66"/>
    </row>
    <row r="1833">
      <c r="A1833" s="150"/>
      <c r="B1833" s="225"/>
      <c r="C1833" s="269"/>
      <c r="D1833" s="228"/>
      <c r="E1833" s="225"/>
      <c r="F1833" s="301"/>
      <c r="G1833" s="302"/>
      <c r="H1833" s="302"/>
      <c r="I1833" s="302"/>
      <c r="J1833" s="260"/>
      <c r="K1833" s="269"/>
      <c r="L1833" s="269"/>
      <c r="M1833" s="269"/>
      <c r="N1833" s="225"/>
      <c r="O1833" s="225"/>
      <c r="P1833" s="66"/>
      <c r="Q1833" s="66"/>
      <c r="R1833" s="66"/>
      <c r="S1833" s="66"/>
      <c r="T1833" s="66"/>
      <c r="U1833" s="66"/>
      <c r="V1833" s="66"/>
      <c r="W1833" s="66"/>
      <c r="X1833" s="66"/>
      <c r="Y1833" s="66"/>
      <c r="Z1833" s="66"/>
      <c r="AA1833" s="66"/>
      <c r="AB1833" s="66"/>
      <c r="AC1833" s="66"/>
      <c r="AD1833" s="66"/>
      <c r="AE1833" s="66"/>
      <c r="AF1833" s="66"/>
      <c r="AG1833" s="66"/>
      <c r="AH1833" s="66"/>
      <c r="AI1833" s="66"/>
    </row>
    <row r="1834">
      <c r="A1834" s="150"/>
      <c r="B1834" s="225"/>
      <c r="C1834" s="269"/>
      <c r="D1834" s="228"/>
      <c r="E1834" s="225"/>
      <c r="F1834" s="301"/>
      <c r="G1834" s="302"/>
      <c r="H1834" s="302"/>
      <c r="I1834" s="302"/>
      <c r="J1834" s="260"/>
      <c r="K1834" s="269"/>
      <c r="L1834" s="269"/>
      <c r="M1834" s="269"/>
      <c r="N1834" s="225"/>
      <c r="O1834" s="225"/>
      <c r="P1834" s="66"/>
      <c r="Q1834" s="66"/>
      <c r="R1834" s="66"/>
      <c r="S1834" s="66"/>
      <c r="T1834" s="66"/>
      <c r="U1834" s="66"/>
      <c r="V1834" s="66"/>
      <c r="W1834" s="66"/>
      <c r="X1834" s="66"/>
      <c r="Y1834" s="66"/>
      <c r="Z1834" s="66"/>
      <c r="AA1834" s="66"/>
      <c r="AB1834" s="66"/>
      <c r="AC1834" s="66"/>
      <c r="AD1834" s="66"/>
      <c r="AE1834" s="66"/>
      <c r="AF1834" s="66"/>
      <c r="AG1834" s="66"/>
      <c r="AH1834" s="66"/>
      <c r="AI1834" s="66"/>
    </row>
    <row r="1835">
      <c r="A1835" s="150"/>
      <c r="B1835" s="225"/>
      <c r="C1835" s="269"/>
      <c r="D1835" s="228"/>
      <c r="E1835" s="225"/>
      <c r="F1835" s="301"/>
      <c r="G1835" s="302"/>
      <c r="H1835" s="302"/>
      <c r="I1835" s="302"/>
      <c r="J1835" s="260"/>
      <c r="K1835" s="269"/>
      <c r="L1835" s="269"/>
      <c r="M1835" s="269"/>
      <c r="N1835" s="225"/>
      <c r="O1835" s="225"/>
      <c r="P1835" s="66"/>
      <c r="Q1835" s="66"/>
      <c r="R1835" s="66"/>
      <c r="S1835" s="66"/>
      <c r="T1835" s="66"/>
      <c r="U1835" s="66"/>
      <c r="V1835" s="66"/>
      <c r="W1835" s="66"/>
      <c r="X1835" s="66"/>
      <c r="Y1835" s="66"/>
      <c r="Z1835" s="66"/>
      <c r="AA1835" s="66"/>
      <c r="AB1835" s="66"/>
      <c r="AC1835" s="66"/>
      <c r="AD1835" s="66"/>
      <c r="AE1835" s="66"/>
      <c r="AF1835" s="66"/>
      <c r="AG1835" s="66"/>
      <c r="AH1835" s="66"/>
      <c r="AI1835" s="66"/>
    </row>
    <row r="1836">
      <c r="A1836" s="150"/>
      <c r="B1836" s="225"/>
      <c r="C1836" s="269"/>
      <c r="D1836" s="228"/>
      <c r="E1836" s="225"/>
      <c r="F1836" s="301"/>
      <c r="G1836" s="302"/>
      <c r="H1836" s="302"/>
      <c r="I1836" s="302"/>
      <c r="J1836" s="260"/>
      <c r="K1836" s="269"/>
      <c r="L1836" s="269"/>
      <c r="M1836" s="269"/>
      <c r="N1836" s="225"/>
      <c r="O1836" s="225"/>
      <c r="P1836" s="66"/>
      <c r="Q1836" s="66"/>
      <c r="R1836" s="66"/>
      <c r="S1836" s="66"/>
      <c r="T1836" s="66"/>
      <c r="U1836" s="66"/>
      <c r="V1836" s="66"/>
      <c r="W1836" s="66"/>
      <c r="X1836" s="66"/>
      <c r="Y1836" s="66"/>
      <c r="Z1836" s="66"/>
      <c r="AA1836" s="66"/>
      <c r="AB1836" s="66"/>
      <c r="AC1836" s="66"/>
      <c r="AD1836" s="66"/>
      <c r="AE1836" s="66"/>
      <c r="AF1836" s="66"/>
      <c r="AG1836" s="66"/>
      <c r="AH1836" s="66"/>
      <c r="AI1836" s="66"/>
    </row>
    <row r="1837">
      <c r="A1837" s="150"/>
      <c r="B1837" s="225"/>
      <c r="C1837" s="269"/>
      <c r="D1837" s="228"/>
      <c r="E1837" s="225"/>
      <c r="F1837" s="301"/>
      <c r="G1837" s="302"/>
      <c r="H1837" s="302"/>
      <c r="I1837" s="302"/>
      <c r="J1837" s="260"/>
      <c r="K1837" s="269"/>
      <c r="L1837" s="269"/>
      <c r="M1837" s="269"/>
      <c r="N1837" s="225"/>
      <c r="O1837" s="225"/>
      <c r="P1837" s="66"/>
      <c r="Q1837" s="66"/>
      <c r="R1837" s="66"/>
      <c r="S1837" s="66"/>
      <c r="T1837" s="66"/>
      <c r="U1837" s="66"/>
      <c r="V1837" s="66"/>
      <c r="W1837" s="66"/>
      <c r="X1837" s="66"/>
      <c r="Y1837" s="66"/>
      <c r="Z1837" s="66"/>
      <c r="AA1837" s="66"/>
      <c r="AB1837" s="66"/>
      <c r="AC1837" s="66"/>
      <c r="AD1837" s="66"/>
      <c r="AE1837" s="66"/>
      <c r="AF1837" s="66"/>
      <c r="AG1837" s="66"/>
      <c r="AH1837" s="66"/>
      <c r="AI1837" s="66"/>
    </row>
    <row r="1838">
      <c r="A1838" s="150"/>
      <c r="B1838" s="225"/>
      <c r="C1838" s="269"/>
      <c r="D1838" s="228"/>
      <c r="E1838" s="225"/>
      <c r="F1838" s="301"/>
      <c r="G1838" s="302"/>
      <c r="H1838" s="302"/>
      <c r="I1838" s="302"/>
      <c r="J1838" s="260"/>
      <c r="K1838" s="269"/>
      <c r="L1838" s="269"/>
      <c r="M1838" s="269"/>
      <c r="N1838" s="225"/>
      <c r="O1838" s="225"/>
      <c r="P1838" s="66"/>
      <c r="Q1838" s="66"/>
      <c r="R1838" s="66"/>
      <c r="S1838" s="66"/>
      <c r="T1838" s="66"/>
      <c r="U1838" s="66"/>
      <c r="V1838" s="66"/>
      <c r="W1838" s="66"/>
      <c r="X1838" s="66"/>
      <c r="Y1838" s="66"/>
      <c r="Z1838" s="66"/>
      <c r="AA1838" s="66"/>
      <c r="AB1838" s="66"/>
      <c r="AC1838" s="66"/>
      <c r="AD1838" s="66"/>
      <c r="AE1838" s="66"/>
      <c r="AF1838" s="66"/>
      <c r="AG1838" s="66"/>
      <c r="AH1838" s="66"/>
      <c r="AI1838" s="66"/>
    </row>
    <row r="1839">
      <c r="A1839" s="150"/>
      <c r="B1839" s="225"/>
      <c r="C1839" s="269"/>
      <c r="D1839" s="228"/>
      <c r="E1839" s="225"/>
      <c r="F1839" s="301"/>
      <c r="G1839" s="302"/>
      <c r="H1839" s="302"/>
      <c r="I1839" s="302"/>
      <c r="J1839" s="260"/>
      <c r="K1839" s="269"/>
      <c r="L1839" s="269"/>
      <c r="M1839" s="269"/>
      <c r="N1839" s="225"/>
      <c r="O1839" s="225"/>
      <c r="P1839" s="66"/>
      <c r="Q1839" s="66"/>
      <c r="R1839" s="66"/>
      <c r="S1839" s="66"/>
      <c r="T1839" s="66"/>
      <c r="U1839" s="66"/>
      <c r="V1839" s="66"/>
      <c r="W1839" s="66"/>
      <c r="X1839" s="66"/>
      <c r="Y1839" s="66"/>
      <c r="Z1839" s="66"/>
      <c r="AA1839" s="66"/>
      <c r="AB1839" s="66"/>
      <c r="AC1839" s="66"/>
      <c r="AD1839" s="66"/>
      <c r="AE1839" s="66"/>
      <c r="AF1839" s="66"/>
      <c r="AG1839" s="66"/>
      <c r="AH1839" s="66"/>
      <c r="AI1839" s="66"/>
    </row>
    <row r="1840">
      <c r="A1840" s="150"/>
      <c r="B1840" s="225"/>
      <c r="C1840" s="269"/>
      <c r="D1840" s="228"/>
      <c r="E1840" s="225"/>
      <c r="F1840" s="301"/>
      <c r="G1840" s="302"/>
      <c r="H1840" s="302"/>
      <c r="I1840" s="302"/>
      <c r="J1840" s="260"/>
      <c r="K1840" s="269"/>
      <c r="L1840" s="269"/>
      <c r="M1840" s="269"/>
      <c r="N1840" s="225"/>
      <c r="O1840" s="225"/>
      <c r="P1840" s="66"/>
      <c r="Q1840" s="66"/>
      <c r="R1840" s="66"/>
      <c r="S1840" s="66"/>
      <c r="T1840" s="66"/>
      <c r="U1840" s="66"/>
      <c r="V1840" s="66"/>
      <c r="W1840" s="66"/>
      <c r="X1840" s="66"/>
      <c r="Y1840" s="66"/>
      <c r="Z1840" s="66"/>
      <c r="AA1840" s="66"/>
      <c r="AB1840" s="66"/>
      <c r="AC1840" s="66"/>
      <c r="AD1840" s="66"/>
      <c r="AE1840" s="66"/>
      <c r="AF1840" s="66"/>
      <c r="AG1840" s="66"/>
      <c r="AH1840" s="66"/>
      <c r="AI1840" s="66"/>
    </row>
    <row r="1841">
      <c r="A1841" s="150"/>
      <c r="B1841" s="225"/>
      <c r="C1841" s="269"/>
      <c r="D1841" s="228"/>
      <c r="E1841" s="225"/>
      <c r="F1841" s="301"/>
      <c r="G1841" s="302"/>
      <c r="H1841" s="302"/>
      <c r="I1841" s="302"/>
      <c r="J1841" s="260"/>
      <c r="K1841" s="269"/>
      <c r="L1841" s="269"/>
      <c r="M1841" s="269"/>
      <c r="N1841" s="225"/>
      <c r="O1841" s="225"/>
      <c r="P1841" s="66"/>
      <c r="Q1841" s="66"/>
      <c r="R1841" s="66"/>
      <c r="S1841" s="66"/>
      <c r="T1841" s="66"/>
      <c r="U1841" s="66"/>
      <c r="V1841" s="66"/>
      <c r="W1841" s="66"/>
      <c r="X1841" s="66"/>
      <c r="Y1841" s="66"/>
      <c r="Z1841" s="66"/>
      <c r="AA1841" s="66"/>
      <c r="AB1841" s="66"/>
      <c r="AC1841" s="66"/>
      <c r="AD1841" s="66"/>
      <c r="AE1841" s="66"/>
      <c r="AF1841" s="66"/>
      <c r="AG1841" s="66"/>
      <c r="AH1841" s="66"/>
      <c r="AI1841" s="66"/>
    </row>
    <row r="1842">
      <c r="A1842" s="150"/>
      <c r="B1842" s="225"/>
      <c r="C1842" s="269"/>
      <c r="D1842" s="228"/>
      <c r="E1842" s="225"/>
      <c r="F1842" s="301"/>
      <c r="G1842" s="302"/>
      <c r="H1842" s="302"/>
      <c r="I1842" s="302"/>
      <c r="J1842" s="260"/>
      <c r="K1842" s="269"/>
      <c r="L1842" s="269"/>
      <c r="M1842" s="269"/>
      <c r="N1842" s="225"/>
      <c r="O1842" s="225"/>
      <c r="P1842" s="66"/>
      <c r="Q1842" s="66"/>
      <c r="R1842" s="66"/>
      <c r="S1842" s="66"/>
      <c r="T1842" s="66"/>
      <c r="U1842" s="66"/>
      <c r="V1842" s="66"/>
      <c r="W1842" s="66"/>
      <c r="X1842" s="66"/>
      <c r="Y1842" s="66"/>
      <c r="Z1842" s="66"/>
      <c r="AA1842" s="66"/>
      <c r="AB1842" s="66"/>
      <c r="AC1842" s="66"/>
      <c r="AD1842" s="66"/>
      <c r="AE1842" s="66"/>
      <c r="AF1842" s="66"/>
      <c r="AG1842" s="66"/>
      <c r="AH1842" s="66"/>
      <c r="AI1842" s="66"/>
    </row>
    <row r="1843">
      <c r="A1843" s="150"/>
      <c r="B1843" s="225"/>
      <c r="C1843" s="269"/>
      <c r="D1843" s="228"/>
      <c r="E1843" s="225"/>
      <c r="F1843" s="301"/>
      <c r="G1843" s="302"/>
      <c r="H1843" s="302"/>
      <c r="I1843" s="302"/>
      <c r="J1843" s="260"/>
      <c r="K1843" s="269"/>
      <c r="L1843" s="269"/>
      <c r="M1843" s="269"/>
      <c r="N1843" s="225"/>
      <c r="O1843" s="225"/>
      <c r="P1843" s="66"/>
      <c r="Q1843" s="66"/>
      <c r="R1843" s="66"/>
      <c r="S1843" s="66"/>
      <c r="T1843" s="66"/>
      <c r="U1843" s="66"/>
      <c r="V1843" s="66"/>
      <c r="W1843" s="66"/>
      <c r="X1843" s="66"/>
      <c r="Y1843" s="66"/>
      <c r="Z1843" s="66"/>
      <c r="AA1843" s="66"/>
      <c r="AB1843" s="66"/>
      <c r="AC1843" s="66"/>
      <c r="AD1843" s="66"/>
      <c r="AE1843" s="66"/>
      <c r="AF1843" s="66"/>
      <c r="AG1843" s="66"/>
      <c r="AH1843" s="66"/>
      <c r="AI1843" s="66"/>
    </row>
    <row r="1844">
      <c r="A1844" s="150"/>
      <c r="B1844" s="225"/>
      <c r="C1844" s="269"/>
      <c r="D1844" s="228"/>
      <c r="E1844" s="225"/>
      <c r="F1844" s="301"/>
      <c r="G1844" s="302"/>
      <c r="H1844" s="302"/>
      <c r="I1844" s="302"/>
      <c r="J1844" s="260"/>
      <c r="K1844" s="269"/>
      <c r="L1844" s="269"/>
      <c r="M1844" s="269"/>
      <c r="N1844" s="225"/>
      <c r="O1844" s="225"/>
      <c r="P1844" s="66"/>
      <c r="Q1844" s="66"/>
      <c r="R1844" s="66"/>
      <c r="S1844" s="66"/>
      <c r="T1844" s="66"/>
      <c r="U1844" s="66"/>
      <c r="V1844" s="66"/>
      <c r="W1844" s="66"/>
      <c r="X1844" s="66"/>
      <c r="Y1844" s="66"/>
      <c r="Z1844" s="66"/>
      <c r="AA1844" s="66"/>
      <c r="AB1844" s="66"/>
      <c r="AC1844" s="66"/>
      <c r="AD1844" s="66"/>
      <c r="AE1844" s="66"/>
      <c r="AF1844" s="66"/>
      <c r="AG1844" s="66"/>
      <c r="AH1844" s="66"/>
      <c r="AI1844" s="66"/>
    </row>
    <row r="1845">
      <c r="A1845" s="150"/>
      <c r="B1845" s="225"/>
      <c r="C1845" s="269"/>
      <c r="D1845" s="228"/>
      <c r="E1845" s="225"/>
      <c r="F1845" s="301"/>
      <c r="G1845" s="302"/>
      <c r="H1845" s="302"/>
      <c r="I1845" s="302"/>
      <c r="J1845" s="260"/>
      <c r="K1845" s="269"/>
      <c r="L1845" s="269"/>
      <c r="M1845" s="269"/>
      <c r="N1845" s="225"/>
      <c r="O1845" s="225"/>
      <c r="P1845" s="66"/>
      <c r="Q1845" s="66"/>
      <c r="R1845" s="66"/>
      <c r="S1845" s="66"/>
      <c r="T1845" s="66"/>
      <c r="U1845" s="66"/>
      <c r="V1845" s="66"/>
      <c r="W1845" s="66"/>
      <c r="X1845" s="66"/>
      <c r="Y1845" s="66"/>
      <c r="Z1845" s="66"/>
      <c r="AA1845" s="66"/>
      <c r="AB1845" s="66"/>
      <c r="AC1845" s="66"/>
      <c r="AD1845" s="66"/>
      <c r="AE1845" s="66"/>
      <c r="AF1845" s="66"/>
      <c r="AG1845" s="66"/>
      <c r="AH1845" s="66"/>
      <c r="AI1845" s="66"/>
    </row>
    <row r="1846">
      <c r="A1846" s="150"/>
      <c r="B1846" s="225"/>
      <c r="C1846" s="269"/>
      <c r="D1846" s="228"/>
      <c r="E1846" s="225"/>
      <c r="F1846" s="301"/>
      <c r="G1846" s="302"/>
      <c r="H1846" s="302"/>
      <c r="I1846" s="302"/>
      <c r="J1846" s="260"/>
      <c r="K1846" s="269"/>
      <c r="L1846" s="269"/>
      <c r="M1846" s="269"/>
      <c r="N1846" s="225"/>
      <c r="O1846" s="225"/>
      <c r="P1846" s="66"/>
      <c r="Q1846" s="66"/>
      <c r="R1846" s="66"/>
      <c r="S1846" s="66"/>
      <c r="T1846" s="66"/>
      <c r="U1846" s="66"/>
      <c r="V1846" s="66"/>
      <c r="W1846" s="66"/>
      <c r="X1846" s="66"/>
      <c r="Y1846" s="66"/>
      <c r="Z1846" s="66"/>
      <c r="AA1846" s="66"/>
      <c r="AB1846" s="66"/>
      <c r="AC1846" s="66"/>
      <c r="AD1846" s="66"/>
      <c r="AE1846" s="66"/>
      <c r="AF1846" s="66"/>
      <c r="AG1846" s="66"/>
      <c r="AH1846" s="66"/>
      <c r="AI1846" s="66"/>
    </row>
    <row r="1847">
      <c r="A1847" s="150"/>
      <c r="B1847" s="225"/>
      <c r="C1847" s="269"/>
      <c r="D1847" s="228"/>
      <c r="E1847" s="225"/>
      <c r="F1847" s="301"/>
      <c r="G1847" s="302"/>
      <c r="H1847" s="302"/>
      <c r="I1847" s="302"/>
      <c r="J1847" s="260"/>
      <c r="K1847" s="269"/>
      <c r="L1847" s="269"/>
      <c r="M1847" s="269"/>
      <c r="N1847" s="225"/>
      <c r="O1847" s="225"/>
      <c r="P1847" s="66"/>
      <c r="Q1847" s="66"/>
      <c r="R1847" s="66"/>
      <c r="S1847" s="66"/>
      <c r="T1847" s="66"/>
      <c r="U1847" s="66"/>
      <c r="V1847" s="66"/>
      <c r="W1847" s="66"/>
      <c r="X1847" s="66"/>
      <c r="Y1847" s="66"/>
      <c r="Z1847" s="66"/>
      <c r="AA1847" s="66"/>
      <c r="AB1847" s="66"/>
      <c r="AC1847" s="66"/>
      <c r="AD1847" s="66"/>
      <c r="AE1847" s="66"/>
      <c r="AF1847" s="66"/>
      <c r="AG1847" s="66"/>
      <c r="AH1847" s="66"/>
      <c r="AI1847" s="66"/>
    </row>
    <row r="1848">
      <c r="A1848" s="150"/>
      <c r="B1848" s="225"/>
      <c r="C1848" s="269"/>
      <c r="D1848" s="228"/>
      <c r="E1848" s="225"/>
      <c r="F1848" s="301"/>
      <c r="G1848" s="302"/>
      <c r="H1848" s="302"/>
      <c r="I1848" s="302"/>
      <c r="J1848" s="260"/>
      <c r="K1848" s="269"/>
      <c r="L1848" s="269"/>
      <c r="M1848" s="269"/>
      <c r="N1848" s="225"/>
      <c r="O1848" s="225"/>
      <c r="P1848" s="66"/>
      <c r="Q1848" s="66"/>
      <c r="R1848" s="66"/>
      <c r="S1848" s="66"/>
      <c r="T1848" s="66"/>
      <c r="U1848" s="66"/>
      <c r="V1848" s="66"/>
      <c r="W1848" s="66"/>
      <c r="X1848" s="66"/>
      <c r="Y1848" s="66"/>
      <c r="Z1848" s="66"/>
      <c r="AA1848" s="66"/>
      <c r="AB1848" s="66"/>
      <c r="AC1848" s="66"/>
      <c r="AD1848" s="66"/>
      <c r="AE1848" s="66"/>
      <c r="AF1848" s="66"/>
      <c r="AG1848" s="66"/>
      <c r="AH1848" s="66"/>
      <c r="AI1848" s="66"/>
    </row>
    <row r="1849">
      <c r="A1849" s="150"/>
      <c r="B1849" s="225"/>
      <c r="C1849" s="269"/>
      <c r="D1849" s="228"/>
      <c r="E1849" s="225"/>
      <c r="F1849" s="301"/>
      <c r="G1849" s="302"/>
      <c r="H1849" s="302"/>
      <c r="I1849" s="302"/>
      <c r="J1849" s="260"/>
      <c r="K1849" s="269"/>
      <c r="L1849" s="269"/>
      <c r="M1849" s="269"/>
      <c r="N1849" s="225"/>
      <c r="O1849" s="225"/>
      <c r="P1849" s="66"/>
      <c r="Q1849" s="66"/>
      <c r="R1849" s="66"/>
      <c r="S1849" s="66"/>
      <c r="T1849" s="66"/>
      <c r="U1849" s="66"/>
      <c r="V1849" s="66"/>
      <c r="W1849" s="66"/>
      <c r="X1849" s="66"/>
      <c r="Y1849" s="66"/>
      <c r="Z1849" s="66"/>
      <c r="AA1849" s="66"/>
      <c r="AB1849" s="66"/>
      <c r="AC1849" s="66"/>
      <c r="AD1849" s="66"/>
      <c r="AE1849" s="66"/>
      <c r="AF1849" s="66"/>
      <c r="AG1849" s="66"/>
      <c r="AH1849" s="66"/>
      <c r="AI1849" s="66"/>
    </row>
    <row r="1850">
      <c r="A1850" s="150"/>
      <c r="B1850" s="225"/>
      <c r="C1850" s="269"/>
      <c r="D1850" s="228"/>
      <c r="E1850" s="225"/>
      <c r="F1850" s="301"/>
      <c r="G1850" s="302"/>
      <c r="H1850" s="302"/>
      <c r="I1850" s="302"/>
      <c r="J1850" s="260"/>
      <c r="K1850" s="269"/>
      <c r="L1850" s="269"/>
      <c r="M1850" s="269"/>
      <c r="N1850" s="225"/>
      <c r="O1850" s="225"/>
      <c r="P1850" s="66"/>
      <c r="Q1850" s="66"/>
      <c r="R1850" s="66"/>
      <c r="S1850" s="66"/>
      <c r="T1850" s="66"/>
      <c r="U1850" s="66"/>
      <c r="V1850" s="66"/>
      <c r="W1850" s="66"/>
      <c r="X1850" s="66"/>
      <c r="Y1850" s="66"/>
      <c r="Z1850" s="66"/>
      <c r="AA1850" s="66"/>
      <c r="AB1850" s="66"/>
      <c r="AC1850" s="66"/>
      <c r="AD1850" s="66"/>
      <c r="AE1850" s="66"/>
      <c r="AF1850" s="66"/>
      <c r="AG1850" s="66"/>
      <c r="AH1850" s="66"/>
      <c r="AI1850" s="66"/>
    </row>
    <row r="1851">
      <c r="A1851" s="150"/>
      <c r="B1851" s="225"/>
      <c r="C1851" s="269"/>
      <c r="D1851" s="228"/>
      <c r="E1851" s="225"/>
      <c r="F1851" s="301"/>
      <c r="G1851" s="302"/>
      <c r="H1851" s="302"/>
      <c r="I1851" s="302"/>
      <c r="J1851" s="260"/>
      <c r="K1851" s="269"/>
      <c r="L1851" s="269"/>
      <c r="M1851" s="269"/>
      <c r="N1851" s="225"/>
      <c r="O1851" s="225"/>
      <c r="P1851" s="66"/>
      <c r="Q1851" s="66"/>
      <c r="R1851" s="66"/>
      <c r="S1851" s="66"/>
      <c r="T1851" s="66"/>
      <c r="U1851" s="66"/>
      <c r="V1851" s="66"/>
      <c r="W1851" s="66"/>
      <c r="X1851" s="66"/>
      <c r="Y1851" s="66"/>
      <c r="Z1851" s="66"/>
      <c r="AA1851" s="66"/>
      <c r="AB1851" s="66"/>
      <c r="AC1851" s="66"/>
      <c r="AD1851" s="66"/>
      <c r="AE1851" s="66"/>
      <c r="AF1851" s="66"/>
      <c r="AG1851" s="66"/>
      <c r="AH1851" s="66"/>
      <c r="AI1851" s="66"/>
    </row>
    <row r="1852">
      <c r="A1852" s="150"/>
      <c r="B1852" s="225"/>
      <c r="C1852" s="269"/>
      <c r="D1852" s="228"/>
      <c r="E1852" s="225"/>
      <c r="F1852" s="301"/>
      <c r="G1852" s="302"/>
      <c r="H1852" s="302"/>
      <c r="I1852" s="302"/>
      <c r="J1852" s="260"/>
      <c r="K1852" s="269"/>
      <c r="L1852" s="269"/>
      <c r="M1852" s="269"/>
      <c r="N1852" s="225"/>
      <c r="O1852" s="225"/>
      <c r="P1852" s="66"/>
      <c r="Q1852" s="66"/>
      <c r="R1852" s="66"/>
      <c r="S1852" s="66"/>
      <c r="T1852" s="66"/>
      <c r="U1852" s="66"/>
      <c r="V1852" s="66"/>
      <c r="W1852" s="66"/>
      <c r="X1852" s="66"/>
      <c r="Y1852" s="66"/>
      <c r="Z1852" s="66"/>
      <c r="AA1852" s="66"/>
      <c r="AB1852" s="66"/>
      <c r="AC1852" s="66"/>
      <c r="AD1852" s="66"/>
      <c r="AE1852" s="66"/>
      <c r="AF1852" s="66"/>
      <c r="AG1852" s="66"/>
      <c r="AH1852" s="66"/>
      <c r="AI1852" s="66"/>
    </row>
    <row r="1853">
      <c r="A1853" s="150"/>
      <c r="B1853" s="225"/>
      <c r="C1853" s="269"/>
      <c r="D1853" s="228"/>
      <c r="E1853" s="225"/>
      <c r="F1853" s="301"/>
      <c r="G1853" s="302"/>
      <c r="H1853" s="302"/>
      <c r="I1853" s="302"/>
      <c r="J1853" s="260"/>
      <c r="K1853" s="269"/>
      <c r="L1853" s="269"/>
      <c r="M1853" s="269"/>
      <c r="N1853" s="225"/>
      <c r="O1853" s="225"/>
      <c r="P1853" s="66"/>
      <c r="Q1853" s="66"/>
      <c r="R1853" s="66"/>
      <c r="S1853" s="66"/>
      <c r="T1853" s="66"/>
      <c r="U1853" s="66"/>
      <c r="V1853" s="66"/>
      <c r="W1853" s="66"/>
      <c r="X1853" s="66"/>
      <c r="Y1853" s="66"/>
      <c r="Z1853" s="66"/>
      <c r="AA1853" s="66"/>
      <c r="AB1853" s="66"/>
      <c r="AC1853" s="66"/>
      <c r="AD1853" s="66"/>
      <c r="AE1853" s="66"/>
      <c r="AF1853" s="66"/>
      <c r="AG1853" s="66"/>
      <c r="AH1853" s="66"/>
      <c r="AI1853" s="66"/>
    </row>
    <row r="1854">
      <c r="A1854" s="150"/>
      <c r="B1854" s="225"/>
      <c r="C1854" s="269"/>
      <c r="D1854" s="228"/>
      <c r="E1854" s="225"/>
      <c r="F1854" s="301"/>
      <c r="G1854" s="302"/>
      <c r="H1854" s="302"/>
      <c r="I1854" s="302"/>
      <c r="J1854" s="260"/>
      <c r="K1854" s="269"/>
      <c r="L1854" s="269"/>
      <c r="M1854" s="269"/>
      <c r="N1854" s="225"/>
      <c r="O1854" s="225"/>
      <c r="P1854" s="66"/>
      <c r="Q1854" s="66"/>
      <c r="R1854" s="66"/>
      <c r="S1854" s="66"/>
      <c r="T1854" s="66"/>
      <c r="U1854" s="66"/>
      <c r="V1854" s="66"/>
      <c r="W1854" s="66"/>
      <c r="X1854" s="66"/>
      <c r="Y1854" s="66"/>
      <c r="Z1854" s="66"/>
      <c r="AA1854" s="66"/>
      <c r="AB1854" s="66"/>
      <c r="AC1854" s="66"/>
      <c r="AD1854" s="66"/>
      <c r="AE1854" s="66"/>
      <c r="AF1854" s="66"/>
      <c r="AG1854" s="66"/>
      <c r="AH1854" s="66"/>
      <c r="AI1854" s="66"/>
    </row>
    <row r="1855">
      <c r="A1855" s="150"/>
      <c r="B1855" s="225"/>
      <c r="C1855" s="269"/>
      <c r="D1855" s="228"/>
      <c r="E1855" s="225"/>
      <c r="F1855" s="301"/>
      <c r="G1855" s="302"/>
      <c r="H1855" s="302"/>
      <c r="I1855" s="302"/>
      <c r="J1855" s="260"/>
      <c r="K1855" s="269"/>
      <c r="L1855" s="269"/>
      <c r="M1855" s="269"/>
      <c r="N1855" s="225"/>
      <c r="O1855" s="225"/>
      <c r="P1855" s="66"/>
      <c r="Q1855" s="66"/>
      <c r="R1855" s="66"/>
      <c r="S1855" s="66"/>
      <c r="T1855" s="66"/>
      <c r="U1855" s="66"/>
      <c r="V1855" s="66"/>
      <c r="W1855" s="66"/>
      <c r="X1855" s="66"/>
      <c r="Y1855" s="66"/>
      <c r="Z1855" s="66"/>
      <c r="AA1855" s="66"/>
      <c r="AB1855" s="66"/>
      <c r="AC1855" s="66"/>
      <c r="AD1855" s="66"/>
      <c r="AE1855" s="66"/>
      <c r="AF1855" s="66"/>
      <c r="AG1855" s="66"/>
      <c r="AH1855" s="66"/>
      <c r="AI1855" s="66"/>
    </row>
    <row r="1856">
      <c r="A1856" s="150"/>
      <c r="B1856" s="225"/>
      <c r="C1856" s="269"/>
      <c r="D1856" s="228"/>
      <c r="E1856" s="225"/>
      <c r="F1856" s="301"/>
      <c r="G1856" s="302"/>
      <c r="H1856" s="302"/>
      <c r="I1856" s="302"/>
      <c r="J1856" s="260"/>
      <c r="K1856" s="269"/>
      <c r="L1856" s="269"/>
      <c r="M1856" s="269"/>
      <c r="N1856" s="225"/>
      <c r="O1856" s="225"/>
      <c r="P1856" s="66"/>
      <c r="Q1856" s="66"/>
      <c r="R1856" s="66"/>
      <c r="S1856" s="66"/>
      <c r="T1856" s="66"/>
      <c r="U1856" s="66"/>
      <c r="V1856" s="66"/>
      <c r="W1856" s="66"/>
      <c r="X1856" s="66"/>
      <c r="Y1856" s="66"/>
      <c r="Z1856" s="66"/>
      <c r="AA1856" s="66"/>
      <c r="AB1856" s="66"/>
      <c r="AC1856" s="66"/>
      <c r="AD1856" s="66"/>
      <c r="AE1856" s="66"/>
      <c r="AF1856" s="66"/>
      <c r="AG1856" s="66"/>
      <c r="AH1856" s="66"/>
      <c r="AI1856" s="66"/>
    </row>
    <row r="1857">
      <c r="A1857" s="150"/>
      <c r="B1857" s="225"/>
      <c r="C1857" s="269"/>
      <c r="D1857" s="228"/>
      <c r="E1857" s="225"/>
      <c r="F1857" s="301"/>
      <c r="G1857" s="302"/>
      <c r="H1857" s="302"/>
      <c r="I1857" s="302"/>
      <c r="J1857" s="260"/>
      <c r="K1857" s="269"/>
      <c r="L1857" s="269"/>
      <c r="M1857" s="269"/>
      <c r="N1857" s="225"/>
      <c r="O1857" s="225"/>
      <c r="P1857" s="66"/>
      <c r="Q1857" s="66"/>
      <c r="R1857" s="66"/>
      <c r="S1857" s="66"/>
      <c r="T1857" s="66"/>
      <c r="U1857" s="66"/>
      <c r="V1857" s="66"/>
      <c r="W1857" s="66"/>
      <c r="X1857" s="66"/>
      <c r="Y1857" s="66"/>
      <c r="Z1857" s="66"/>
      <c r="AA1857" s="66"/>
      <c r="AB1857" s="66"/>
      <c r="AC1857" s="66"/>
      <c r="AD1857" s="66"/>
      <c r="AE1857" s="66"/>
      <c r="AF1857" s="66"/>
      <c r="AG1857" s="66"/>
      <c r="AH1857" s="66"/>
      <c r="AI1857" s="66"/>
    </row>
    <row r="1858">
      <c r="A1858" s="150"/>
      <c r="B1858" s="225"/>
      <c r="C1858" s="269"/>
      <c r="D1858" s="228"/>
      <c r="E1858" s="225"/>
      <c r="F1858" s="301"/>
      <c r="G1858" s="302"/>
      <c r="H1858" s="302"/>
      <c r="I1858" s="302"/>
      <c r="J1858" s="260"/>
      <c r="K1858" s="269"/>
      <c r="L1858" s="269"/>
      <c r="M1858" s="269"/>
      <c r="N1858" s="225"/>
      <c r="O1858" s="225"/>
      <c r="P1858" s="66"/>
      <c r="Q1858" s="66"/>
      <c r="R1858" s="66"/>
      <c r="S1858" s="66"/>
      <c r="T1858" s="66"/>
      <c r="U1858" s="66"/>
      <c r="V1858" s="66"/>
      <c r="W1858" s="66"/>
      <c r="X1858" s="66"/>
      <c r="Y1858" s="66"/>
      <c r="Z1858" s="66"/>
      <c r="AA1858" s="66"/>
      <c r="AB1858" s="66"/>
      <c r="AC1858" s="66"/>
      <c r="AD1858" s="66"/>
      <c r="AE1858" s="66"/>
      <c r="AF1858" s="66"/>
      <c r="AG1858" s="66"/>
      <c r="AH1858" s="66"/>
      <c r="AI1858" s="66"/>
    </row>
    <row r="1859">
      <c r="A1859" s="150"/>
      <c r="B1859" s="225"/>
      <c r="C1859" s="269"/>
      <c r="D1859" s="228"/>
      <c r="E1859" s="225"/>
      <c r="F1859" s="301"/>
      <c r="G1859" s="302"/>
      <c r="H1859" s="302"/>
      <c r="I1859" s="302"/>
      <c r="J1859" s="260"/>
      <c r="K1859" s="269"/>
      <c r="L1859" s="269"/>
      <c r="M1859" s="269"/>
      <c r="N1859" s="225"/>
      <c r="O1859" s="225"/>
      <c r="P1859" s="66"/>
      <c r="Q1859" s="66"/>
      <c r="R1859" s="66"/>
      <c r="S1859" s="66"/>
      <c r="T1859" s="66"/>
      <c r="U1859" s="66"/>
      <c r="V1859" s="66"/>
      <c r="W1859" s="66"/>
      <c r="X1859" s="66"/>
      <c r="Y1859" s="66"/>
      <c r="Z1859" s="66"/>
      <c r="AA1859" s="66"/>
      <c r="AB1859" s="66"/>
      <c r="AC1859" s="66"/>
      <c r="AD1859" s="66"/>
      <c r="AE1859" s="66"/>
      <c r="AF1859" s="66"/>
      <c r="AG1859" s="66"/>
      <c r="AH1859" s="66"/>
      <c r="AI1859" s="66"/>
    </row>
    <row r="1860">
      <c r="A1860" s="150"/>
      <c r="B1860" s="225"/>
      <c r="C1860" s="269"/>
      <c r="D1860" s="228"/>
      <c r="E1860" s="225"/>
      <c r="F1860" s="301"/>
      <c r="G1860" s="302"/>
      <c r="H1860" s="302"/>
      <c r="I1860" s="302"/>
      <c r="J1860" s="260"/>
      <c r="K1860" s="269"/>
      <c r="L1860" s="269"/>
      <c r="M1860" s="269"/>
      <c r="N1860" s="225"/>
      <c r="O1860" s="225"/>
      <c r="P1860" s="66"/>
      <c r="Q1860" s="66"/>
      <c r="R1860" s="66"/>
      <c r="S1860" s="66"/>
      <c r="T1860" s="66"/>
      <c r="U1860" s="66"/>
      <c r="V1860" s="66"/>
      <c r="W1860" s="66"/>
      <c r="X1860" s="66"/>
      <c r="Y1860" s="66"/>
      <c r="Z1860" s="66"/>
      <c r="AA1860" s="66"/>
      <c r="AB1860" s="66"/>
      <c r="AC1860" s="66"/>
      <c r="AD1860" s="66"/>
      <c r="AE1860" s="66"/>
      <c r="AF1860" s="66"/>
      <c r="AG1860" s="66"/>
      <c r="AH1860" s="66"/>
      <c r="AI1860" s="66"/>
    </row>
    <row r="1861">
      <c r="A1861" s="150"/>
      <c r="B1861" s="225"/>
      <c r="C1861" s="269"/>
      <c r="D1861" s="228"/>
      <c r="E1861" s="225"/>
      <c r="F1861" s="301"/>
      <c r="G1861" s="302"/>
      <c r="H1861" s="302"/>
      <c r="I1861" s="302"/>
      <c r="J1861" s="260"/>
      <c r="K1861" s="269"/>
      <c r="L1861" s="269"/>
      <c r="M1861" s="269"/>
      <c r="N1861" s="225"/>
      <c r="O1861" s="225"/>
      <c r="P1861" s="66"/>
      <c r="Q1861" s="66"/>
      <c r="R1861" s="66"/>
      <c r="S1861" s="66"/>
      <c r="T1861" s="66"/>
      <c r="U1861" s="66"/>
      <c r="V1861" s="66"/>
      <c r="W1861" s="66"/>
      <c r="X1861" s="66"/>
      <c r="Y1861" s="66"/>
      <c r="Z1861" s="66"/>
      <c r="AA1861" s="66"/>
      <c r="AB1861" s="66"/>
      <c r="AC1861" s="66"/>
      <c r="AD1861" s="66"/>
      <c r="AE1861" s="66"/>
      <c r="AF1861" s="66"/>
      <c r="AG1861" s="66"/>
      <c r="AH1861" s="66"/>
      <c r="AI1861" s="66"/>
    </row>
    <row r="1862">
      <c r="A1862" s="150"/>
      <c r="B1862" s="225"/>
      <c r="C1862" s="269"/>
      <c r="D1862" s="228"/>
      <c r="E1862" s="225"/>
      <c r="F1862" s="301"/>
      <c r="G1862" s="302"/>
      <c r="H1862" s="302"/>
      <c r="I1862" s="302"/>
      <c r="J1862" s="260"/>
      <c r="K1862" s="269"/>
      <c r="L1862" s="269"/>
      <c r="M1862" s="269"/>
      <c r="N1862" s="225"/>
      <c r="O1862" s="225"/>
      <c r="P1862" s="66"/>
      <c r="Q1862" s="66"/>
      <c r="R1862" s="66"/>
      <c r="S1862" s="66"/>
      <c r="T1862" s="66"/>
      <c r="U1862" s="66"/>
      <c r="V1862" s="66"/>
      <c r="W1862" s="66"/>
      <c r="X1862" s="66"/>
      <c r="Y1862" s="66"/>
      <c r="Z1862" s="66"/>
      <c r="AA1862" s="66"/>
      <c r="AB1862" s="66"/>
      <c r="AC1862" s="66"/>
      <c r="AD1862" s="66"/>
      <c r="AE1862" s="66"/>
      <c r="AF1862" s="66"/>
      <c r="AG1862" s="66"/>
      <c r="AH1862" s="66"/>
      <c r="AI1862" s="66"/>
    </row>
    <row r="1863">
      <c r="A1863" s="150"/>
      <c r="B1863" s="225"/>
      <c r="C1863" s="269"/>
      <c r="D1863" s="228"/>
      <c r="E1863" s="225"/>
      <c r="F1863" s="301"/>
      <c r="G1863" s="302"/>
      <c r="H1863" s="302"/>
      <c r="I1863" s="302"/>
      <c r="J1863" s="260"/>
      <c r="K1863" s="269"/>
      <c r="L1863" s="269"/>
      <c r="M1863" s="269"/>
      <c r="N1863" s="225"/>
      <c r="O1863" s="225"/>
      <c r="P1863" s="66"/>
      <c r="Q1863" s="66"/>
      <c r="R1863" s="66"/>
      <c r="S1863" s="66"/>
      <c r="T1863" s="66"/>
      <c r="U1863" s="66"/>
      <c r="V1863" s="66"/>
      <c r="W1863" s="66"/>
      <c r="X1863" s="66"/>
      <c r="Y1863" s="66"/>
      <c r="Z1863" s="66"/>
      <c r="AA1863" s="66"/>
      <c r="AB1863" s="66"/>
      <c r="AC1863" s="66"/>
      <c r="AD1863" s="66"/>
      <c r="AE1863" s="66"/>
      <c r="AF1863" s="66"/>
      <c r="AG1863" s="66"/>
      <c r="AH1863" s="66"/>
      <c r="AI1863" s="66"/>
    </row>
    <row r="1864">
      <c r="A1864" s="150"/>
      <c r="B1864" s="225"/>
      <c r="C1864" s="269"/>
      <c r="D1864" s="228"/>
      <c r="E1864" s="225"/>
      <c r="F1864" s="301"/>
      <c r="G1864" s="302"/>
      <c r="H1864" s="302"/>
      <c r="I1864" s="302"/>
      <c r="J1864" s="260"/>
      <c r="K1864" s="269"/>
      <c r="L1864" s="269"/>
      <c r="M1864" s="269"/>
      <c r="N1864" s="225"/>
      <c r="O1864" s="225"/>
      <c r="P1864" s="66"/>
      <c r="Q1864" s="66"/>
      <c r="R1864" s="66"/>
      <c r="S1864" s="66"/>
      <c r="T1864" s="66"/>
      <c r="U1864" s="66"/>
      <c r="V1864" s="66"/>
      <c r="W1864" s="66"/>
      <c r="X1864" s="66"/>
      <c r="Y1864" s="66"/>
      <c r="Z1864" s="66"/>
      <c r="AA1864" s="66"/>
      <c r="AB1864" s="66"/>
      <c r="AC1864" s="66"/>
      <c r="AD1864" s="66"/>
      <c r="AE1864" s="66"/>
      <c r="AF1864" s="66"/>
      <c r="AG1864" s="66"/>
      <c r="AH1864" s="66"/>
      <c r="AI1864" s="66"/>
    </row>
    <row r="1865">
      <c r="A1865" s="150"/>
      <c r="B1865" s="225"/>
      <c r="C1865" s="269"/>
      <c r="D1865" s="228"/>
      <c r="E1865" s="225"/>
      <c r="F1865" s="301"/>
      <c r="G1865" s="302"/>
      <c r="H1865" s="302"/>
      <c r="I1865" s="302"/>
      <c r="J1865" s="260"/>
      <c r="K1865" s="269"/>
      <c r="L1865" s="269"/>
      <c r="M1865" s="269"/>
      <c r="N1865" s="225"/>
      <c r="O1865" s="225"/>
      <c r="P1865" s="66"/>
      <c r="Q1865" s="66"/>
      <c r="R1865" s="66"/>
      <c r="S1865" s="66"/>
      <c r="T1865" s="66"/>
      <c r="U1865" s="66"/>
      <c r="V1865" s="66"/>
      <c r="W1865" s="66"/>
      <c r="X1865" s="66"/>
      <c r="Y1865" s="66"/>
      <c r="Z1865" s="66"/>
      <c r="AA1865" s="66"/>
      <c r="AB1865" s="66"/>
      <c r="AC1865" s="66"/>
      <c r="AD1865" s="66"/>
      <c r="AE1865" s="66"/>
      <c r="AF1865" s="66"/>
      <c r="AG1865" s="66"/>
      <c r="AH1865" s="66"/>
      <c r="AI1865" s="66"/>
    </row>
    <row r="1866">
      <c r="A1866" s="150"/>
      <c r="B1866" s="225"/>
      <c r="C1866" s="269"/>
      <c r="D1866" s="228"/>
      <c r="E1866" s="225"/>
      <c r="F1866" s="301"/>
      <c r="G1866" s="302"/>
      <c r="H1866" s="302"/>
      <c r="I1866" s="302"/>
      <c r="J1866" s="260"/>
      <c r="K1866" s="269"/>
      <c r="L1866" s="269"/>
      <c r="M1866" s="269"/>
      <c r="N1866" s="225"/>
      <c r="O1866" s="225"/>
      <c r="P1866" s="66"/>
      <c r="Q1866" s="66"/>
      <c r="R1866" s="66"/>
      <c r="S1866" s="66"/>
      <c r="T1866" s="66"/>
      <c r="U1866" s="66"/>
      <c r="V1866" s="66"/>
      <c r="W1866" s="66"/>
      <c r="X1866" s="66"/>
      <c r="Y1866" s="66"/>
      <c r="Z1866" s="66"/>
      <c r="AA1866" s="66"/>
      <c r="AB1866" s="66"/>
      <c r="AC1866" s="66"/>
      <c r="AD1866" s="66"/>
      <c r="AE1866" s="66"/>
      <c r="AF1866" s="66"/>
      <c r="AG1866" s="66"/>
      <c r="AH1866" s="66"/>
      <c r="AI1866" s="66"/>
    </row>
    <row r="1867">
      <c r="A1867" s="150"/>
      <c r="B1867" s="225"/>
      <c r="C1867" s="269"/>
      <c r="D1867" s="228"/>
      <c r="E1867" s="225"/>
      <c r="F1867" s="301"/>
      <c r="G1867" s="302"/>
      <c r="H1867" s="302"/>
      <c r="I1867" s="302"/>
      <c r="J1867" s="260"/>
      <c r="K1867" s="269"/>
      <c r="L1867" s="269"/>
      <c r="M1867" s="269"/>
      <c r="N1867" s="225"/>
      <c r="O1867" s="225"/>
      <c r="P1867" s="66"/>
      <c r="Q1867" s="66"/>
      <c r="R1867" s="66"/>
      <c r="S1867" s="66"/>
      <c r="T1867" s="66"/>
      <c r="U1867" s="66"/>
      <c r="V1867" s="66"/>
      <c r="W1867" s="66"/>
      <c r="X1867" s="66"/>
      <c r="Y1867" s="66"/>
      <c r="Z1867" s="66"/>
      <c r="AA1867" s="66"/>
      <c r="AB1867" s="66"/>
      <c r="AC1867" s="66"/>
      <c r="AD1867" s="66"/>
      <c r="AE1867" s="66"/>
      <c r="AF1867" s="66"/>
      <c r="AG1867" s="66"/>
      <c r="AH1867" s="66"/>
      <c r="AI1867" s="66"/>
    </row>
    <row r="1868">
      <c r="A1868" s="150"/>
      <c r="B1868" s="225"/>
      <c r="C1868" s="269"/>
      <c r="D1868" s="228"/>
      <c r="E1868" s="225"/>
      <c r="F1868" s="301"/>
      <c r="G1868" s="302"/>
      <c r="H1868" s="302"/>
      <c r="I1868" s="302"/>
      <c r="J1868" s="260"/>
      <c r="K1868" s="269"/>
      <c r="L1868" s="269"/>
      <c r="M1868" s="269"/>
      <c r="N1868" s="225"/>
      <c r="O1868" s="225"/>
      <c r="P1868" s="66"/>
      <c r="Q1868" s="66"/>
      <c r="R1868" s="66"/>
      <c r="S1868" s="66"/>
      <c r="T1868" s="66"/>
      <c r="U1868" s="66"/>
      <c r="V1868" s="66"/>
      <c r="W1868" s="66"/>
      <c r="X1868" s="66"/>
      <c r="Y1868" s="66"/>
      <c r="Z1868" s="66"/>
      <c r="AA1868" s="66"/>
      <c r="AB1868" s="66"/>
      <c r="AC1868" s="66"/>
      <c r="AD1868" s="66"/>
      <c r="AE1868" s="66"/>
      <c r="AF1868" s="66"/>
      <c r="AG1868" s="66"/>
      <c r="AH1868" s="66"/>
      <c r="AI1868" s="66"/>
    </row>
    <row r="1869">
      <c r="A1869" s="150"/>
      <c r="B1869" s="225"/>
      <c r="C1869" s="269"/>
      <c r="D1869" s="228"/>
      <c r="E1869" s="225"/>
      <c r="F1869" s="301"/>
      <c r="G1869" s="302"/>
      <c r="H1869" s="302"/>
      <c r="I1869" s="302"/>
      <c r="J1869" s="260"/>
      <c r="K1869" s="269"/>
      <c r="L1869" s="269"/>
      <c r="M1869" s="269"/>
      <c r="N1869" s="225"/>
      <c r="O1869" s="225"/>
      <c r="P1869" s="66"/>
      <c r="Q1869" s="66"/>
      <c r="R1869" s="66"/>
      <c r="S1869" s="66"/>
      <c r="T1869" s="66"/>
      <c r="U1869" s="66"/>
      <c r="V1869" s="66"/>
      <c r="W1869" s="66"/>
      <c r="X1869" s="66"/>
      <c r="Y1869" s="66"/>
      <c r="Z1869" s="66"/>
      <c r="AA1869" s="66"/>
      <c r="AB1869" s="66"/>
      <c r="AC1869" s="66"/>
      <c r="AD1869" s="66"/>
      <c r="AE1869" s="66"/>
      <c r="AF1869" s="66"/>
      <c r="AG1869" s="66"/>
      <c r="AH1869" s="66"/>
      <c r="AI1869" s="66"/>
    </row>
    <row r="1870">
      <c r="A1870" s="150"/>
      <c r="B1870" s="225"/>
      <c r="C1870" s="269"/>
      <c r="D1870" s="228"/>
      <c r="E1870" s="225"/>
      <c r="F1870" s="301"/>
      <c r="G1870" s="302"/>
      <c r="H1870" s="302"/>
      <c r="I1870" s="302"/>
      <c r="J1870" s="260"/>
      <c r="K1870" s="269"/>
      <c r="L1870" s="269"/>
      <c r="M1870" s="269"/>
      <c r="N1870" s="225"/>
      <c r="O1870" s="225"/>
      <c r="P1870" s="66"/>
      <c r="Q1870" s="66"/>
      <c r="R1870" s="66"/>
      <c r="S1870" s="66"/>
      <c r="T1870" s="66"/>
      <c r="U1870" s="66"/>
      <c r="V1870" s="66"/>
      <c r="W1870" s="66"/>
      <c r="X1870" s="66"/>
      <c r="Y1870" s="66"/>
      <c r="Z1870" s="66"/>
      <c r="AA1870" s="66"/>
      <c r="AB1870" s="66"/>
      <c r="AC1870" s="66"/>
      <c r="AD1870" s="66"/>
      <c r="AE1870" s="66"/>
      <c r="AF1870" s="66"/>
      <c r="AG1870" s="66"/>
      <c r="AH1870" s="66"/>
      <c r="AI1870" s="66"/>
    </row>
    <row r="1871">
      <c r="A1871" s="150"/>
      <c r="B1871" s="225"/>
      <c r="C1871" s="269"/>
      <c r="D1871" s="228"/>
      <c r="E1871" s="225"/>
      <c r="F1871" s="301"/>
      <c r="G1871" s="302"/>
      <c r="H1871" s="302"/>
      <c r="I1871" s="302"/>
      <c r="J1871" s="260"/>
      <c r="K1871" s="269"/>
      <c r="L1871" s="269"/>
      <c r="M1871" s="269"/>
      <c r="N1871" s="225"/>
      <c r="O1871" s="225"/>
      <c r="P1871" s="66"/>
      <c r="Q1871" s="66"/>
      <c r="R1871" s="66"/>
      <c r="S1871" s="66"/>
      <c r="T1871" s="66"/>
      <c r="U1871" s="66"/>
      <c r="V1871" s="66"/>
      <c r="W1871" s="66"/>
      <c r="X1871" s="66"/>
      <c r="Y1871" s="66"/>
      <c r="Z1871" s="66"/>
      <c r="AA1871" s="66"/>
      <c r="AB1871" s="66"/>
      <c r="AC1871" s="66"/>
      <c r="AD1871" s="66"/>
      <c r="AE1871" s="66"/>
      <c r="AF1871" s="66"/>
      <c r="AG1871" s="66"/>
      <c r="AH1871" s="66"/>
      <c r="AI1871" s="66"/>
    </row>
    <row r="1872">
      <c r="A1872" s="150"/>
      <c r="B1872" s="225"/>
      <c r="C1872" s="269"/>
      <c r="D1872" s="228"/>
      <c r="E1872" s="225"/>
      <c r="F1872" s="301"/>
      <c r="G1872" s="302"/>
      <c r="H1872" s="302"/>
      <c r="I1872" s="302"/>
      <c r="J1872" s="260"/>
      <c r="K1872" s="269"/>
      <c r="L1872" s="269"/>
      <c r="M1872" s="269"/>
      <c r="N1872" s="225"/>
      <c r="O1872" s="225"/>
      <c r="P1872" s="66"/>
      <c r="Q1872" s="66"/>
      <c r="R1872" s="66"/>
      <c r="S1872" s="66"/>
      <c r="T1872" s="66"/>
      <c r="U1872" s="66"/>
      <c r="V1872" s="66"/>
      <c r="W1872" s="66"/>
      <c r="X1872" s="66"/>
      <c r="Y1872" s="66"/>
      <c r="Z1872" s="66"/>
      <c r="AA1872" s="66"/>
      <c r="AB1872" s="66"/>
      <c r="AC1872" s="66"/>
      <c r="AD1872" s="66"/>
      <c r="AE1872" s="66"/>
      <c r="AF1872" s="66"/>
      <c r="AG1872" s="66"/>
      <c r="AH1872" s="66"/>
      <c r="AI1872" s="66"/>
    </row>
    <row r="1873">
      <c r="A1873" s="150"/>
      <c r="B1873" s="225"/>
      <c r="C1873" s="269"/>
      <c r="D1873" s="228"/>
      <c r="E1873" s="225"/>
      <c r="F1873" s="301"/>
      <c r="G1873" s="302"/>
      <c r="H1873" s="302"/>
      <c r="I1873" s="302"/>
      <c r="J1873" s="260"/>
      <c r="K1873" s="269"/>
      <c r="L1873" s="269"/>
      <c r="M1873" s="269"/>
      <c r="N1873" s="225"/>
      <c r="O1873" s="225"/>
      <c r="P1873" s="66"/>
      <c r="Q1873" s="66"/>
      <c r="R1873" s="66"/>
      <c r="S1873" s="66"/>
      <c r="T1873" s="66"/>
      <c r="U1873" s="66"/>
      <c r="V1873" s="66"/>
      <c r="W1873" s="66"/>
      <c r="X1873" s="66"/>
      <c r="Y1873" s="66"/>
      <c r="Z1873" s="66"/>
      <c r="AA1873" s="66"/>
      <c r="AB1873" s="66"/>
      <c r="AC1873" s="66"/>
      <c r="AD1873" s="66"/>
      <c r="AE1873" s="66"/>
      <c r="AF1873" s="66"/>
      <c r="AG1873" s="66"/>
      <c r="AH1873" s="66"/>
      <c r="AI1873" s="66"/>
    </row>
    <row r="1874">
      <c r="A1874" s="150"/>
      <c r="B1874" s="225"/>
      <c r="C1874" s="269"/>
      <c r="D1874" s="228"/>
      <c r="E1874" s="225"/>
      <c r="F1874" s="301"/>
      <c r="G1874" s="302"/>
      <c r="H1874" s="302"/>
      <c r="I1874" s="302"/>
      <c r="J1874" s="260"/>
      <c r="K1874" s="269"/>
      <c r="L1874" s="269"/>
      <c r="M1874" s="269"/>
      <c r="N1874" s="225"/>
      <c r="O1874" s="225"/>
      <c r="P1874" s="66"/>
      <c r="Q1874" s="66"/>
      <c r="R1874" s="66"/>
      <c r="S1874" s="66"/>
      <c r="T1874" s="66"/>
      <c r="U1874" s="66"/>
      <c r="V1874" s="66"/>
      <c r="W1874" s="66"/>
      <c r="X1874" s="66"/>
      <c r="Y1874" s="66"/>
      <c r="Z1874" s="66"/>
      <c r="AA1874" s="66"/>
      <c r="AB1874" s="66"/>
      <c r="AC1874" s="66"/>
      <c r="AD1874" s="66"/>
      <c r="AE1874" s="66"/>
      <c r="AF1874" s="66"/>
      <c r="AG1874" s="66"/>
      <c r="AH1874" s="66"/>
      <c r="AI1874" s="66"/>
    </row>
    <row r="1875">
      <c r="A1875" s="150"/>
      <c r="B1875" s="225"/>
      <c r="C1875" s="269"/>
      <c r="D1875" s="228"/>
      <c r="E1875" s="225"/>
      <c r="F1875" s="301"/>
      <c r="G1875" s="302"/>
      <c r="H1875" s="302"/>
      <c r="I1875" s="302"/>
      <c r="J1875" s="260"/>
      <c r="K1875" s="269"/>
      <c r="L1875" s="269"/>
      <c r="M1875" s="269"/>
      <c r="N1875" s="225"/>
      <c r="O1875" s="225"/>
      <c r="P1875" s="66"/>
      <c r="Q1875" s="66"/>
      <c r="R1875" s="66"/>
      <c r="S1875" s="66"/>
      <c r="T1875" s="66"/>
      <c r="U1875" s="66"/>
      <c r="V1875" s="66"/>
      <c r="W1875" s="66"/>
      <c r="X1875" s="66"/>
      <c r="Y1875" s="66"/>
      <c r="Z1875" s="66"/>
      <c r="AA1875" s="66"/>
      <c r="AB1875" s="66"/>
      <c r="AC1875" s="66"/>
      <c r="AD1875" s="66"/>
      <c r="AE1875" s="66"/>
      <c r="AF1875" s="66"/>
      <c r="AG1875" s="66"/>
      <c r="AH1875" s="66"/>
      <c r="AI1875" s="66"/>
    </row>
    <row r="1876">
      <c r="A1876" s="150"/>
      <c r="B1876" s="225"/>
      <c r="C1876" s="269"/>
      <c r="D1876" s="228"/>
      <c r="E1876" s="225"/>
      <c r="F1876" s="301"/>
      <c r="G1876" s="302"/>
      <c r="H1876" s="302"/>
      <c r="I1876" s="302"/>
      <c r="J1876" s="260"/>
      <c r="K1876" s="269"/>
      <c r="L1876" s="269"/>
      <c r="M1876" s="269"/>
      <c r="N1876" s="225"/>
      <c r="O1876" s="225"/>
      <c r="P1876" s="66"/>
      <c r="Q1876" s="66"/>
      <c r="R1876" s="66"/>
      <c r="S1876" s="66"/>
      <c r="T1876" s="66"/>
      <c r="U1876" s="66"/>
      <c r="V1876" s="66"/>
      <c r="W1876" s="66"/>
      <c r="X1876" s="66"/>
      <c r="Y1876" s="66"/>
      <c r="Z1876" s="66"/>
      <c r="AA1876" s="66"/>
      <c r="AB1876" s="66"/>
      <c r="AC1876" s="66"/>
      <c r="AD1876" s="66"/>
      <c r="AE1876" s="66"/>
      <c r="AF1876" s="66"/>
      <c r="AG1876" s="66"/>
      <c r="AH1876" s="66"/>
      <c r="AI1876" s="66"/>
    </row>
    <row r="1877">
      <c r="A1877" s="150"/>
      <c r="B1877" s="225"/>
      <c r="C1877" s="269"/>
      <c r="D1877" s="228"/>
      <c r="E1877" s="225"/>
      <c r="F1877" s="301"/>
      <c r="G1877" s="302"/>
      <c r="H1877" s="302"/>
      <c r="I1877" s="302"/>
      <c r="J1877" s="260"/>
      <c r="K1877" s="269"/>
      <c r="L1877" s="269"/>
      <c r="M1877" s="269"/>
      <c r="N1877" s="225"/>
      <c r="O1877" s="225"/>
      <c r="P1877" s="66"/>
      <c r="Q1877" s="66"/>
      <c r="R1877" s="66"/>
      <c r="S1877" s="66"/>
      <c r="T1877" s="66"/>
      <c r="U1877" s="66"/>
      <c r="V1877" s="66"/>
      <c r="W1877" s="66"/>
      <c r="X1877" s="66"/>
      <c r="Y1877" s="66"/>
      <c r="Z1877" s="66"/>
      <c r="AA1877" s="66"/>
      <c r="AB1877" s="66"/>
      <c r="AC1877" s="66"/>
      <c r="AD1877" s="66"/>
      <c r="AE1877" s="66"/>
      <c r="AF1877" s="66"/>
      <c r="AG1877" s="66"/>
      <c r="AH1877" s="66"/>
      <c r="AI1877" s="66"/>
    </row>
    <row r="1878">
      <c r="A1878" s="150"/>
      <c r="B1878" s="225"/>
      <c r="C1878" s="269"/>
      <c r="D1878" s="228"/>
      <c r="E1878" s="225"/>
      <c r="F1878" s="301"/>
      <c r="G1878" s="302"/>
      <c r="H1878" s="302"/>
      <c r="I1878" s="302"/>
      <c r="J1878" s="260"/>
      <c r="K1878" s="269"/>
      <c r="L1878" s="269"/>
      <c r="M1878" s="269"/>
      <c r="N1878" s="225"/>
      <c r="O1878" s="225"/>
      <c r="P1878" s="66"/>
      <c r="Q1878" s="66"/>
      <c r="R1878" s="66"/>
      <c r="S1878" s="66"/>
      <c r="T1878" s="66"/>
      <c r="U1878" s="66"/>
      <c r="V1878" s="66"/>
      <c r="W1878" s="66"/>
      <c r="X1878" s="66"/>
      <c r="Y1878" s="66"/>
      <c r="Z1878" s="66"/>
      <c r="AA1878" s="66"/>
      <c r="AB1878" s="66"/>
      <c r="AC1878" s="66"/>
      <c r="AD1878" s="66"/>
      <c r="AE1878" s="66"/>
      <c r="AF1878" s="66"/>
      <c r="AG1878" s="66"/>
      <c r="AH1878" s="66"/>
      <c r="AI1878" s="66"/>
    </row>
    <row r="1879">
      <c r="A1879" s="150"/>
      <c r="B1879" s="225"/>
      <c r="C1879" s="269"/>
      <c r="D1879" s="228"/>
      <c r="E1879" s="225"/>
      <c r="F1879" s="301"/>
      <c r="G1879" s="302"/>
      <c r="H1879" s="302"/>
      <c r="I1879" s="302"/>
      <c r="J1879" s="260"/>
      <c r="K1879" s="269"/>
      <c r="L1879" s="269"/>
      <c r="M1879" s="269"/>
      <c r="N1879" s="225"/>
      <c r="O1879" s="225"/>
      <c r="P1879" s="66"/>
      <c r="Q1879" s="66"/>
      <c r="R1879" s="66"/>
      <c r="S1879" s="66"/>
      <c r="T1879" s="66"/>
      <c r="U1879" s="66"/>
      <c r="V1879" s="66"/>
      <c r="W1879" s="66"/>
      <c r="X1879" s="66"/>
      <c r="Y1879" s="66"/>
      <c r="Z1879" s="66"/>
      <c r="AA1879" s="66"/>
      <c r="AB1879" s="66"/>
      <c r="AC1879" s="66"/>
      <c r="AD1879" s="66"/>
      <c r="AE1879" s="66"/>
      <c r="AF1879" s="66"/>
      <c r="AG1879" s="66"/>
      <c r="AH1879" s="66"/>
      <c r="AI1879" s="66"/>
    </row>
    <row r="1880">
      <c r="A1880" s="150"/>
      <c r="B1880" s="225"/>
      <c r="C1880" s="269"/>
      <c r="D1880" s="228"/>
      <c r="E1880" s="225"/>
      <c r="F1880" s="301"/>
      <c r="G1880" s="302"/>
      <c r="H1880" s="302"/>
      <c r="I1880" s="302"/>
      <c r="J1880" s="260"/>
      <c r="K1880" s="269"/>
      <c r="L1880" s="269"/>
      <c r="M1880" s="269"/>
      <c r="N1880" s="225"/>
      <c r="O1880" s="225"/>
      <c r="P1880" s="66"/>
      <c r="Q1880" s="66"/>
      <c r="R1880" s="66"/>
      <c r="S1880" s="66"/>
      <c r="T1880" s="66"/>
      <c r="U1880" s="66"/>
      <c r="V1880" s="66"/>
      <c r="W1880" s="66"/>
      <c r="X1880" s="66"/>
      <c r="Y1880" s="66"/>
      <c r="Z1880" s="66"/>
      <c r="AA1880" s="66"/>
      <c r="AB1880" s="66"/>
      <c r="AC1880" s="66"/>
      <c r="AD1880" s="66"/>
      <c r="AE1880" s="66"/>
      <c r="AF1880" s="66"/>
      <c r="AG1880" s="66"/>
      <c r="AH1880" s="66"/>
      <c r="AI1880" s="66"/>
    </row>
    <row r="1881">
      <c r="A1881" s="150"/>
      <c r="B1881" s="225"/>
      <c r="C1881" s="269"/>
      <c r="D1881" s="228"/>
      <c r="E1881" s="225"/>
      <c r="F1881" s="301"/>
      <c r="G1881" s="302"/>
      <c r="H1881" s="302"/>
      <c r="I1881" s="302"/>
      <c r="J1881" s="260"/>
      <c r="K1881" s="269"/>
      <c r="L1881" s="269"/>
      <c r="M1881" s="269"/>
      <c r="N1881" s="225"/>
      <c r="O1881" s="225"/>
      <c r="P1881" s="66"/>
      <c r="Q1881" s="66"/>
      <c r="R1881" s="66"/>
      <c r="S1881" s="66"/>
      <c r="T1881" s="66"/>
      <c r="U1881" s="66"/>
      <c r="V1881" s="66"/>
      <c r="W1881" s="66"/>
      <c r="X1881" s="66"/>
      <c r="Y1881" s="66"/>
      <c r="Z1881" s="66"/>
      <c r="AA1881" s="66"/>
      <c r="AB1881" s="66"/>
      <c r="AC1881" s="66"/>
      <c r="AD1881" s="66"/>
      <c r="AE1881" s="66"/>
      <c r="AF1881" s="66"/>
      <c r="AG1881" s="66"/>
      <c r="AH1881" s="66"/>
      <c r="AI1881" s="66"/>
    </row>
    <row r="1882">
      <c r="A1882" s="150"/>
      <c r="B1882" s="225"/>
      <c r="C1882" s="269"/>
      <c r="D1882" s="228"/>
      <c r="E1882" s="225"/>
      <c r="F1882" s="301"/>
      <c r="G1882" s="302"/>
      <c r="H1882" s="302"/>
      <c r="I1882" s="302"/>
      <c r="J1882" s="260"/>
      <c r="K1882" s="269"/>
      <c r="L1882" s="269"/>
      <c r="M1882" s="269"/>
      <c r="N1882" s="225"/>
      <c r="O1882" s="225"/>
      <c r="P1882" s="66"/>
      <c r="Q1882" s="66"/>
      <c r="R1882" s="66"/>
      <c r="S1882" s="66"/>
      <c r="T1882" s="66"/>
      <c r="U1882" s="66"/>
      <c r="V1882" s="66"/>
      <c r="W1882" s="66"/>
      <c r="X1882" s="66"/>
      <c r="Y1882" s="66"/>
      <c r="Z1882" s="66"/>
      <c r="AA1882" s="66"/>
      <c r="AB1882" s="66"/>
      <c r="AC1882" s="66"/>
      <c r="AD1882" s="66"/>
      <c r="AE1882" s="66"/>
      <c r="AF1882" s="66"/>
      <c r="AG1882" s="66"/>
      <c r="AH1882" s="66"/>
      <c r="AI1882" s="66"/>
    </row>
    <row r="1883">
      <c r="A1883" s="150"/>
      <c r="B1883" s="225"/>
      <c r="C1883" s="269"/>
      <c r="D1883" s="228"/>
      <c r="E1883" s="225"/>
      <c r="F1883" s="301"/>
      <c r="G1883" s="302"/>
      <c r="H1883" s="302"/>
      <c r="I1883" s="302"/>
      <c r="J1883" s="260"/>
      <c r="K1883" s="269"/>
      <c r="L1883" s="269"/>
      <c r="M1883" s="269"/>
      <c r="N1883" s="225"/>
      <c r="O1883" s="225"/>
      <c r="P1883" s="66"/>
      <c r="Q1883" s="66"/>
      <c r="R1883" s="66"/>
      <c r="S1883" s="66"/>
      <c r="T1883" s="66"/>
      <c r="U1883" s="66"/>
      <c r="V1883" s="66"/>
      <c r="W1883" s="66"/>
      <c r="X1883" s="66"/>
      <c r="Y1883" s="66"/>
      <c r="Z1883" s="66"/>
      <c r="AA1883" s="66"/>
      <c r="AB1883" s="66"/>
      <c r="AC1883" s="66"/>
      <c r="AD1883" s="66"/>
      <c r="AE1883" s="66"/>
      <c r="AF1883" s="66"/>
      <c r="AG1883" s="66"/>
      <c r="AH1883" s="66"/>
      <c r="AI1883" s="66"/>
    </row>
    <row r="1884">
      <c r="A1884" s="150"/>
      <c r="B1884" s="225"/>
      <c r="C1884" s="269"/>
      <c r="D1884" s="228"/>
      <c r="E1884" s="225"/>
      <c r="F1884" s="301"/>
      <c r="G1884" s="302"/>
      <c r="H1884" s="302"/>
      <c r="I1884" s="302"/>
      <c r="J1884" s="260"/>
      <c r="K1884" s="269"/>
      <c r="L1884" s="269"/>
      <c r="M1884" s="269"/>
      <c r="N1884" s="225"/>
      <c r="O1884" s="225"/>
      <c r="P1884" s="66"/>
      <c r="Q1884" s="66"/>
      <c r="R1884" s="66"/>
      <c r="S1884" s="66"/>
      <c r="T1884" s="66"/>
      <c r="U1884" s="66"/>
      <c r="V1884" s="66"/>
      <c r="W1884" s="66"/>
      <c r="X1884" s="66"/>
      <c r="Y1884" s="66"/>
      <c r="Z1884" s="66"/>
      <c r="AA1884" s="66"/>
      <c r="AB1884" s="66"/>
      <c r="AC1884" s="66"/>
      <c r="AD1884" s="66"/>
      <c r="AE1884" s="66"/>
      <c r="AF1884" s="66"/>
      <c r="AG1884" s="66"/>
      <c r="AH1884" s="66"/>
      <c r="AI1884" s="66"/>
    </row>
    <row r="1885">
      <c r="A1885" s="150"/>
      <c r="B1885" s="225"/>
      <c r="C1885" s="269"/>
      <c r="D1885" s="228"/>
      <c r="E1885" s="225"/>
      <c r="F1885" s="301"/>
      <c r="G1885" s="302"/>
      <c r="H1885" s="302"/>
      <c r="I1885" s="302"/>
      <c r="J1885" s="260"/>
      <c r="K1885" s="269"/>
      <c r="L1885" s="269"/>
      <c r="M1885" s="269"/>
      <c r="N1885" s="225"/>
      <c r="O1885" s="225"/>
      <c r="P1885" s="66"/>
      <c r="Q1885" s="66"/>
      <c r="R1885" s="66"/>
      <c r="S1885" s="66"/>
      <c r="T1885" s="66"/>
      <c r="U1885" s="66"/>
      <c r="V1885" s="66"/>
      <c r="W1885" s="66"/>
      <c r="X1885" s="66"/>
      <c r="Y1885" s="66"/>
      <c r="Z1885" s="66"/>
      <c r="AA1885" s="66"/>
      <c r="AB1885" s="66"/>
      <c r="AC1885" s="66"/>
      <c r="AD1885" s="66"/>
      <c r="AE1885" s="66"/>
      <c r="AF1885" s="66"/>
      <c r="AG1885" s="66"/>
      <c r="AH1885" s="66"/>
      <c r="AI1885" s="66"/>
    </row>
    <row r="1886">
      <c r="A1886" s="150"/>
      <c r="B1886" s="225"/>
      <c r="C1886" s="269"/>
      <c r="D1886" s="228"/>
      <c r="E1886" s="225"/>
      <c r="F1886" s="301"/>
      <c r="G1886" s="302"/>
      <c r="H1886" s="302"/>
      <c r="I1886" s="302"/>
      <c r="J1886" s="260"/>
      <c r="K1886" s="269"/>
      <c r="L1886" s="269"/>
      <c r="M1886" s="269"/>
      <c r="N1886" s="225"/>
      <c r="O1886" s="225"/>
      <c r="P1886" s="66"/>
      <c r="Q1886" s="66"/>
      <c r="R1886" s="66"/>
      <c r="S1886" s="66"/>
      <c r="T1886" s="66"/>
      <c r="U1886" s="66"/>
      <c r="V1886" s="66"/>
      <c r="W1886" s="66"/>
      <c r="X1886" s="66"/>
      <c r="Y1886" s="66"/>
      <c r="Z1886" s="66"/>
      <c r="AA1886" s="66"/>
      <c r="AB1886" s="66"/>
      <c r="AC1886" s="66"/>
      <c r="AD1886" s="66"/>
      <c r="AE1886" s="66"/>
      <c r="AF1886" s="66"/>
      <c r="AG1886" s="66"/>
      <c r="AH1886" s="66"/>
      <c r="AI1886" s="66"/>
    </row>
    <row r="1887">
      <c r="A1887" s="150"/>
      <c r="B1887" s="225"/>
      <c r="C1887" s="269"/>
      <c r="D1887" s="228"/>
      <c r="E1887" s="225"/>
      <c r="F1887" s="301"/>
      <c r="G1887" s="302"/>
      <c r="H1887" s="302"/>
      <c r="I1887" s="302"/>
      <c r="J1887" s="260"/>
      <c r="K1887" s="269"/>
      <c r="L1887" s="269"/>
      <c r="M1887" s="269"/>
      <c r="N1887" s="225"/>
      <c r="O1887" s="225"/>
      <c r="P1887" s="66"/>
      <c r="Q1887" s="66"/>
      <c r="R1887" s="66"/>
      <c r="S1887" s="66"/>
      <c r="T1887" s="66"/>
      <c r="U1887" s="66"/>
      <c r="V1887" s="66"/>
      <c r="W1887" s="66"/>
      <c r="X1887" s="66"/>
      <c r="Y1887" s="66"/>
      <c r="Z1887" s="66"/>
      <c r="AA1887" s="66"/>
      <c r="AB1887" s="66"/>
      <c r="AC1887" s="66"/>
      <c r="AD1887" s="66"/>
      <c r="AE1887" s="66"/>
      <c r="AF1887" s="66"/>
      <c r="AG1887" s="66"/>
      <c r="AH1887" s="66"/>
      <c r="AI1887" s="66"/>
    </row>
    <row r="1888">
      <c r="A1888" s="150"/>
      <c r="B1888" s="225"/>
      <c r="C1888" s="269"/>
      <c r="D1888" s="228"/>
      <c r="E1888" s="225"/>
      <c r="F1888" s="301"/>
      <c r="G1888" s="302"/>
      <c r="H1888" s="302"/>
      <c r="I1888" s="302"/>
      <c r="J1888" s="260"/>
      <c r="K1888" s="269"/>
      <c r="L1888" s="269"/>
      <c r="M1888" s="269"/>
      <c r="N1888" s="225"/>
      <c r="O1888" s="225"/>
      <c r="P1888" s="66"/>
      <c r="Q1888" s="66"/>
      <c r="R1888" s="66"/>
      <c r="S1888" s="66"/>
      <c r="T1888" s="66"/>
      <c r="U1888" s="66"/>
      <c r="V1888" s="66"/>
      <c r="W1888" s="66"/>
      <c r="X1888" s="66"/>
      <c r="Y1888" s="66"/>
      <c r="Z1888" s="66"/>
      <c r="AA1888" s="66"/>
      <c r="AB1888" s="66"/>
      <c r="AC1888" s="66"/>
      <c r="AD1888" s="66"/>
      <c r="AE1888" s="66"/>
      <c r="AF1888" s="66"/>
      <c r="AG1888" s="66"/>
      <c r="AH1888" s="66"/>
      <c r="AI1888" s="66"/>
    </row>
    <row r="1889">
      <c r="A1889" s="150"/>
      <c r="B1889" s="225"/>
      <c r="C1889" s="269"/>
      <c r="D1889" s="228"/>
      <c r="E1889" s="225"/>
      <c r="F1889" s="301"/>
      <c r="G1889" s="302"/>
      <c r="H1889" s="302"/>
      <c r="I1889" s="302"/>
      <c r="J1889" s="260"/>
      <c r="K1889" s="269"/>
      <c r="L1889" s="269"/>
      <c r="M1889" s="269"/>
      <c r="N1889" s="225"/>
      <c r="O1889" s="225"/>
      <c r="P1889" s="66"/>
      <c r="Q1889" s="66"/>
      <c r="R1889" s="66"/>
      <c r="S1889" s="66"/>
      <c r="T1889" s="66"/>
      <c r="U1889" s="66"/>
      <c r="V1889" s="66"/>
      <c r="W1889" s="66"/>
      <c r="X1889" s="66"/>
      <c r="Y1889" s="66"/>
      <c r="Z1889" s="66"/>
      <c r="AA1889" s="66"/>
      <c r="AB1889" s="66"/>
      <c r="AC1889" s="66"/>
      <c r="AD1889" s="66"/>
      <c r="AE1889" s="66"/>
      <c r="AF1889" s="66"/>
      <c r="AG1889" s="66"/>
      <c r="AH1889" s="66"/>
      <c r="AI1889" s="66"/>
    </row>
    <row r="1890">
      <c r="A1890" s="150"/>
      <c r="B1890" s="225"/>
      <c r="C1890" s="269"/>
      <c r="D1890" s="228"/>
      <c r="E1890" s="225"/>
      <c r="F1890" s="301"/>
      <c r="G1890" s="302"/>
      <c r="H1890" s="302"/>
      <c r="I1890" s="302"/>
      <c r="J1890" s="260"/>
      <c r="K1890" s="269"/>
      <c r="L1890" s="269"/>
      <c r="M1890" s="269"/>
      <c r="N1890" s="225"/>
      <c r="O1890" s="225"/>
      <c r="P1890" s="66"/>
      <c r="Q1890" s="66"/>
      <c r="R1890" s="66"/>
      <c r="S1890" s="66"/>
      <c r="T1890" s="66"/>
      <c r="U1890" s="66"/>
      <c r="V1890" s="66"/>
      <c r="W1890" s="66"/>
      <c r="X1890" s="66"/>
      <c r="Y1890" s="66"/>
      <c r="Z1890" s="66"/>
      <c r="AA1890" s="66"/>
      <c r="AB1890" s="66"/>
      <c r="AC1890" s="66"/>
      <c r="AD1890" s="66"/>
      <c r="AE1890" s="66"/>
      <c r="AF1890" s="66"/>
      <c r="AG1890" s="66"/>
      <c r="AH1890" s="66"/>
      <c r="AI1890" s="66"/>
    </row>
    <row r="1891">
      <c r="A1891" s="150"/>
      <c r="B1891" s="225"/>
      <c r="C1891" s="269"/>
      <c r="D1891" s="228"/>
      <c r="E1891" s="225"/>
      <c r="F1891" s="301"/>
      <c r="G1891" s="302"/>
      <c r="H1891" s="302"/>
      <c r="I1891" s="302"/>
      <c r="J1891" s="260"/>
      <c r="K1891" s="269"/>
      <c r="L1891" s="269"/>
      <c r="M1891" s="269"/>
      <c r="N1891" s="225"/>
      <c r="O1891" s="225"/>
      <c r="P1891" s="66"/>
      <c r="Q1891" s="66"/>
      <c r="R1891" s="66"/>
      <c r="S1891" s="66"/>
      <c r="T1891" s="66"/>
      <c r="U1891" s="66"/>
      <c r="V1891" s="66"/>
      <c r="W1891" s="66"/>
      <c r="X1891" s="66"/>
      <c r="Y1891" s="66"/>
      <c r="Z1891" s="66"/>
      <c r="AA1891" s="66"/>
      <c r="AB1891" s="66"/>
      <c r="AC1891" s="66"/>
      <c r="AD1891" s="66"/>
      <c r="AE1891" s="66"/>
      <c r="AF1891" s="66"/>
      <c r="AG1891" s="66"/>
      <c r="AH1891" s="66"/>
      <c r="AI1891" s="66"/>
    </row>
    <row r="1892">
      <c r="A1892" s="150"/>
      <c r="B1892" s="225"/>
      <c r="C1892" s="269"/>
      <c r="D1892" s="228"/>
      <c r="E1892" s="225"/>
      <c r="F1892" s="301"/>
      <c r="G1892" s="302"/>
      <c r="H1892" s="302"/>
      <c r="I1892" s="302"/>
      <c r="J1892" s="260"/>
      <c r="K1892" s="269"/>
      <c r="L1892" s="269"/>
      <c r="M1892" s="269"/>
      <c r="N1892" s="225"/>
      <c r="O1892" s="225"/>
      <c r="P1892" s="66"/>
      <c r="Q1892" s="66"/>
      <c r="R1892" s="66"/>
      <c r="S1892" s="66"/>
      <c r="T1892" s="66"/>
      <c r="U1892" s="66"/>
      <c r="V1892" s="66"/>
      <c r="W1892" s="66"/>
      <c r="X1892" s="66"/>
      <c r="Y1892" s="66"/>
      <c r="Z1892" s="66"/>
      <c r="AA1892" s="66"/>
      <c r="AB1892" s="66"/>
      <c r="AC1892" s="66"/>
      <c r="AD1892" s="66"/>
      <c r="AE1892" s="66"/>
      <c r="AF1892" s="66"/>
      <c r="AG1892" s="66"/>
      <c r="AH1892" s="66"/>
      <c r="AI1892" s="66"/>
    </row>
    <row r="1893">
      <c r="A1893" s="150"/>
      <c r="B1893" s="225"/>
      <c r="C1893" s="269"/>
      <c r="D1893" s="228"/>
      <c r="E1893" s="225"/>
      <c r="F1893" s="301"/>
      <c r="G1893" s="302"/>
      <c r="H1893" s="302"/>
      <c r="I1893" s="302"/>
      <c r="J1893" s="260"/>
      <c r="K1893" s="269"/>
      <c r="L1893" s="269"/>
      <c r="M1893" s="269"/>
      <c r="N1893" s="225"/>
      <c r="O1893" s="225"/>
      <c r="P1893" s="66"/>
      <c r="Q1893" s="66"/>
      <c r="R1893" s="66"/>
      <c r="S1893" s="66"/>
      <c r="T1893" s="66"/>
      <c r="U1893" s="66"/>
      <c r="V1893" s="66"/>
      <c r="W1893" s="66"/>
      <c r="X1893" s="66"/>
      <c r="Y1893" s="66"/>
      <c r="Z1893" s="66"/>
      <c r="AA1893" s="66"/>
      <c r="AB1893" s="66"/>
      <c r="AC1893" s="66"/>
      <c r="AD1893" s="66"/>
      <c r="AE1893" s="66"/>
      <c r="AF1893" s="66"/>
      <c r="AG1893" s="66"/>
      <c r="AH1893" s="66"/>
      <c r="AI1893" s="66"/>
    </row>
    <row r="1894">
      <c r="A1894" s="150"/>
      <c r="B1894" s="225"/>
      <c r="C1894" s="269"/>
      <c r="D1894" s="228"/>
      <c r="E1894" s="225"/>
      <c r="F1894" s="301"/>
      <c r="G1894" s="302"/>
      <c r="H1894" s="302"/>
      <c r="I1894" s="302"/>
      <c r="J1894" s="260"/>
      <c r="K1894" s="269"/>
      <c r="L1894" s="269"/>
      <c r="M1894" s="269"/>
      <c r="N1894" s="225"/>
      <c r="O1894" s="225"/>
      <c r="P1894" s="66"/>
      <c r="Q1894" s="66"/>
      <c r="R1894" s="66"/>
      <c r="S1894" s="66"/>
      <c r="T1894" s="66"/>
      <c r="U1894" s="66"/>
      <c r="V1894" s="66"/>
      <c r="W1894" s="66"/>
      <c r="X1894" s="66"/>
      <c r="Y1894" s="66"/>
      <c r="Z1894" s="66"/>
      <c r="AA1894" s="66"/>
      <c r="AB1894" s="66"/>
      <c r="AC1894" s="66"/>
      <c r="AD1894" s="66"/>
      <c r="AE1894" s="66"/>
      <c r="AF1894" s="66"/>
      <c r="AG1894" s="66"/>
      <c r="AH1894" s="66"/>
      <c r="AI1894" s="66"/>
    </row>
    <row r="1895">
      <c r="A1895" s="150"/>
      <c r="B1895" s="225"/>
      <c r="C1895" s="269"/>
      <c r="D1895" s="228"/>
      <c r="E1895" s="225"/>
      <c r="F1895" s="301"/>
      <c r="G1895" s="302"/>
      <c r="H1895" s="302"/>
      <c r="I1895" s="302"/>
      <c r="J1895" s="260"/>
      <c r="K1895" s="269"/>
      <c r="L1895" s="269"/>
      <c r="M1895" s="269"/>
      <c r="N1895" s="225"/>
      <c r="O1895" s="225"/>
      <c r="P1895" s="66"/>
      <c r="Q1895" s="66"/>
      <c r="R1895" s="66"/>
      <c r="S1895" s="66"/>
      <c r="T1895" s="66"/>
      <c r="U1895" s="66"/>
      <c r="V1895" s="66"/>
      <c r="W1895" s="66"/>
      <c r="X1895" s="66"/>
      <c r="Y1895" s="66"/>
      <c r="Z1895" s="66"/>
      <c r="AA1895" s="66"/>
      <c r="AB1895" s="66"/>
      <c r="AC1895" s="66"/>
      <c r="AD1895" s="66"/>
      <c r="AE1895" s="66"/>
      <c r="AF1895" s="66"/>
      <c r="AG1895" s="66"/>
      <c r="AH1895" s="66"/>
      <c r="AI1895" s="66"/>
    </row>
    <row r="1896">
      <c r="A1896" s="150"/>
      <c r="B1896" s="225"/>
      <c r="C1896" s="269"/>
      <c r="D1896" s="228"/>
      <c r="E1896" s="225"/>
      <c r="F1896" s="301"/>
      <c r="G1896" s="302"/>
      <c r="H1896" s="302"/>
      <c r="I1896" s="302"/>
      <c r="J1896" s="260"/>
      <c r="K1896" s="269"/>
      <c r="L1896" s="269"/>
      <c r="M1896" s="269"/>
      <c r="N1896" s="225"/>
      <c r="O1896" s="225"/>
      <c r="P1896" s="66"/>
      <c r="Q1896" s="66"/>
      <c r="R1896" s="66"/>
      <c r="S1896" s="66"/>
      <c r="T1896" s="66"/>
      <c r="U1896" s="66"/>
      <c r="V1896" s="66"/>
      <c r="W1896" s="66"/>
      <c r="X1896" s="66"/>
      <c r="Y1896" s="66"/>
      <c r="Z1896" s="66"/>
      <c r="AA1896" s="66"/>
      <c r="AB1896" s="66"/>
      <c r="AC1896" s="66"/>
      <c r="AD1896" s="66"/>
      <c r="AE1896" s="66"/>
      <c r="AF1896" s="66"/>
      <c r="AG1896" s="66"/>
      <c r="AH1896" s="66"/>
      <c r="AI1896" s="66"/>
    </row>
    <row r="1897">
      <c r="A1897" s="150"/>
      <c r="B1897" s="225"/>
      <c r="C1897" s="269"/>
      <c r="D1897" s="228"/>
      <c r="E1897" s="225"/>
      <c r="F1897" s="301"/>
      <c r="G1897" s="302"/>
      <c r="H1897" s="302"/>
      <c r="I1897" s="302"/>
      <c r="J1897" s="260"/>
      <c r="K1897" s="269"/>
      <c r="L1897" s="269"/>
      <c r="M1897" s="269"/>
      <c r="N1897" s="225"/>
      <c r="O1897" s="225"/>
      <c r="P1897" s="66"/>
      <c r="Q1897" s="66"/>
      <c r="R1897" s="66"/>
      <c r="S1897" s="66"/>
      <c r="T1897" s="66"/>
      <c r="U1897" s="66"/>
      <c r="V1897" s="66"/>
      <c r="W1897" s="66"/>
      <c r="X1897" s="66"/>
      <c r="Y1897" s="66"/>
      <c r="Z1897" s="66"/>
      <c r="AA1897" s="66"/>
      <c r="AB1897" s="66"/>
      <c r="AC1897" s="66"/>
      <c r="AD1897" s="66"/>
      <c r="AE1897" s="66"/>
      <c r="AF1897" s="66"/>
      <c r="AG1897" s="66"/>
      <c r="AH1897" s="66"/>
      <c r="AI1897" s="66"/>
    </row>
    <row r="1898">
      <c r="A1898" s="150"/>
      <c r="B1898" s="225"/>
      <c r="C1898" s="269"/>
      <c r="D1898" s="228"/>
      <c r="E1898" s="225"/>
      <c r="F1898" s="301"/>
      <c r="G1898" s="302"/>
      <c r="H1898" s="302"/>
      <c r="I1898" s="302"/>
      <c r="J1898" s="260"/>
      <c r="K1898" s="269"/>
      <c r="L1898" s="269"/>
      <c r="M1898" s="269"/>
      <c r="N1898" s="225"/>
      <c r="O1898" s="225"/>
      <c r="P1898" s="66"/>
      <c r="Q1898" s="66"/>
      <c r="R1898" s="66"/>
      <c r="S1898" s="66"/>
      <c r="T1898" s="66"/>
      <c r="U1898" s="66"/>
      <c r="V1898" s="66"/>
      <c r="W1898" s="66"/>
      <c r="X1898" s="66"/>
      <c r="Y1898" s="66"/>
      <c r="Z1898" s="66"/>
      <c r="AA1898" s="66"/>
      <c r="AB1898" s="66"/>
      <c r="AC1898" s="66"/>
      <c r="AD1898" s="66"/>
      <c r="AE1898" s="66"/>
      <c r="AF1898" s="66"/>
      <c r="AG1898" s="66"/>
      <c r="AH1898" s="66"/>
      <c r="AI1898" s="66"/>
    </row>
    <row r="1899">
      <c r="A1899" s="150"/>
      <c r="B1899" s="225"/>
      <c r="C1899" s="269"/>
      <c r="D1899" s="228"/>
      <c r="E1899" s="225"/>
      <c r="F1899" s="301"/>
      <c r="G1899" s="302"/>
      <c r="H1899" s="302"/>
      <c r="I1899" s="302"/>
      <c r="J1899" s="260"/>
      <c r="K1899" s="269"/>
      <c r="L1899" s="269"/>
      <c r="M1899" s="269"/>
      <c r="N1899" s="225"/>
      <c r="O1899" s="225"/>
      <c r="P1899" s="66"/>
      <c r="Q1899" s="66"/>
      <c r="R1899" s="66"/>
      <c r="S1899" s="66"/>
      <c r="T1899" s="66"/>
      <c r="U1899" s="66"/>
      <c r="V1899" s="66"/>
      <c r="W1899" s="66"/>
      <c r="X1899" s="66"/>
      <c r="Y1899" s="66"/>
      <c r="Z1899" s="66"/>
      <c r="AA1899" s="66"/>
      <c r="AB1899" s="66"/>
      <c r="AC1899" s="66"/>
      <c r="AD1899" s="66"/>
      <c r="AE1899" s="66"/>
      <c r="AF1899" s="66"/>
      <c r="AG1899" s="66"/>
      <c r="AH1899" s="66"/>
      <c r="AI1899" s="66"/>
    </row>
    <row r="1900">
      <c r="A1900" s="150"/>
      <c r="B1900" s="225"/>
      <c r="C1900" s="269"/>
      <c r="D1900" s="228"/>
      <c r="E1900" s="225"/>
      <c r="F1900" s="301"/>
      <c r="G1900" s="302"/>
      <c r="H1900" s="302"/>
      <c r="I1900" s="302"/>
      <c r="J1900" s="260"/>
      <c r="K1900" s="269"/>
      <c r="L1900" s="269"/>
      <c r="M1900" s="269"/>
      <c r="N1900" s="225"/>
      <c r="O1900" s="225"/>
      <c r="P1900" s="66"/>
      <c r="Q1900" s="66"/>
      <c r="R1900" s="66"/>
      <c r="S1900" s="66"/>
      <c r="T1900" s="66"/>
      <c r="U1900" s="66"/>
      <c r="V1900" s="66"/>
      <c r="W1900" s="66"/>
      <c r="X1900" s="66"/>
      <c r="Y1900" s="66"/>
      <c r="Z1900" s="66"/>
      <c r="AA1900" s="66"/>
      <c r="AB1900" s="66"/>
      <c r="AC1900" s="66"/>
      <c r="AD1900" s="66"/>
      <c r="AE1900" s="66"/>
      <c r="AF1900" s="66"/>
      <c r="AG1900" s="66"/>
      <c r="AH1900" s="66"/>
      <c r="AI1900" s="66"/>
    </row>
    <row r="1901">
      <c r="A1901" s="150"/>
      <c r="B1901" s="225"/>
      <c r="C1901" s="269"/>
      <c r="D1901" s="228"/>
      <c r="E1901" s="225"/>
      <c r="F1901" s="301"/>
      <c r="G1901" s="302"/>
      <c r="H1901" s="302"/>
      <c r="I1901" s="302"/>
      <c r="J1901" s="260"/>
      <c r="K1901" s="269"/>
      <c r="L1901" s="269"/>
      <c r="M1901" s="269"/>
      <c r="N1901" s="225"/>
      <c r="O1901" s="225"/>
      <c r="P1901" s="66"/>
      <c r="Q1901" s="66"/>
      <c r="R1901" s="66"/>
      <c r="S1901" s="66"/>
      <c r="T1901" s="66"/>
      <c r="U1901" s="66"/>
      <c r="V1901" s="66"/>
      <c r="W1901" s="66"/>
      <c r="X1901" s="66"/>
      <c r="Y1901" s="66"/>
      <c r="Z1901" s="66"/>
      <c r="AA1901" s="66"/>
      <c r="AB1901" s="66"/>
      <c r="AC1901" s="66"/>
      <c r="AD1901" s="66"/>
      <c r="AE1901" s="66"/>
      <c r="AF1901" s="66"/>
      <c r="AG1901" s="66"/>
      <c r="AH1901" s="66"/>
      <c r="AI1901" s="66"/>
    </row>
    <row r="1902">
      <c r="A1902" s="150"/>
      <c r="B1902" s="225"/>
      <c r="C1902" s="269"/>
      <c r="D1902" s="228"/>
      <c r="E1902" s="225"/>
      <c r="F1902" s="301"/>
      <c r="G1902" s="302"/>
      <c r="H1902" s="302"/>
      <c r="I1902" s="302"/>
      <c r="J1902" s="260"/>
      <c r="K1902" s="269"/>
      <c r="L1902" s="269"/>
      <c r="M1902" s="269"/>
      <c r="N1902" s="225"/>
      <c r="O1902" s="225"/>
      <c r="P1902" s="66"/>
      <c r="Q1902" s="66"/>
      <c r="R1902" s="66"/>
      <c r="S1902" s="66"/>
      <c r="T1902" s="66"/>
      <c r="U1902" s="66"/>
      <c r="V1902" s="66"/>
      <c r="W1902" s="66"/>
      <c r="X1902" s="66"/>
      <c r="Y1902" s="66"/>
      <c r="Z1902" s="66"/>
      <c r="AA1902" s="66"/>
      <c r="AB1902" s="66"/>
      <c r="AC1902" s="66"/>
      <c r="AD1902" s="66"/>
      <c r="AE1902" s="66"/>
      <c r="AF1902" s="66"/>
      <c r="AG1902" s="66"/>
      <c r="AH1902" s="66"/>
      <c r="AI1902" s="66"/>
    </row>
    <row r="1903">
      <c r="A1903" s="150"/>
      <c r="B1903" s="225"/>
      <c r="C1903" s="269"/>
      <c r="D1903" s="228"/>
      <c r="E1903" s="225"/>
      <c r="F1903" s="301"/>
      <c r="G1903" s="302"/>
      <c r="H1903" s="302"/>
      <c r="I1903" s="302"/>
      <c r="J1903" s="260"/>
      <c r="K1903" s="269"/>
      <c r="L1903" s="269"/>
      <c r="M1903" s="269"/>
      <c r="N1903" s="225"/>
      <c r="O1903" s="225"/>
      <c r="P1903" s="66"/>
      <c r="Q1903" s="66"/>
      <c r="R1903" s="66"/>
      <c r="S1903" s="66"/>
      <c r="T1903" s="66"/>
      <c r="U1903" s="66"/>
      <c r="V1903" s="66"/>
      <c r="W1903" s="66"/>
      <c r="X1903" s="66"/>
      <c r="Y1903" s="66"/>
      <c r="Z1903" s="66"/>
      <c r="AA1903" s="66"/>
      <c r="AB1903" s="66"/>
      <c r="AC1903" s="66"/>
      <c r="AD1903" s="66"/>
      <c r="AE1903" s="66"/>
      <c r="AF1903" s="66"/>
      <c r="AG1903" s="66"/>
      <c r="AH1903" s="66"/>
      <c r="AI1903" s="66"/>
    </row>
    <row r="1904">
      <c r="A1904" s="150"/>
      <c r="B1904" s="225"/>
      <c r="C1904" s="269"/>
      <c r="D1904" s="228"/>
      <c r="E1904" s="225"/>
      <c r="F1904" s="301"/>
      <c r="G1904" s="302"/>
      <c r="H1904" s="302"/>
      <c r="I1904" s="302"/>
      <c r="J1904" s="260"/>
      <c r="K1904" s="269"/>
      <c r="L1904" s="269"/>
      <c r="M1904" s="269"/>
      <c r="N1904" s="225"/>
      <c r="O1904" s="225"/>
      <c r="P1904" s="66"/>
      <c r="Q1904" s="66"/>
      <c r="R1904" s="66"/>
      <c r="S1904" s="66"/>
      <c r="T1904" s="66"/>
      <c r="U1904" s="66"/>
      <c r="V1904" s="66"/>
      <c r="W1904" s="66"/>
      <c r="X1904" s="66"/>
      <c r="Y1904" s="66"/>
      <c r="Z1904" s="66"/>
      <c r="AA1904" s="66"/>
      <c r="AB1904" s="66"/>
      <c r="AC1904" s="66"/>
      <c r="AD1904" s="66"/>
      <c r="AE1904" s="66"/>
      <c r="AF1904" s="66"/>
      <c r="AG1904" s="66"/>
      <c r="AH1904" s="66"/>
      <c r="AI1904" s="66"/>
    </row>
    <row r="1905">
      <c r="A1905" s="150"/>
      <c r="B1905" s="225"/>
      <c r="C1905" s="269"/>
      <c r="D1905" s="228"/>
      <c r="E1905" s="225"/>
      <c r="F1905" s="301"/>
      <c r="G1905" s="302"/>
      <c r="H1905" s="302"/>
      <c r="I1905" s="302"/>
      <c r="J1905" s="260"/>
      <c r="K1905" s="269"/>
      <c r="L1905" s="269"/>
      <c r="M1905" s="269"/>
      <c r="N1905" s="225"/>
      <c r="O1905" s="225"/>
      <c r="P1905" s="66"/>
      <c r="Q1905" s="66"/>
      <c r="R1905" s="66"/>
      <c r="S1905" s="66"/>
      <c r="T1905" s="66"/>
      <c r="U1905" s="66"/>
      <c r="V1905" s="66"/>
      <c r="W1905" s="66"/>
      <c r="X1905" s="66"/>
      <c r="Y1905" s="66"/>
      <c r="Z1905" s="66"/>
      <c r="AA1905" s="66"/>
      <c r="AB1905" s="66"/>
      <c r="AC1905" s="66"/>
      <c r="AD1905" s="66"/>
      <c r="AE1905" s="66"/>
      <c r="AF1905" s="66"/>
      <c r="AG1905" s="66"/>
      <c r="AH1905" s="66"/>
      <c r="AI1905" s="66"/>
    </row>
    <row r="1906">
      <c r="A1906" s="150"/>
      <c r="B1906" s="225"/>
      <c r="C1906" s="269"/>
      <c r="D1906" s="228"/>
      <c r="E1906" s="225"/>
      <c r="F1906" s="301"/>
      <c r="G1906" s="302"/>
      <c r="H1906" s="302"/>
      <c r="I1906" s="302"/>
      <c r="J1906" s="260"/>
      <c r="K1906" s="269"/>
      <c r="L1906" s="269"/>
      <c r="M1906" s="269"/>
      <c r="N1906" s="225"/>
      <c r="O1906" s="225"/>
      <c r="P1906" s="66"/>
      <c r="Q1906" s="66"/>
      <c r="R1906" s="66"/>
      <c r="S1906" s="66"/>
      <c r="T1906" s="66"/>
      <c r="U1906" s="66"/>
      <c r="V1906" s="66"/>
      <c r="W1906" s="66"/>
      <c r="X1906" s="66"/>
      <c r="Y1906" s="66"/>
      <c r="Z1906" s="66"/>
      <c r="AA1906" s="66"/>
      <c r="AB1906" s="66"/>
      <c r="AC1906" s="66"/>
      <c r="AD1906" s="66"/>
      <c r="AE1906" s="66"/>
      <c r="AF1906" s="66"/>
      <c r="AG1906" s="66"/>
      <c r="AH1906" s="66"/>
      <c r="AI1906" s="66"/>
    </row>
    <row r="1907">
      <c r="A1907" s="150"/>
      <c r="B1907" s="225"/>
      <c r="C1907" s="269"/>
      <c r="D1907" s="228"/>
      <c r="E1907" s="225"/>
      <c r="F1907" s="301"/>
      <c r="G1907" s="302"/>
      <c r="H1907" s="302"/>
      <c r="I1907" s="302"/>
      <c r="J1907" s="260"/>
      <c r="K1907" s="269"/>
      <c r="L1907" s="269"/>
      <c r="M1907" s="269"/>
      <c r="N1907" s="225"/>
      <c r="O1907" s="225"/>
      <c r="P1907" s="66"/>
      <c r="Q1907" s="66"/>
      <c r="R1907" s="66"/>
      <c r="S1907" s="66"/>
      <c r="T1907" s="66"/>
      <c r="U1907" s="66"/>
      <c r="V1907" s="66"/>
      <c r="W1907" s="66"/>
      <c r="X1907" s="66"/>
      <c r="Y1907" s="66"/>
      <c r="Z1907" s="66"/>
      <c r="AA1907" s="66"/>
      <c r="AB1907" s="66"/>
      <c r="AC1907" s="66"/>
      <c r="AD1907" s="66"/>
      <c r="AE1907" s="66"/>
      <c r="AF1907" s="66"/>
      <c r="AG1907" s="66"/>
      <c r="AH1907" s="66"/>
      <c r="AI1907" s="66"/>
    </row>
    <row r="1908">
      <c r="A1908" s="150"/>
      <c r="B1908" s="225"/>
      <c r="C1908" s="269"/>
      <c r="D1908" s="228"/>
      <c r="E1908" s="225"/>
      <c r="F1908" s="301"/>
      <c r="G1908" s="302"/>
      <c r="H1908" s="302"/>
      <c r="I1908" s="302"/>
      <c r="J1908" s="260"/>
      <c r="K1908" s="269"/>
      <c r="L1908" s="269"/>
      <c r="M1908" s="269"/>
      <c r="N1908" s="225"/>
      <c r="O1908" s="225"/>
      <c r="P1908" s="66"/>
      <c r="Q1908" s="66"/>
      <c r="R1908" s="66"/>
      <c r="S1908" s="66"/>
      <c r="T1908" s="66"/>
      <c r="U1908" s="66"/>
      <c r="V1908" s="66"/>
      <c r="W1908" s="66"/>
      <c r="X1908" s="66"/>
      <c r="Y1908" s="66"/>
      <c r="Z1908" s="66"/>
      <c r="AA1908" s="66"/>
      <c r="AB1908" s="66"/>
      <c r="AC1908" s="66"/>
      <c r="AD1908" s="66"/>
      <c r="AE1908" s="66"/>
      <c r="AF1908" s="66"/>
      <c r="AG1908" s="66"/>
      <c r="AH1908" s="66"/>
      <c r="AI1908" s="66"/>
    </row>
    <row r="1909">
      <c r="A1909" s="150"/>
      <c r="B1909" s="225"/>
      <c r="C1909" s="269"/>
      <c r="D1909" s="228"/>
      <c r="E1909" s="225"/>
      <c r="F1909" s="301"/>
      <c r="G1909" s="302"/>
      <c r="H1909" s="302"/>
      <c r="I1909" s="302"/>
      <c r="J1909" s="260"/>
      <c r="K1909" s="269"/>
      <c r="L1909" s="269"/>
      <c r="M1909" s="269"/>
      <c r="N1909" s="225"/>
      <c r="O1909" s="225"/>
      <c r="P1909" s="66"/>
      <c r="Q1909" s="66"/>
      <c r="R1909" s="66"/>
      <c r="S1909" s="66"/>
      <c r="T1909" s="66"/>
      <c r="U1909" s="66"/>
      <c r="V1909" s="66"/>
      <c r="W1909" s="66"/>
      <c r="X1909" s="66"/>
      <c r="Y1909" s="66"/>
      <c r="Z1909" s="66"/>
      <c r="AA1909" s="66"/>
      <c r="AB1909" s="66"/>
      <c r="AC1909" s="66"/>
      <c r="AD1909" s="66"/>
      <c r="AE1909" s="66"/>
      <c r="AF1909" s="66"/>
      <c r="AG1909" s="66"/>
      <c r="AH1909" s="66"/>
      <c r="AI1909" s="66"/>
    </row>
    <row r="1910">
      <c r="A1910" s="150"/>
      <c r="B1910" s="225"/>
      <c r="C1910" s="269"/>
      <c r="D1910" s="228"/>
      <c r="E1910" s="225"/>
      <c r="F1910" s="301"/>
      <c r="G1910" s="302"/>
      <c r="H1910" s="302"/>
      <c r="I1910" s="302"/>
      <c r="J1910" s="260"/>
      <c r="K1910" s="269"/>
      <c r="L1910" s="269"/>
      <c r="M1910" s="269"/>
      <c r="N1910" s="225"/>
      <c r="O1910" s="225"/>
      <c r="P1910" s="66"/>
      <c r="Q1910" s="66"/>
      <c r="R1910" s="66"/>
      <c r="S1910" s="66"/>
      <c r="T1910" s="66"/>
      <c r="U1910" s="66"/>
      <c r="V1910" s="66"/>
      <c r="W1910" s="66"/>
      <c r="X1910" s="66"/>
      <c r="Y1910" s="66"/>
      <c r="Z1910" s="66"/>
      <c r="AA1910" s="66"/>
      <c r="AB1910" s="66"/>
      <c r="AC1910" s="66"/>
      <c r="AD1910" s="66"/>
      <c r="AE1910" s="66"/>
      <c r="AF1910" s="66"/>
      <c r="AG1910" s="66"/>
      <c r="AH1910" s="66"/>
      <c r="AI1910" s="66"/>
    </row>
    <row r="1911">
      <c r="A1911" s="150"/>
      <c r="B1911" s="225"/>
      <c r="C1911" s="269"/>
      <c r="D1911" s="228"/>
      <c r="E1911" s="225"/>
      <c r="F1911" s="301"/>
      <c r="G1911" s="302"/>
      <c r="H1911" s="302"/>
      <c r="I1911" s="302"/>
      <c r="J1911" s="260"/>
      <c r="K1911" s="269"/>
      <c r="L1911" s="269"/>
      <c r="M1911" s="269"/>
      <c r="N1911" s="225"/>
      <c r="O1911" s="225"/>
      <c r="P1911" s="66"/>
      <c r="Q1911" s="66"/>
      <c r="R1911" s="66"/>
      <c r="S1911" s="66"/>
      <c r="T1911" s="66"/>
      <c r="U1911" s="66"/>
      <c r="V1911" s="66"/>
      <c r="W1911" s="66"/>
      <c r="X1911" s="66"/>
      <c r="Y1911" s="66"/>
      <c r="Z1911" s="66"/>
      <c r="AA1911" s="66"/>
      <c r="AB1911" s="66"/>
      <c r="AC1911" s="66"/>
      <c r="AD1911" s="66"/>
      <c r="AE1911" s="66"/>
      <c r="AF1911" s="66"/>
      <c r="AG1911" s="66"/>
      <c r="AH1911" s="66"/>
      <c r="AI1911" s="66"/>
    </row>
    <row r="1912">
      <c r="A1912" s="150"/>
      <c r="B1912" s="225"/>
      <c r="C1912" s="269"/>
      <c r="D1912" s="228"/>
      <c r="E1912" s="225"/>
      <c r="F1912" s="301"/>
      <c r="G1912" s="302"/>
      <c r="H1912" s="302"/>
      <c r="I1912" s="302"/>
      <c r="J1912" s="260"/>
      <c r="K1912" s="269"/>
      <c r="L1912" s="269"/>
      <c r="M1912" s="269"/>
      <c r="N1912" s="225"/>
      <c r="O1912" s="225"/>
      <c r="P1912" s="66"/>
      <c r="Q1912" s="66"/>
      <c r="R1912" s="66"/>
      <c r="S1912" s="66"/>
      <c r="T1912" s="66"/>
      <c r="U1912" s="66"/>
      <c r="V1912" s="66"/>
      <c r="W1912" s="66"/>
      <c r="X1912" s="66"/>
      <c r="Y1912" s="66"/>
      <c r="Z1912" s="66"/>
      <c r="AA1912" s="66"/>
      <c r="AB1912" s="66"/>
      <c r="AC1912" s="66"/>
      <c r="AD1912" s="66"/>
      <c r="AE1912" s="66"/>
      <c r="AF1912" s="66"/>
      <c r="AG1912" s="66"/>
      <c r="AH1912" s="66"/>
      <c r="AI1912" s="66"/>
    </row>
    <row r="1913">
      <c r="A1913" s="150"/>
      <c r="B1913" s="225"/>
      <c r="C1913" s="269"/>
      <c r="D1913" s="228"/>
      <c r="E1913" s="225"/>
      <c r="F1913" s="301"/>
      <c r="G1913" s="302"/>
      <c r="H1913" s="302"/>
      <c r="I1913" s="302"/>
      <c r="J1913" s="260"/>
      <c r="K1913" s="269"/>
      <c r="L1913" s="269"/>
      <c r="M1913" s="269"/>
      <c r="N1913" s="225"/>
      <c r="O1913" s="225"/>
      <c r="P1913" s="66"/>
      <c r="Q1913" s="66"/>
      <c r="R1913" s="66"/>
      <c r="S1913" s="66"/>
      <c r="T1913" s="66"/>
      <c r="U1913" s="66"/>
      <c r="V1913" s="66"/>
      <c r="W1913" s="66"/>
      <c r="X1913" s="66"/>
      <c r="Y1913" s="66"/>
      <c r="Z1913" s="66"/>
      <c r="AA1913" s="66"/>
      <c r="AB1913" s="66"/>
      <c r="AC1913" s="66"/>
      <c r="AD1913" s="66"/>
      <c r="AE1913" s="66"/>
      <c r="AF1913" s="66"/>
      <c r="AG1913" s="66"/>
      <c r="AH1913" s="66"/>
      <c r="AI1913" s="66"/>
    </row>
    <row r="1914">
      <c r="A1914" s="150"/>
      <c r="B1914" s="225"/>
      <c r="C1914" s="269"/>
      <c r="D1914" s="228"/>
      <c r="E1914" s="225"/>
      <c r="F1914" s="301"/>
      <c r="G1914" s="302"/>
      <c r="H1914" s="302"/>
      <c r="I1914" s="302"/>
      <c r="J1914" s="260"/>
      <c r="K1914" s="269"/>
      <c r="L1914" s="269"/>
      <c r="M1914" s="269"/>
      <c r="N1914" s="225"/>
      <c r="O1914" s="225"/>
      <c r="P1914" s="66"/>
      <c r="Q1914" s="66"/>
      <c r="R1914" s="66"/>
      <c r="S1914" s="66"/>
      <c r="T1914" s="66"/>
      <c r="U1914" s="66"/>
      <c r="V1914" s="66"/>
      <c r="W1914" s="66"/>
      <c r="X1914" s="66"/>
      <c r="Y1914" s="66"/>
      <c r="Z1914" s="66"/>
      <c r="AA1914" s="66"/>
      <c r="AB1914" s="66"/>
      <c r="AC1914" s="66"/>
      <c r="AD1914" s="66"/>
      <c r="AE1914" s="66"/>
      <c r="AF1914" s="66"/>
      <c r="AG1914" s="66"/>
      <c r="AH1914" s="66"/>
      <c r="AI1914" s="66"/>
    </row>
    <row r="1915">
      <c r="A1915" s="150"/>
      <c r="B1915" s="225"/>
      <c r="C1915" s="269"/>
      <c r="D1915" s="228"/>
      <c r="E1915" s="225"/>
      <c r="F1915" s="301"/>
      <c r="G1915" s="302"/>
      <c r="H1915" s="302"/>
      <c r="I1915" s="302"/>
      <c r="J1915" s="260"/>
      <c r="K1915" s="269"/>
      <c r="L1915" s="269"/>
      <c r="M1915" s="269"/>
      <c r="N1915" s="225"/>
      <c r="O1915" s="225"/>
      <c r="P1915" s="66"/>
      <c r="Q1915" s="66"/>
      <c r="R1915" s="66"/>
      <c r="S1915" s="66"/>
      <c r="T1915" s="66"/>
      <c r="U1915" s="66"/>
      <c r="V1915" s="66"/>
      <c r="W1915" s="66"/>
      <c r="X1915" s="66"/>
      <c r="Y1915" s="66"/>
      <c r="Z1915" s="66"/>
      <c r="AA1915" s="66"/>
      <c r="AB1915" s="66"/>
      <c r="AC1915" s="66"/>
      <c r="AD1915" s="66"/>
      <c r="AE1915" s="66"/>
      <c r="AF1915" s="66"/>
      <c r="AG1915" s="66"/>
      <c r="AH1915" s="66"/>
      <c r="AI1915" s="66"/>
    </row>
    <row r="1916">
      <c r="A1916" s="150"/>
      <c r="B1916" s="225"/>
      <c r="C1916" s="269"/>
      <c r="D1916" s="228"/>
      <c r="E1916" s="225"/>
      <c r="F1916" s="301"/>
      <c r="G1916" s="302"/>
      <c r="H1916" s="302"/>
      <c r="I1916" s="302"/>
      <c r="J1916" s="260"/>
      <c r="K1916" s="269"/>
      <c r="L1916" s="269"/>
      <c r="M1916" s="269"/>
      <c r="N1916" s="225"/>
      <c r="O1916" s="225"/>
      <c r="P1916" s="66"/>
      <c r="Q1916" s="66"/>
      <c r="R1916" s="66"/>
      <c r="S1916" s="66"/>
      <c r="T1916" s="66"/>
      <c r="U1916" s="66"/>
      <c r="V1916" s="66"/>
      <c r="W1916" s="66"/>
      <c r="X1916" s="66"/>
      <c r="Y1916" s="66"/>
      <c r="Z1916" s="66"/>
      <c r="AA1916" s="66"/>
      <c r="AB1916" s="66"/>
      <c r="AC1916" s="66"/>
      <c r="AD1916" s="66"/>
      <c r="AE1916" s="66"/>
      <c r="AF1916" s="66"/>
      <c r="AG1916" s="66"/>
      <c r="AH1916" s="66"/>
      <c r="AI1916" s="66"/>
    </row>
    <row r="1917">
      <c r="A1917" s="150"/>
      <c r="B1917" s="225"/>
      <c r="C1917" s="269"/>
      <c r="D1917" s="228"/>
      <c r="E1917" s="225"/>
      <c r="F1917" s="301"/>
      <c r="G1917" s="302"/>
      <c r="H1917" s="302"/>
      <c r="I1917" s="302"/>
      <c r="J1917" s="260"/>
      <c r="K1917" s="269"/>
      <c r="L1917" s="269"/>
      <c r="M1917" s="269"/>
      <c r="N1917" s="225"/>
      <c r="O1917" s="225"/>
      <c r="P1917" s="66"/>
      <c r="Q1917" s="66"/>
      <c r="R1917" s="66"/>
      <c r="S1917" s="66"/>
      <c r="T1917" s="66"/>
      <c r="U1917" s="66"/>
      <c r="V1917" s="66"/>
      <c r="W1917" s="66"/>
      <c r="X1917" s="66"/>
      <c r="Y1917" s="66"/>
      <c r="Z1917" s="66"/>
      <c r="AA1917" s="66"/>
      <c r="AB1917" s="66"/>
      <c r="AC1917" s="66"/>
      <c r="AD1917" s="66"/>
      <c r="AE1917" s="66"/>
      <c r="AF1917" s="66"/>
      <c r="AG1917" s="66"/>
      <c r="AH1917" s="66"/>
      <c r="AI1917" s="66"/>
    </row>
    <row r="1918">
      <c r="A1918" s="150"/>
      <c r="B1918" s="225"/>
      <c r="C1918" s="269"/>
      <c r="D1918" s="228"/>
      <c r="E1918" s="225"/>
      <c r="F1918" s="301"/>
      <c r="G1918" s="302"/>
      <c r="H1918" s="302"/>
      <c r="I1918" s="302"/>
      <c r="J1918" s="260"/>
      <c r="K1918" s="269"/>
      <c r="L1918" s="269"/>
      <c r="M1918" s="269"/>
      <c r="N1918" s="225"/>
      <c r="O1918" s="225"/>
      <c r="P1918" s="66"/>
      <c r="Q1918" s="66"/>
      <c r="R1918" s="66"/>
      <c r="S1918" s="66"/>
      <c r="T1918" s="66"/>
      <c r="U1918" s="66"/>
      <c r="V1918" s="66"/>
      <c r="W1918" s="66"/>
      <c r="X1918" s="66"/>
      <c r="Y1918" s="66"/>
      <c r="Z1918" s="66"/>
      <c r="AA1918" s="66"/>
      <c r="AB1918" s="66"/>
      <c r="AC1918" s="66"/>
      <c r="AD1918" s="66"/>
      <c r="AE1918" s="66"/>
      <c r="AF1918" s="66"/>
      <c r="AG1918" s="66"/>
      <c r="AH1918" s="66"/>
      <c r="AI1918" s="66"/>
    </row>
    <row r="1919">
      <c r="A1919" s="150"/>
      <c r="B1919" s="225"/>
      <c r="C1919" s="269"/>
      <c r="D1919" s="228"/>
      <c r="E1919" s="225"/>
      <c r="F1919" s="301"/>
      <c r="G1919" s="302"/>
      <c r="H1919" s="302"/>
      <c r="I1919" s="302"/>
      <c r="J1919" s="260"/>
      <c r="K1919" s="269"/>
      <c r="L1919" s="269"/>
      <c r="M1919" s="269"/>
      <c r="N1919" s="225"/>
      <c r="O1919" s="225"/>
      <c r="P1919" s="66"/>
      <c r="Q1919" s="66"/>
      <c r="R1919" s="66"/>
      <c r="S1919" s="66"/>
      <c r="T1919" s="66"/>
      <c r="U1919" s="66"/>
      <c r="V1919" s="66"/>
      <c r="W1919" s="66"/>
      <c r="X1919" s="66"/>
      <c r="Y1919" s="66"/>
      <c r="Z1919" s="66"/>
      <c r="AA1919" s="66"/>
      <c r="AB1919" s="66"/>
      <c r="AC1919" s="66"/>
      <c r="AD1919" s="66"/>
      <c r="AE1919" s="66"/>
      <c r="AF1919" s="66"/>
      <c r="AG1919" s="66"/>
      <c r="AH1919" s="66"/>
      <c r="AI1919" s="66"/>
    </row>
    <row r="1920">
      <c r="A1920" s="150"/>
      <c r="B1920" s="225"/>
      <c r="C1920" s="269"/>
      <c r="D1920" s="228"/>
      <c r="E1920" s="225"/>
      <c r="F1920" s="301"/>
      <c r="G1920" s="302"/>
      <c r="H1920" s="302"/>
      <c r="I1920" s="302"/>
      <c r="J1920" s="260"/>
      <c r="K1920" s="269"/>
      <c r="L1920" s="269"/>
      <c r="M1920" s="269"/>
      <c r="N1920" s="225"/>
      <c r="O1920" s="225"/>
      <c r="P1920" s="66"/>
      <c r="Q1920" s="66"/>
      <c r="R1920" s="66"/>
      <c r="S1920" s="66"/>
      <c r="T1920" s="66"/>
      <c r="U1920" s="66"/>
      <c r="V1920" s="66"/>
      <c r="W1920" s="66"/>
      <c r="X1920" s="66"/>
      <c r="Y1920" s="66"/>
      <c r="Z1920" s="66"/>
      <c r="AA1920" s="66"/>
      <c r="AB1920" s="66"/>
      <c r="AC1920" s="66"/>
      <c r="AD1920" s="66"/>
      <c r="AE1920" s="66"/>
      <c r="AF1920" s="66"/>
      <c r="AG1920" s="66"/>
      <c r="AH1920" s="66"/>
      <c r="AI1920" s="66"/>
    </row>
    <row r="1921">
      <c r="A1921" s="150"/>
      <c r="B1921" s="225"/>
      <c r="C1921" s="269"/>
      <c r="D1921" s="228"/>
      <c r="E1921" s="225"/>
      <c r="F1921" s="301"/>
      <c r="G1921" s="302"/>
      <c r="H1921" s="302"/>
      <c r="I1921" s="302"/>
      <c r="J1921" s="260"/>
      <c r="K1921" s="269"/>
      <c r="L1921" s="269"/>
      <c r="M1921" s="269"/>
      <c r="N1921" s="225"/>
      <c r="O1921" s="225"/>
      <c r="P1921" s="66"/>
      <c r="Q1921" s="66"/>
      <c r="R1921" s="66"/>
      <c r="S1921" s="66"/>
      <c r="T1921" s="66"/>
      <c r="U1921" s="66"/>
      <c r="V1921" s="66"/>
      <c r="W1921" s="66"/>
      <c r="X1921" s="66"/>
      <c r="Y1921" s="66"/>
      <c r="Z1921" s="66"/>
      <c r="AA1921" s="66"/>
      <c r="AB1921" s="66"/>
      <c r="AC1921" s="66"/>
      <c r="AD1921" s="66"/>
      <c r="AE1921" s="66"/>
      <c r="AF1921" s="66"/>
      <c r="AG1921" s="66"/>
      <c r="AH1921" s="66"/>
      <c r="AI1921" s="66"/>
    </row>
    <row r="1922">
      <c r="A1922" s="150"/>
      <c r="B1922" s="225"/>
      <c r="C1922" s="269"/>
      <c r="D1922" s="228"/>
      <c r="E1922" s="225"/>
      <c r="F1922" s="301"/>
      <c r="G1922" s="302"/>
      <c r="H1922" s="302"/>
      <c r="I1922" s="302"/>
      <c r="J1922" s="260"/>
      <c r="K1922" s="269"/>
      <c r="L1922" s="269"/>
      <c r="M1922" s="269"/>
      <c r="N1922" s="225"/>
      <c r="O1922" s="225"/>
      <c r="P1922" s="66"/>
      <c r="Q1922" s="66"/>
      <c r="R1922" s="66"/>
      <c r="S1922" s="66"/>
      <c r="T1922" s="66"/>
      <c r="U1922" s="66"/>
      <c r="V1922" s="66"/>
      <c r="W1922" s="66"/>
      <c r="X1922" s="66"/>
      <c r="Y1922" s="66"/>
      <c r="Z1922" s="66"/>
      <c r="AA1922" s="66"/>
      <c r="AB1922" s="66"/>
      <c r="AC1922" s="66"/>
      <c r="AD1922" s="66"/>
      <c r="AE1922" s="66"/>
      <c r="AF1922" s="66"/>
      <c r="AG1922" s="66"/>
      <c r="AH1922" s="66"/>
      <c r="AI1922" s="66"/>
    </row>
    <row r="1923">
      <c r="A1923" s="150"/>
      <c r="B1923" s="225"/>
      <c r="C1923" s="269"/>
      <c r="D1923" s="228"/>
      <c r="E1923" s="225"/>
      <c r="F1923" s="301"/>
      <c r="G1923" s="302"/>
      <c r="H1923" s="302"/>
      <c r="I1923" s="302"/>
      <c r="J1923" s="260"/>
      <c r="K1923" s="269"/>
      <c r="L1923" s="269"/>
      <c r="M1923" s="269"/>
      <c r="N1923" s="225"/>
      <c r="O1923" s="225"/>
      <c r="P1923" s="66"/>
      <c r="Q1923" s="66"/>
      <c r="R1923" s="66"/>
      <c r="S1923" s="66"/>
      <c r="T1923" s="66"/>
      <c r="U1923" s="66"/>
      <c r="V1923" s="66"/>
      <c r="W1923" s="66"/>
      <c r="X1923" s="66"/>
      <c r="Y1923" s="66"/>
      <c r="Z1923" s="66"/>
      <c r="AA1923" s="66"/>
      <c r="AB1923" s="66"/>
      <c r="AC1923" s="66"/>
      <c r="AD1923" s="66"/>
      <c r="AE1923" s="66"/>
      <c r="AF1923" s="66"/>
      <c r="AG1923" s="66"/>
      <c r="AH1923" s="66"/>
      <c r="AI1923" s="66"/>
    </row>
    <row r="1924">
      <c r="A1924" s="150"/>
      <c r="B1924" s="225"/>
      <c r="C1924" s="269"/>
      <c r="D1924" s="228"/>
      <c r="E1924" s="225"/>
      <c r="F1924" s="301"/>
      <c r="G1924" s="302"/>
      <c r="H1924" s="302"/>
      <c r="I1924" s="302"/>
      <c r="J1924" s="260"/>
      <c r="K1924" s="269"/>
      <c r="L1924" s="269"/>
      <c r="M1924" s="269"/>
      <c r="N1924" s="225"/>
      <c r="O1924" s="225"/>
      <c r="P1924" s="66"/>
      <c r="Q1924" s="66"/>
      <c r="R1924" s="66"/>
      <c r="S1924" s="66"/>
      <c r="T1924" s="66"/>
      <c r="U1924" s="66"/>
      <c r="V1924" s="66"/>
      <c r="W1924" s="66"/>
      <c r="X1924" s="66"/>
      <c r="Y1924" s="66"/>
      <c r="Z1924" s="66"/>
      <c r="AA1924" s="66"/>
      <c r="AB1924" s="66"/>
      <c r="AC1924" s="66"/>
      <c r="AD1924" s="66"/>
      <c r="AE1924" s="66"/>
      <c r="AF1924" s="66"/>
      <c r="AG1924" s="66"/>
      <c r="AH1924" s="66"/>
      <c r="AI1924" s="66"/>
    </row>
    <row r="1925">
      <c r="A1925" s="150"/>
      <c r="B1925" s="225"/>
      <c r="C1925" s="269"/>
      <c r="D1925" s="228"/>
      <c r="E1925" s="225"/>
      <c r="F1925" s="301"/>
      <c r="G1925" s="302"/>
      <c r="H1925" s="302"/>
      <c r="I1925" s="302"/>
      <c r="J1925" s="260"/>
      <c r="K1925" s="269"/>
      <c r="L1925" s="269"/>
      <c r="M1925" s="269"/>
      <c r="N1925" s="225"/>
      <c r="O1925" s="225"/>
      <c r="P1925" s="66"/>
      <c r="Q1925" s="66"/>
      <c r="R1925" s="66"/>
      <c r="S1925" s="66"/>
      <c r="T1925" s="66"/>
      <c r="U1925" s="66"/>
      <c r="V1925" s="66"/>
      <c r="W1925" s="66"/>
      <c r="X1925" s="66"/>
      <c r="Y1925" s="66"/>
      <c r="Z1925" s="66"/>
      <c r="AA1925" s="66"/>
      <c r="AB1925" s="66"/>
      <c r="AC1925" s="66"/>
      <c r="AD1925" s="66"/>
      <c r="AE1925" s="66"/>
      <c r="AF1925" s="66"/>
      <c r="AG1925" s="66"/>
      <c r="AH1925" s="66"/>
      <c r="AI1925" s="66"/>
    </row>
    <row r="1926">
      <c r="A1926" s="150"/>
      <c r="B1926" s="225"/>
      <c r="C1926" s="269"/>
      <c r="D1926" s="228"/>
      <c r="E1926" s="225"/>
      <c r="F1926" s="301"/>
      <c r="G1926" s="302"/>
      <c r="H1926" s="302"/>
      <c r="I1926" s="302"/>
      <c r="J1926" s="260"/>
      <c r="K1926" s="269"/>
      <c r="L1926" s="269"/>
      <c r="M1926" s="269"/>
      <c r="N1926" s="225"/>
      <c r="O1926" s="225"/>
      <c r="P1926" s="66"/>
      <c r="Q1926" s="66"/>
      <c r="R1926" s="66"/>
      <c r="S1926" s="66"/>
      <c r="T1926" s="66"/>
      <c r="U1926" s="66"/>
      <c r="V1926" s="66"/>
      <c r="W1926" s="66"/>
      <c r="X1926" s="66"/>
      <c r="Y1926" s="66"/>
      <c r="Z1926" s="66"/>
      <c r="AA1926" s="66"/>
      <c r="AB1926" s="66"/>
      <c r="AC1926" s="66"/>
      <c r="AD1926" s="66"/>
      <c r="AE1926" s="66"/>
      <c r="AF1926" s="66"/>
      <c r="AG1926" s="66"/>
      <c r="AH1926" s="66"/>
      <c r="AI1926" s="66"/>
    </row>
    <row r="1927">
      <c r="A1927" s="150"/>
      <c r="B1927" s="225"/>
      <c r="C1927" s="269"/>
      <c r="D1927" s="228"/>
      <c r="E1927" s="225"/>
      <c r="F1927" s="301"/>
      <c r="G1927" s="302"/>
      <c r="H1927" s="302"/>
      <c r="I1927" s="302"/>
      <c r="J1927" s="260"/>
      <c r="K1927" s="269"/>
      <c r="L1927" s="269"/>
      <c r="M1927" s="269"/>
      <c r="N1927" s="225"/>
      <c r="O1927" s="225"/>
      <c r="P1927" s="66"/>
      <c r="Q1927" s="66"/>
      <c r="R1927" s="66"/>
      <c r="S1927" s="66"/>
      <c r="T1927" s="66"/>
      <c r="U1927" s="66"/>
      <c r="V1927" s="66"/>
      <c r="W1927" s="66"/>
      <c r="X1927" s="66"/>
      <c r="Y1927" s="66"/>
      <c r="Z1927" s="66"/>
      <c r="AA1927" s="66"/>
      <c r="AB1927" s="66"/>
      <c r="AC1927" s="66"/>
      <c r="AD1927" s="66"/>
      <c r="AE1927" s="66"/>
      <c r="AF1927" s="66"/>
      <c r="AG1927" s="66"/>
      <c r="AH1927" s="66"/>
      <c r="AI1927" s="66"/>
    </row>
    <row r="1928">
      <c r="A1928" s="150"/>
      <c r="B1928" s="225"/>
      <c r="C1928" s="269"/>
      <c r="D1928" s="228"/>
      <c r="E1928" s="225"/>
      <c r="F1928" s="301"/>
      <c r="G1928" s="302"/>
      <c r="H1928" s="302"/>
      <c r="I1928" s="302"/>
      <c r="J1928" s="260"/>
      <c r="K1928" s="269"/>
      <c r="L1928" s="269"/>
      <c r="M1928" s="269"/>
      <c r="N1928" s="225"/>
      <c r="O1928" s="225"/>
      <c r="P1928" s="66"/>
      <c r="Q1928" s="66"/>
      <c r="R1928" s="66"/>
      <c r="S1928" s="66"/>
      <c r="T1928" s="66"/>
      <c r="U1928" s="66"/>
      <c r="V1928" s="66"/>
      <c r="W1928" s="66"/>
      <c r="X1928" s="66"/>
      <c r="Y1928" s="66"/>
      <c r="Z1928" s="66"/>
      <c r="AA1928" s="66"/>
      <c r="AB1928" s="66"/>
      <c r="AC1928" s="66"/>
      <c r="AD1928" s="66"/>
      <c r="AE1928" s="66"/>
      <c r="AF1928" s="66"/>
      <c r="AG1928" s="66"/>
      <c r="AH1928" s="66"/>
      <c r="AI1928" s="66"/>
    </row>
    <row r="1929">
      <c r="A1929" s="150"/>
      <c r="B1929" s="225"/>
      <c r="C1929" s="269"/>
      <c r="D1929" s="228"/>
      <c r="E1929" s="225"/>
      <c r="F1929" s="301"/>
      <c r="G1929" s="302"/>
      <c r="H1929" s="302"/>
      <c r="I1929" s="302"/>
      <c r="J1929" s="260"/>
      <c r="K1929" s="269"/>
      <c r="L1929" s="269"/>
      <c r="M1929" s="269"/>
      <c r="N1929" s="225"/>
      <c r="O1929" s="225"/>
      <c r="P1929" s="66"/>
      <c r="Q1929" s="66"/>
      <c r="R1929" s="66"/>
      <c r="S1929" s="66"/>
      <c r="T1929" s="66"/>
      <c r="U1929" s="66"/>
      <c r="V1929" s="66"/>
      <c r="W1929" s="66"/>
      <c r="X1929" s="66"/>
      <c r="Y1929" s="66"/>
      <c r="Z1929" s="66"/>
      <c r="AA1929" s="66"/>
      <c r="AB1929" s="66"/>
      <c r="AC1929" s="66"/>
      <c r="AD1929" s="66"/>
      <c r="AE1929" s="66"/>
      <c r="AF1929" s="66"/>
      <c r="AG1929" s="66"/>
      <c r="AH1929" s="66"/>
      <c r="AI1929" s="66"/>
    </row>
    <row r="1930">
      <c r="A1930" s="150"/>
      <c r="B1930" s="225"/>
      <c r="C1930" s="269"/>
      <c r="D1930" s="228"/>
      <c r="E1930" s="225"/>
      <c r="F1930" s="301"/>
      <c r="G1930" s="302"/>
      <c r="H1930" s="302"/>
      <c r="I1930" s="302"/>
      <c r="J1930" s="260"/>
      <c r="K1930" s="269"/>
      <c r="L1930" s="269"/>
      <c r="M1930" s="269"/>
      <c r="N1930" s="225"/>
      <c r="O1930" s="225"/>
      <c r="P1930" s="66"/>
      <c r="Q1930" s="66"/>
      <c r="R1930" s="66"/>
      <c r="S1930" s="66"/>
      <c r="T1930" s="66"/>
      <c r="U1930" s="66"/>
      <c r="V1930" s="66"/>
      <c r="W1930" s="66"/>
      <c r="X1930" s="66"/>
      <c r="Y1930" s="66"/>
      <c r="Z1930" s="66"/>
      <c r="AA1930" s="66"/>
      <c r="AB1930" s="66"/>
      <c r="AC1930" s="66"/>
      <c r="AD1930" s="66"/>
      <c r="AE1930" s="66"/>
      <c r="AF1930" s="66"/>
      <c r="AG1930" s="66"/>
      <c r="AH1930" s="66"/>
      <c r="AI1930" s="66"/>
    </row>
    <row r="1931">
      <c r="A1931" s="150"/>
      <c r="B1931" s="225"/>
      <c r="C1931" s="269"/>
      <c r="D1931" s="228"/>
      <c r="E1931" s="225"/>
      <c r="F1931" s="301"/>
      <c r="G1931" s="302"/>
      <c r="H1931" s="302"/>
      <c r="I1931" s="302"/>
      <c r="J1931" s="260"/>
      <c r="K1931" s="269"/>
      <c r="L1931" s="269"/>
      <c r="M1931" s="269"/>
      <c r="N1931" s="225"/>
      <c r="O1931" s="225"/>
      <c r="P1931" s="66"/>
      <c r="Q1931" s="66"/>
      <c r="R1931" s="66"/>
      <c r="S1931" s="66"/>
      <c r="T1931" s="66"/>
      <c r="U1931" s="66"/>
      <c r="V1931" s="66"/>
      <c r="W1931" s="66"/>
      <c r="X1931" s="66"/>
      <c r="Y1931" s="66"/>
      <c r="Z1931" s="66"/>
      <c r="AA1931" s="66"/>
      <c r="AB1931" s="66"/>
      <c r="AC1931" s="66"/>
      <c r="AD1931" s="66"/>
      <c r="AE1931" s="66"/>
      <c r="AF1931" s="66"/>
      <c r="AG1931" s="66"/>
      <c r="AH1931" s="66"/>
      <c r="AI1931" s="66"/>
    </row>
    <row r="1932">
      <c r="A1932" s="150"/>
      <c r="B1932" s="225"/>
      <c r="C1932" s="269"/>
      <c r="D1932" s="228"/>
      <c r="E1932" s="225"/>
      <c r="F1932" s="301"/>
      <c r="G1932" s="302"/>
      <c r="H1932" s="302"/>
      <c r="I1932" s="302"/>
      <c r="J1932" s="260"/>
      <c r="K1932" s="269"/>
      <c r="L1932" s="269"/>
      <c r="M1932" s="269"/>
      <c r="N1932" s="225"/>
      <c r="O1932" s="225"/>
      <c r="P1932" s="66"/>
      <c r="Q1932" s="66"/>
      <c r="R1932" s="66"/>
      <c r="S1932" s="66"/>
      <c r="T1932" s="66"/>
      <c r="U1932" s="66"/>
      <c r="V1932" s="66"/>
      <c r="W1932" s="66"/>
      <c r="X1932" s="66"/>
      <c r="Y1932" s="66"/>
      <c r="Z1932" s="66"/>
      <c r="AA1932" s="66"/>
      <c r="AB1932" s="66"/>
      <c r="AC1932" s="66"/>
      <c r="AD1932" s="66"/>
      <c r="AE1932" s="66"/>
      <c r="AF1932" s="66"/>
      <c r="AG1932" s="66"/>
      <c r="AH1932" s="66"/>
      <c r="AI1932" s="66"/>
    </row>
    <row r="1933">
      <c r="A1933" s="150"/>
      <c r="B1933" s="225"/>
      <c r="C1933" s="269"/>
      <c r="D1933" s="228"/>
      <c r="E1933" s="225"/>
      <c r="F1933" s="301"/>
      <c r="G1933" s="302"/>
      <c r="H1933" s="302"/>
      <c r="I1933" s="302"/>
      <c r="J1933" s="260"/>
      <c r="K1933" s="269"/>
      <c r="L1933" s="269"/>
      <c r="M1933" s="269"/>
      <c r="N1933" s="225"/>
      <c r="O1933" s="225"/>
      <c r="P1933" s="66"/>
      <c r="Q1933" s="66"/>
      <c r="R1933" s="66"/>
      <c r="S1933" s="66"/>
      <c r="T1933" s="66"/>
      <c r="U1933" s="66"/>
      <c r="V1933" s="66"/>
      <c r="W1933" s="66"/>
      <c r="X1933" s="66"/>
      <c r="Y1933" s="66"/>
      <c r="Z1933" s="66"/>
      <c r="AA1933" s="66"/>
      <c r="AB1933" s="66"/>
      <c r="AC1933" s="66"/>
      <c r="AD1933" s="66"/>
      <c r="AE1933" s="66"/>
      <c r="AF1933" s="66"/>
      <c r="AG1933" s="66"/>
      <c r="AH1933" s="66"/>
      <c r="AI1933" s="66"/>
    </row>
    <row r="1934">
      <c r="A1934" s="150"/>
      <c r="B1934" s="225"/>
      <c r="C1934" s="269"/>
      <c r="D1934" s="228"/>
      <c r="E1934" s="225"/>
      <c r="F1934" s="301"/>
      <c r="G1934" s="302"/>
      <c r="H1934" s="302"/>
      <c r="I1934" s="302"/>
      <c r="J1934" s="260"/>
      <c r="K1934" s="269"/>
      <c r="L1934" s="269"/>
      <c r="M1934" s="269"/>
      <c r="N1934" s="225"/>
      <c r="O1934" s="225"/>
      <c r="P1934" s="66"/>
      <c r="Q1934" s="66"/>
      <c r="R1934" s="66"/>
      <c r="S1934" s="66"/>
      <c r="T1934" s="66"/>
      <c r="U1934" s="66"/>
      <c r="V1934" s="66"/>
      <c r="W1934" s="66"/>
      <c r="X1934" s="66"/>
      <c r="Y1934" s="66"/>
      <c r="Z1934" s="66"/>
      <c r="AA1934" s="66"/>
      <c r="AB1934" s="66"/>
      <c r="AC1934" s="66"/>
      <c r="AD1934" s="66"/>
      <c r="AE1934" s="66"/>
      <c r="AF1934" s="66"/>
      <c r="AG1934" s="66"/>
      <c r="AH1934" s="66"/>
      <c r="AI1934" s="66"/>
    </row>
    <row r="1935">
      <c r="A1935" s="150"/>
      <c r="B1935" s="225"/>
      <c r="C1935" s="269"/>
      <c r="D1935" s="228"/>
      <c r="E1935" s="225"/>
      <c r="F1935" s="301"/>
      <c r="G1935" s="302"/>
      <c r="H1935" s="302"/>
      <c r="I1935" s="302"/>
      <c r="J1935" s="260"/>
      <c r="K1935" s="269"/>
      <c r="L1935" s="269"/>
      <c r="M1935" s="269"/>
      <c r="N1935" s="225"/>
      <c r="O1935" s="225"/>
      <c r="P1935" s="66"/>
      <c r="Q1935" s="66"/>
      <c r="R1935" s="66"/>
      <c r="S1935" s="66"/>
      <c r="T1935" s="66"/>
      <c r="U1935" s="66"/>
      <c r="V1935" s="66"/>
      <c r="W1935" s="66"/>
      <c r="X1935" s="66"/>
      <c r="Y1935" s="66"/>
      <c r="Z1935" s="66"/>
      <c r="AA1935" s="66"/>
      <c r="AB1935" s="66"/>
      <c r="AC1935" s="66"/>
      <c r="AD1935" s="66"/>
      <c r="AE1935" s="66"/>
      <c r="AF1935" s="66"/>
      <c r="AG1935" s="66"/>
      <c r="AH1935" s="66"/>
      <c r="AI1935" s="66"/>
    </row>
    <row r="1936">
      <c r="A1936" s="150"/>
      <c r="B1936" s="225"/>
      <c r="C1936" s="269"/>
      <c r="D1936" s="228"/>
      <c r="E1936" s="225"/>
      <c r="F1936" s="301"/>
      <c r="G1936" s="302"/>
      <c r="H1936" s="302"/>
      <c r="I1936" s="302"/>
      <c r="J1936" s="260"/>
      <c r="K1936" s="269"/>
      <c r="L1936" s="269"/>
      <c r="M1936" s="269"/>
      <c r="N1936" s="225"/>
      <c r="O1936" s="225"/>
      <c r="P1936" s="66"/>
      <c r="Q1936" s="66"/>
      <c r="R1936" s="66"/>
      <c r="S1936" s="66"/>
      <c r="T1936" s="66"/>
      <c r="U1936" s="66"/>
      <c r="V1936" s="66"/>
      <c r="W1936" s="66"/>
      <c r="X1936" s="66"/>
      <c r="Y1936" s="66"/>
      <c r="Z1936" s="66"/>
      <c r="AA1936" s="66"/>
      <c r="AB1936" s="66"/>
      <c r="AC1936" s="66"/>
      <c r="AD1936" s="66"/>
      <c r="AE1936" s="66"/>
      <c r="AF1936" s="66"/>
      <c r="AG1936" s="66"/>
      <c r="AH1936" s="66"/>
      <c r="AI1936" s="66"/>
    </row>
    <row r="1937">
      <c r="A1937" s="150"/>
      <c r="B1937" s="225"/>
      <c r="C1937" s="269"/>
      <c r="D1937" s="228"/>
      <c r="E1937" s="225"/>
      <c r="F1937" s="301"/>
      <c r="G1937" s="302"/>
      <c r="H1937" s="302"/>
      <c r="I1937" s="302"/>
      <c r="J1937" s="260"/>
      <c r="K1937" s="269"/>
      <c r="L1937" s="269"/>
      <c r="M1937" s="269"/>
      <c r="N1937" s="225"/>
      <c r="O1937" s="225"/>
      <c r="P1937" s="66"/>
      <c r="Q1937" s="66"/>
      <c r="R1937" s="66"/>
      <c r="S1937" s="66"/>
      <c r="T1937" s="66"/>
      <c r="U1937" s="66"/>
      <c r="V1937" s="66"/>
      <c r="W1937" s="66"/>
      <c r="X1937" s="66"/>
      <c r="Y1937" s="66"/>
      <c r="Z1937" s="66"/>
      <c r="AA1937" s="66"/>
      <c r="AB1937" s="66"/>
      <c r="AC1937" s="66"/>
      <c r="AD1937" s="66"/>
      <c r="AE1937" s="66"/>
      <c r="AF1937" s="66"/>
      <c r="AG1937" s="66"/>
      <c r="AH1937" s="66"/>
      <c r="AI1937" s="66"/>
    </row>
    <row r="1938">
      <c r="A1938" s="150"/>
      <c r="B1938" s="225"/>
      <c r="C1938" s="269"/>
      <c r="D1938" s="228"/>
      <c r="E1938" s="225"/>
      <c r="F1938" s="301"/>
      <c r="G1938" s="302"/>
      <c r="H1938" s="302"/>
      <c r="I1938" s="302"/>
      <c r="J1938" s="260"/>
      <c r="K1938" s="269"/>
      <c r="L1938" s="269"/>
      <c r="M1938" s="269"/>
      <c r="N1938" s="225"/>
      <c r="O1938" s="225"/>
      <c r="P1938" s="66"/>
      <c r="Q1938" s="66"/>
      <c r="R1938" s="66"/>
      <c r="S1938" s="66"/>
      <c r="T1938" s="66"/>
      <c r="U1938" s="66"/>
      <c r="V1938" s="66"/>
      <c r="W1938" s="66"/>
      <c r="X1938" s="66"/>
      <c r="Y1938" s="66"/>
      <c r="Z1938" s="66"/>
      <c r="AA1938" s="66"/>
      <c r="AB1938" s="66"/>
      <c r="AC1938" s="66"/>
      <c r="AD1938" s="66"/>
      <c r="AE1938" s="66"/>
      <c r="AF1938" s="66"/>
      <c r="AG1938" s="66"/>
      <c r="AH1938" s="66"/>
      <c r="AI1938" s="66"/>
    </row>
    <row r="1939">
      <c r="A1939" s="150"/>
      <c r="B1939" s="225"/>
      <c r="C1939" s="269"/>
      <c r="D1939" s="228"/>
      <c r="E1939" s="225"/>
      <c r="F1939" s="301"/>
      <c r="G1939" s="302"/>
      <c r="H1939" s="302"/>
      <c r="I1939" s="302"/>
      <c r="J1939" s="260"/>
      <c r="K1939" s="269"/>
      <c r="L1939" s="269"/>
      <c r="M1939" s="269"/>
      <c r="N1939" s="225"/>
      <c r="O1939" s="225"/>
      <c r="P1939" s="66"/>
      <c r="Q1939" s="66"/>
      <c r="R1939" s="66"/>
      <c r="S1939" s="66"/>
      <c r="T1939" s="66"/>
      <c r="U1939" s="66"/>
      <c r="V1939" s="66"/>
      <c r="W1939" s="66"/>
      <c r="X1939" s="66"/>
      <c r="Y1939" s="66"/>
      <c r="Z1939" s="66"/>
      <c r="AA1939" s="66"/>
      <c r="AB1939" s="66"/>
      <c r="AC1939" s="66"/>
      <c r="AD1939" s="66"/>
      <c r="AE1939" s="66"/>
      <c r="AF1939" s="66"/>
      <c r="AG1939" s="66"/>
      <c r="AH1939" s="66"/>
      <c r="AI1939" s="66"/>
    </row>
    <row r="1940">
      <c r="A1940" s="150"/>
      <c r="B1940" s="225"/>
      <c r="C1940" s="269"/>
      <c r="D1940" s="228"/>
      <c r="E1940" s="225"/>
      <c r="F1940" s="301"/>
      <c r="G1940" s="302"/>
      <c r="H1940" s="302"/>
      <c r="I1940" s="302"/>
      <c r="J1940" s="260"/>
      <c r="K1940" s="269"/>
      <c r="L1940" s="269"/>
      <c r="M1940" s="269"/>
      <c r="N1940" s="225"/>
      <c r="O1940" s="225"/>
      <c r="P1940" s="66"/>
      <c r="Q1940" s="66"/>
      <c r="R1940" s="66"/>
      <c r="S1940" s="66"/>
      <c r="T1940" s="66"/>
      <c r="U1940" s="66"/>
      <c r="V1940" s="66"/>
      <c r="W1940" s="66"/>
      <c r="X1940" s="66"/>
      <c r="Y1940" s="66"/>
      <c r="Z1940" s="66"/>
      <c r="AA1940" s="66"/>
      <c r="AB1940" s="66"/>
      <c r="AC1940" s="66"/>
      <c r="AD1940" s="66"/>
      <c r="AE1940" s="66"/>
      <c r="AF1940" s="66"/>
      <c r="AG1940" s="66"/>
      <c r="AH1940" s="66"/>
      <c r="AI1940" s="66"/>
    </row>
    <row r="1941">
      <c r="A1941" s="150"/>
      <c r="B1941" s="225"/>
      <c r="C1941" s="269"/>
      <c r="D1941" s="228"/>
      <c r="E1941" s="225"/>
      <c r="F1941" s="301"/>
      <c r="G1941" s="302"/>
      <c r="H1941" s="302"/>
      <c r="I1941" s="302"/>
      <c r="J1941" s="260"/>
      <c r="K1941" s="269"/>
      <c r="L1941" s="269"/>
      <c r="M1941" s="269"/>
      <c r="N1941" s="225"/>
      <c r="O1941" s="225"/>
      <c r="P1941" s="66"/>
      <c r="Q1941" s="66"/>
      <c r="R1941" s="66"/>
      <c r="S1941" s="66"/>
      <c r="T1941" s="66"/>
      <c r="U1941" s="66"/>
      <c r="V1941" s="66"/>
      <c r="W1941" s="66"/>
      <c r="X1941" s="66"/>
      <c r="Y1941" s="66"/>
      <c r="Z1941" s="66"/>
      <c r="AA1941" s="66"/>
      <c r="AB1941" s="66"/>
      <c r="AC1941" s="66"/>
      <c r="AD1941" s="66"/>
      <c r="AE1941" s="66"/>
      <c r="AF1941" s="66"/>
      <c r="AG1941" s="66"/>
      <c r="AH1941" s="66"/>
      <c r="AI1941" s="66"/>
    </row>
    <row r="1942">
      <c r="A1942" s="150"/>
      <c r="B1942" s="225"/>
      <c r="C1942" s="269"/>
      <c r="D1942" s="228"/>
      <c r="E1942" s="225"/>
      <c r="F1942" s="301"/>
      <c r="G1942" s="302"/>
      <c r="H1942" s="302"/>
      <c r="I1942" s="302"/>
      <c r="J1942" s="260"/>
      <c r="K1942" s="269"/>
      <c r="L1942" s="269"/>
      <c r="M1942" s="269"/>
      <c r="N1942" s="225"/>
      <c r="O1942" s="225"/>
      <c r="P1942" s="66"/>
      <c r="Q1942" s="66"/>
      <c r="R1942" s="66"/>
      <c r="S1942" s="66"/>
      <c r="T1942" s="66"/>
      <c r="U1942" s="66"/>
      <c r="V1942" s="66"/>
      <c r="W1942" s="66"/>
      <c r="X1942" s="66"/>
      <c r="Y1942" s="66"/>
      <c r="Z1942" s="66"/>
      <c r="AA1942" s="66"/>
      <c r="AB1942" s="66"/>
      <c r="AC1942" s="66"/>
      <c r="AD1942" s="66"/>
      <c r="AE1942" s="66"/>
      <c r="AF1942" s="66"/>
      <c r="AG1942" s="66"/>
      <c r="AH1942" s="66"/>
      <c r="AI1942" s="66"/>
    </row>
    <row r="1943">
      <c r="A1943" s="150"/>
      <c r="B1943" s="225"/>
      <c r="C1943" s="269"/>
      <c r="D1943" s="228"/>
      <c r="E1943" s="225"/>
      <c r="F1943" s="301"/>
      <c r="G1943" s="302"/>
      <c r="H1943" s="302"/>
      <c r="I1943" s="302"/>
      <c r="J1943" s="260"/>
      <c r="K1943" s="269"/>
      <c r="L1943" s="269"/>
      <c r="M1943" s="269"/>
      <c r="N1943" s="225"/>
      <c r="O1943" s="225"/>
      <c r="P1943" s="66"/>
      <c r="Q1943" s="66"/>
      <c r="R1943" s="66"/>
      <c r="S1943" s="66"/>
      <c r="T1943" s="66"/>
      <c r="U1943" s="66"/>
      <c r="V1943" s="66"/>
      <c r="W1943" s="66"/>
      <c r="X1943" s="66"/>
      <c r="Y1943" s="66"/>
      <c r="Z1943" s="66"/>
      <c r="AA1943" s="66"/>
      <c r="AB1943" s="66"/>
      <c r="AC1943" s="66"/>
      <c r="AD1943" s="66"/>
      <c r="AE1943" s="66"/>
      <c r="AF1943" s="66"/>
      <c r="AG1943" s="66"/>
      <c r="AH1943" s="66"/>
      <c r="AI1943" s="66"/>
    </row>
    <row r="1944">
      <c r="A1944" s="150"/>
      <c r="B1944" s="225"/>
      <c r="C1944" s="269"/>
      <c r="D1944" s="228"/>
      <c r="E1944" s="225"/>
      <c r="F1944" s="301"/>
      <c r="G1944" s="302"/>
      <c r="H1944" s="302"/>
      <c r="I1944" s="302"/>
      <c r="J1944" s="260"/>
      <c r="K1944" s="269"/>
      <c r="L1944" s="269"/>
      <c r="M1944" s="269"/>
      <c r="N1944" s="225"/>
      <c r="O1944" s="225"/>
      <c r="P1944" s="66"/>
      <c r="Q1944" s="66"/>
      <c r="R1944" s="66"/>
      <c r="S1944" s="66"/>
      <c r="T1944" s="66"/>
      <c r="U1944" s="66"/>
      <c r="V1944" s="66"/>
      <c r="W1944" s="66"/>
      <c r="X1944" s="66"/>
      <c r="Y1944" s="66"/>
      <c r="Z1944" s="66"/>
      <c r="AA1944" s="66"/>
      <c r="AB1944" s="66"/>
      <c r="AC1944" s="66"/>
      <c r="AD1944" s="66"/>
      <c r="AE1944" s="66"/>
      <c r="AF1944" s="66"/>
      <c r="AG1944" s="66"/>
      <c r="AH1944" s="66"/>
      <c r="AI1944" s="66"/>
    </row>
    <row r="1945">
      <c r="A1945" s="150"/>
      <c r="B1945" s="225"/>
      <c r="C1945" s="269"/>
      <c r="D1945" s="228"/>
      <c r="E1945" s="225"/>
      <c r="F1945" s="301"/>
      <c r="G1945" s="302"/>
      <c r="H1945" s="302"/>
      <c r="I1945" s="302"/>
      <c r="J1945" s="260"/>
      <c r="K1945" s="269"/>
      <c r="L1945" s="269"/>
      <c r="M1945" s="269"/>
      <c r="N1945" s="225"/>
      <c r="O1945" s="225"/>
      <c r="P1945" s="66"/>
      <c r="Q1945" s="66"/>
      <c r="R1945" s="66"/>
      <c r="S1945" s="66"/>
      <c r="T1945" s="66"/>
      <c r="U1945" s="66"/>
      <c r="V1945" s="66"/>
      <c r="W1945" s="66"/>
      <c r="X1945" s="66"/>
      <c r="Y1945" s="66"/>
      <c r="Z1945" s="66"/>
      <c r="AA1945" s="66"/>
      <c r="AB1945" s="66"/>
      <c r="AC1945" s="66"/>
      <c r="AD1945" s="66"/>
      <c r="AE1945" s="66"/>
      <c r="AF1945" s="66"/>
      <c r="AG1945" s="66"/>
      <c r="AH1945" s="66"/>
      <c r="AI1945" s="66"/>
    </row>
    <row r="1946">
      <c r="A1946" s="150"/>
      <c r="B1946" s="225"/>
      <c r="C1946" s="269"/>
      <c r="D1946" s="228"/>
      <c r="E1946" s="225"/>
      <c r="F1946" s="301"/>
      <c r="G1946" s="302"/>
      <c r="H1946" s="302"/>
      <c r="I1946" s="302"/>
      <c r="J1946" s="260"/>
      <c r="K1946" s="269"/>
      <c r="L1946" s="269"/>
      <c r="M1946" s="269"/>
      <c r="N1946" s="225"/>
      <c r="O1946" s="225"/>
      <c r="P1946" s="66"/>
      <c r="Q1946" s="66"/>
      <c r="R1946" s="66"/>
      <c r="S1946" s="66"/>
      <c r="T1946" s="66"/>
      <c r="U1946" s="66"/>
      <c r="V1946" s="66"/>
      <c r="W1946" s="66"/>
      <c r="X1946" s="66"/>
      <c r="Y1946" s="66"/>
      <c r="Z1946" s="66"/>
      <c r="AA1946" s="66"/>
      <c r="AB1946" s="66"/>
      <c r="AC1946" s="66"/>
      <c r="AD1946" s="66"/>
      <c r="AE1946" s="66"/>
      <c r="AF1946" s="66"/>
      <c r="AG1946" s="66"/>
      <c r="AH1946" s="66"/>
      <c r="AI1946" s="66"/>
    </row>
    <row r="1947">
      <c r="A1947" s="150"/>
      <c r="B1947" s="225"/>
      <c r="C1947" s="269"/>
      <c r="D1947" s="228"/>
      <c r="E1947" s="225"/>
      <c r="F1947" s="301"/>
      <c r="G1947" s="302"/>
      <c r="H1947" s="302"/>
      <c r="I1947" s="302"/>
      <c r="J1947" s="260"/>
      <c r="K1947" s="269"/>
      <c r="L1947" s="269"/>
      <c r="M1947" s="269"/>
      <c r="N1947" s="225"/>
      <c r="O1947" s="225"/>
      <c r="P1947" s="66"/>
      <c r="Q1947" s="66"/>
      <c r="R1947" s="66"/>
      <c r="S1947" s="66"/>
      <c r="T1947" s="66"/>
      <c r="U1947" s="66"/>
      <c r="V1947" s="66"/>
      <c r="W1947" s="66"/>
      <c r="X1947" s="66"/>
      <c r="Y1947" s="66"/>
      <c r="Z1947" s="66"/>
      <c r="AA1947" s="66"/>
      <c r="AB1947" s="66"/>
      <c r="AC1947" s="66"/>
      <c r="AD1947" s="66"/>
      <c r="AE1947" s="66"/>
      <c r="AF1947" s="66"/>
      <c r="AG1947" s="66"/>
      <c r="AH1947" s="66"/>
      <c r="AI1947" s="66"/>
    </row>
    <row r="1948">
      <c r="A1948" s="150"/>
      <c r="B1948" s="225"/>
      <c r="C1948" s="269"/>
      <c r="D1948" s="228"/>
      <c r="E1948" s="225"/>
      <c r="F1948" s="301"/>
      <c r="G1948" s="302"/>
      <c r="H1948" s="302"/>
      <c r="I1948" s="302"/>
      <c r="J1948" s="260"/>
      <c r="K1948" s="269"/>
      <c r="L1948" s="269"/>
      <c r="M1948" s="269"/>
      <c r="N1948" s="225"/>
      <c r="O1948" s="225"/>
      <c r="P1948" s="66"/>
      <c r="Q1948" s="66"/>
      <c r="R1948" s="66"/>
      <c r="S1948" s="66"/>
      <c r="T1948" s="66"/>
      <c r="U1948" s="66"/>
      <c r="V1948" s="66"/>
      <c r="W1948" s="66"/>
      <c r="X1948" s="66"/>
      <c r="Y1948" s="66"/>
      <c r="Z1948" s="66"/>
      <c r="AA1948" s="66"/>
      <c r="AB1948" s="66"/>
      <c r="AC1948" s="66"/>
      <c r="AD1948" s="66"/>
      <c r="AE1948" s="66"/>
      <c r="AF1948" s="66"/>
      <c r="AG1948" s="66"/>
      <c r="AH1948" s="66"/>
      <c r="AI1948" s="66"/>
    </row>
    <row r="1949">
      <c r="A1949" s="150"/>
      <c r="B1949" s="225"/>
      <c r="C1949" s="269"/>
      <c r="D1949" s="228"/>
      <c r="E1949" s="225"/>
      <c r="F1949" s="301"/>
      <c r="G1949" s="302"/>
      <c r="H1949" s="302"/>
      <c r="I1949" s="302"/>
      <c r="J1949" s="260"/>
      <c r="K1949" s="269"/>
      <c r="L1949" s="269"/>
      <c r="M1949" s="269"/>
      <c r="N1949" s="225"/>
      <c r="O1949" s="225"/>
      <c r="P1949" s="66"/>
      <c r="Q1949" s="66"/>
      <c r="R1949" s="66"/>
      <c r="S1949" s="66"/>
      <c r="T1949" s="66"/>
      <c r="U1949" s="66"/>
      <c r="V1949" s="66"/>
      <c r="W1949" s="66"/>
      <c r="X1949" s="66"/>
      <c r="Y1949" s="66"/>
      <c r="Z1949" s="66"/>
      <c r="AA1949" s="66"/>
      <c r="AB1949" s="66"/>
      <c r="AC1949" s="66"/>
      <c r="AD1949" s="66"/>
      <c r="AE1949" s="66"/>
      <c r="AF1949" s="66"/>
      <c r="AG1949" s="66"/>
      <c r="AH1949" s="66"/>
      <c r="AI1949" s="66"/>
    </row>
    <row r="1950">
      <c r="A1950" s="150"/>
      <c r="B1950" s="225"/>
      <c r="C1950" s="269"/>
      <c r="D1950" s="228"/>
      <c r="E1950" s="225"/>
      <c r="F1950" s="301"/>
      <c r="G1950" s="302"/>
      <c r="H1950" s="302"/>
      <c r="I1950" s="302"/>
      <c r="J1950" s="260"/>
      <c r="K1950" s="269"/>
      <c r="L1950" s="269"/>
      <c r="M1950" s="269"/>
      <c r="N1950" s="225"/>
      <c r="O1950" s="225"/>
      <c r="P1950" s="66"/>
      <c r="Q1950" s="66"/>
      <c r="R1950" s="66"/>
      <c r="S1950" s="66"/>
      <c r="T1950" s="66"/>
      <c r="U1950" s="66"/>
      <c r="V1950" s="66"/>
      <c r="W1950" s="66"/>
      <c r="X1950" s="66"/>
      <c r="Y1950" s="66"/>
      <c r="Z1950" s="66"/>
      <c r="AA1950" s="66"/>
      <c r="AB1950" s="66"/>
      <c r="AC1950" s="66"/>
      <c r="AD1950" s="66"/>
      <c r="AE1950" s="66"/>
      <c r="AF1950" s="66"/>
      <c r="AG1950" s="66"/>
      <c r="AH1950" s="66"/>
      <c r="AI1950" s="66"/>
    </row>
    <row r="1951">
      <c r="A1951" s="150"/>
      <c r="B1951" s="225"/>
      <c r="C1951" s="269"/>
      <c r="D1951" s="228"/>
      <c r="E1951" s="225"/>
      <c r="F1951" s="301"/>
      <c r="G1951" s="302"/>
      <c r="H1951" s="302"/>
      <c r="I1951" s="302"/>
      <c r="J1951" s="260"/>
      <c r="K1951" s="269"/>
      <c r="L1951" s="269"/>
      <c r="M1951" s="269"/>
      <c r="N1951" s="225"/>
      <c r="O1951" s="225"/>
      <c r="P1951" s="66"/>
      <c r="Q1951" s="66"/>
      <c r="R1951" s="66"/>
      <c r="S1951" s="66"/>
      <c r="T1951" s="66"/>
      <c r="U1951" s="66"/>
      <c r="V1951" s="66"/>
      <c r="W1951" s="66"/>
      <c r="X1951" s="66"/>
      <c r="Y1951" s="66"/>
      <c r="Z1951" s="66"/>
      <c r="AA1951" s="66"/>
      <c r="AB1951" s="66"/>
      <c r="AC1951" s="66"/>
      <c r="AD1951" s="66"/>
      <c r="AE1951" s="66"/>
      <c r="AF1951" s="66"/>
      <c r="AG1951" s="66"/>
      <c r="AH1951" s="66"/>
      <c r="AI1951" s="66"/>
    </row>
    <row r="1952">
      <c r="A1952" s="150"/>
      <c r="B1952" s="225"/>
      <c r="C1952" s="269"/>
      <c r="D1952" s="228"/>
      <c r="E1952" s="225"/>
      <c r="F1952" s="301"/>
      <c r="G1952" s="302"/>
      <c r="H1952" s="302"/>
      <c r="I1952" s="302"/>
      <c r="J1952" s="260"/>
      <c r="K1952" s="269"/>
      <c r="L1952" s="269"/>
      <c r="M1952" s="269"/>
      <c r="N1952" s="225"/>
      <c r="O1952" s="225"/>
      <c r="P1952" s="66"/>
      <c r="Q1952" s="66"/>
      <c r="R1952" s="66"/>
      <c r="S1952" s="66"/>
      <c r="T1952" s="66"/>
      <c r="U1952" s="66"/>
      <c r="V1952" s="66"/>
      <c r="W1952" s="66"/>
      <c r="X1952" s="66"/>
      <c r="Y1952" s="66"/>
      <c r="Z1952" s="66"/>
      <c r="AA1952" s="66"/>
      <c r="AB1952" s="66"/>
      <c r="AC1952" s="66"/>
      <c r="AD1952" s="66"/>
      <c r="AE1952" s="66"/>
      <c r="AF1952" s="66"/>
      <c r="AG1952" s="66"/>
      <c r="AH1952" s="66"/>
      <c r="AI1952" s="66"/>
    </row>
    <row r="1953">
      <c r="A1953" s="150"/>
      <c r="B1953" s="225"/>
      <c r="C1953" s="269"/>
      <c r="D1953" s="228"/>
      <c r="E1953" s="225"/>
      <c r="F1953" s="301"/>
      <c r="G1953" s="302"/>
      <c r="H1953" s="302"/>
      <c r="I1953" s="302"/>
      <c r="J1953" s="260"/>
      <c r="K1953" s="269"/>
      <c r="L1953" s="269"/>
      <c r="M1953" s="269"/>
      <c r="N1953" s="225"/>
      <c r="O1953" s="225"/>
      <c r="P1953" s="66"/>
      <c r="Q1953" s="66"/>
      <c r="R1953" s="66"/>
      <c r="S1953" s="66"/>
      <c r="T1953" s="66"/>
      <c r="U1953" s="66"/>
      <c r="V1953" s="66"/>
      <c r="W1953" s="66"/>
      <c r="X1953" s="66"/>
      <c r="Y1953" s="66"/>
      <c r="Z1953" s="66"/>
      <c r="AA1953" s="66"/>
      <c r="AB1953" s="66"/>
      <c r="AC1953" s="66"/>
      <c r="AD1953" s="66"/>
      <c r="AE1953" s="66"/>
      <c r="AF1953" s="66"/>
      <c r="AG1953" s="66"/>
      <c r="AH1953" s="66"/>
      <c r="AI1953" s="66"/>
    </row>
    <row r="1954">
      <c r="A1954" s="150"/>
      <c r="B1954" s="225"/>
      <c r="C1954" s="269"/>
      <c r="D1954" s="228"/>
      <c r="E1954" s="225"/>
      <c r="F1954" s="301"/>
      <c r="G1954" s="302"/>
      <c r="H1954" s="302"/>
      <c r="I1954" s="302"/>
      <c r="J1954" s="260"/>
      <c r="K1954" s="269"/>
      <c r="L1954" s="269"/>
      <c r="M1954" s="269"/>
      <c r="N1954" s="225"/>
      <c r="O1954" s="225"/>
      <c r="P1954" s="66"/>
      <c r="Q1954" s="66"/>
      <c r="R1954" s="66"/>
      <c r="S1954" s="66"/>
      <c r="T1954" s="66"/>
      <c r="U1954" s="66"/>
      <c r="V1954" s="66"/>
      <c r="W1954" s="66"/>
      <c r="X1954" s="66"/>
      <c r="Y1954" s="66"/>
      <c r="Z1954" s="66"/>
      <c r="AA1954" s="66"/>
      <c r="AB1954" s="66"/>
      <c r="AC1954" s="66"/>
      <c r="AD1954" s="66"/>
      <c r="AE1954" s="66"/>
      <c r="AF1954" s="66"/>
      <c r="AG1954" s="66"/>
      <c r="AH1954" s="66"/>
      <c r="AI1954" s="66"/>
    </row>
    <row r="1955">
      <c r="A1955" s="150"/>
      <c r="B1955" s="225"/>
      <c r="C1955" s="269"/>
      <c r="D1955" s="228"/>
      <c r="E1955" s="225"/>
      <c r="F1955" s="301"/>
      <c r="G1955" s="302"/>
      <c r="H1955" s="302"/>
      <c r="I1955" s="302"/>
      <c r="J1955" s="260"/>
      <c r="K1955" s="269"/>
      <c r="L1955" s="269"/>
      <c r="M1955" s="269"/>
      <c r="N1955" s="225"/>
      <c r="O1955" s="225"/>
      <c r="P1955" s="66"/>
      <c r="Q1955" s="66"/>
      <c r="R1955" s="66"/>
      <c r="S1955" s="66"/>
      <c r="T1955" s="66"/>
      <c r="U1955" s="66"/>
      <c r="V1955" s="66"/>
      <c r="W1955" s="66"/>
      <c r="X1955" s="66"/>
      <c r="Y1955" s="66"/>
      <c r="Z1955" s="66"/>
      <c r="AA1955" s="66"/>
      <c r="AB1955" s="66"/>
      <c r="AC1955" s="66"/>
      <c r="AD1955" s="66"/>
      <c r="AE1955" s="66"/>
      <c r="AF1955" s="66"/>
      <c r="AG1955" s="66"/>
      <c r="AH1955" s="66"/>
      <c r="AI1955" s="66"/>
    </row>
    <row r="1956">
      <c r="A1956" s="150"/>
      <c r="B1956" s="225"/>
      <c r="C1956" s="269"/>
      <c r="D1956" s="228"/>
      <c r="E1956" s="225"/>
      <c r="F1956" s="301"/>
      <c r="G1956" s="302"/>
      <c r="H1956" s="302"/>
      <c r="I1956" s="302"/>
      <c r="J1956" s="260"/>
      <c r="K1956" s="269"/>
      <c r="L1956" s="269"/>
      <c r="M1956" s="269"/>
      <c r="N1956" s="225"/>
      <c r="O1956" s="225"/>
      <c r="P1956" s="66"/>
      <c r="Q1956" s="66"/>
      <c r="R1956" s="66"/>
      <c r="S1956" s="66"/>
      <c r="T1956" s="66"/>
      <c r="U1956" s="66"/>
      <c r="V1956" s="66"/>
      <c r="W1956" s="66"/>
      <c r="X1956" s="66"/>
      <c r="Y1956" s="66"/>
      <c r="Z1956" s="66"/>
      <c r="AA1956" s="66"/>
      <c r="AB1956" s="66"/>
      <c r="AC1956" s="66"/>
      <c r="AD1956" s="66"/>
      <c r="AE1956" s="66"/>
      <c r="AF1956" s="66"/>
      <c r="AG1956" s="66"/>
      <c r="AH1956" s="66"/>
      <c r="AI1956" s="66"/>
    </row>
    <row r="1957">
      <c r="A1957" s="150"/>
      <c r="B1957" s="225"/>
      <c r="C1957" s="269"/>
      <c r="D1957" s="228"/>
      <c r="E1957" s="225"/>
      <c r="F1957" s="301"/>
      <c r="G1957" s="302"/>
      <c r="H1957" s="302"/>
      <c r="I1957" s="302"/>
      <c r="J1957" s="260"/>
      <c r="K1957" s="269"/>
      <c r="L1957" s="269"/>
      <c r="M1957" s="269"/>
      <c r="N1957" s="225"/>
      <c r="O1957" s="225"/>
      <c r="P1957" s="66"/>
      <c r="Q1957" s="66"/>
      <c r="R1957" s="66"/>
      <c r="S1957" s="66"/>
      <c r="T1957" s="66"/>
      <c r="U1957" s="66"/>
      <c r="V1957" s="66"/>
      <c r="W1957" s="66"/>
      <c r="X1957" s="66"/>
      <c r="Y1957" s="66"/>
      <c r="Z1957" s="66"/>
      <c r="AA1957" s="66"/>
      <c r="AB1957" s="66"/>
      <c r="AC1957" s="66"/>
      <c r="AD1957" s="66"/>
      <c r="AE1957" s="66"/>
      <c r="AF1957" s="66"/>
      <c r="AG1957" s="66"/>
      <c r="AH1957" s="66"/>
      <c r="AI1957" s="66"/>
    </row>
    <row r="1958">
      <c r="A1958" s="150"/>
      <c r="B1958" s="225"/>
      <c r="C1958" s="269"/>
      <c r="D1958" s="228"/>
      <c r="E1958" s="225"/>
      <c r="F1958" s="301"/>
      <c r="G1958" s="302"/>
      <c r="H1958" s="302"/>
      <c r="I1958" s="302"/>
      <c r="J1958" s="260"/>
      <c r="K1958" s="269"/>
      <c r="L1958" s="269"/>
      <c r="M1958" s="269"/>
      <c r="N1958" s="225"/>
      <c r="O1958" s="225"/>
      <c r="P1958" s="66"/>
      <c r="Q1958" s="66"/>
      <c r="R1958" s="66"/>
      <c r="S1958" s="66"/>
      <c r="T1958" s="66"/>
      <c r="U1958" s="66"/>
      <c r="V1958" s="66"/>
      <c r="W1958" s="66"/>
      <c r="X1958" s="66"/>
      <c r="Y1958" s="66"/>
      <c r="Z1958" s="66"/>
      <c r="AA1958" s="66"/>
      <c r="AB1958" s="66"/>
      <c r="AC1958" s="66"/>
      <c r="AD1958" s="66"/>
      <c r="AE1958" s="66"/>
      <c r="AF1958" s="66"/>
      <c r="AG1958" s="66"/>
      <c r="AH1958" s="66"/>
      <c r="AI1958" s="66"/>
    </row>
    <row r="1959">
      <c r="A1959" s="150"/>
      <c r="B1959" s="225"/>
      <c r="C1959" s="269"/>
      <c r="D1959" s="228"/>
      <c r="E1959" s="225"/>
      <c r="F1959" s="301"/>
      <c r="G1959" s="302"/>
      <c r="H1959" s="302"/>
      <c r="I1959" s="302"/>
      <c r="J1959" s="260"/>
      <c r="K1959" s="269"/>
      <c r="L1959" s="269"/>
      <c r="M1959" s="269"/>
      <c r="N1959" s="225"/>
      <c r="O1959" s="225"/>
      <c r="P1959" s="66"/>
      <c r="Q1959" s="66"/>
      <c r="R1959" s="66"/>
      <c r="S1959" s="66"/>
      <c r="T1959" s="66"/>
      <c r="U1959" s="66"/>
      <c r="V1959" s="66"/>
      <c r="W1959" s="66"/>
      <c r="X1959" s="66"/>
      <c r="Y1959" s="66"/>
      <c r="Z1959" s="66"/>
      <c r="AA1959" s="66"/>
      <c r="AB1959" s="66"/>
      <c r="AC1959" s="66"/>
      <c r="AD1959" s="66"/>
      <c r="AE1959" s="66"/>
      <c r="AF1959" s="66"/>
      <c r="AG1959" s="66"/>
      <c r="AH1959" s="66"/>
      <c r="AI1959" s="66"/>
    </row>
    <row r="1960">
      <c r="A1960" s="150"/>
      <c r="B1960" s="225"/>
      <c r="C1960" s="269"/>
      <c r="D1960" s="228"/>
      <c r="E1960" s="225"/>
      <c r="F1960" s="301"/>
      <c r="G1960" s="302"/>
      <c r="H1960" s="302"/>
      <c r="I1960" s="302"/>
      <c r="J1960" s="260"/>
      <c r="K1960" s="269"/>
      <c r="L1960" s="269"/>
      <c r="M1960" s="269"/>
      <c r="N1960" s="225"/>
      <c r="O1960" s="225"/>
      <c r="P1960" s="66"/>
      <c r="Q1960" s="66"/>
      <c r="R1960" s="66"/>
      <c r="S1960" s="66"/>
      <c r="T1960" s="66"/>
      <c r="U1960" s="66"/>
      <c r="V1960" s="66"/>
      <c r="W1960" s="66"/>
      <c r="X1960" s="66"/>
      <c r="Y1960" s="66"/>
      <c r="Z1960" s="66"/>
      <c r="AA1960" s="66"/>
      <c r="AB1960" s="66"/>
      <c r="AC1960" s="66"/>
      <c r="AD1960" s="66"/>
      <c r="AE1960" s="66"/>
      <c r="AF1960" s="66"/>
      <c r="AG1960" s="66"/>
      <c r="AH1960" s="66"/>
      <c r="AI1960" s="66"/>
    </row>
    <row r="1961">
      <c r="A1961" s="150"/>
      <c r="B1961" s="225"/>
      <c r="C1961" s="269"/>
      <c r="D1961" s="228"/>
      <c r="E1961" s="225"/>
      <c r="F1961" s="301"/>
      <c r="G1961" s="302"/>
      <c r="H1961" s="302"/>
      <c r="I1961" s="302"/>
      <c r="J1961" s="260"/>
      <c r="K1961" s="269"/>
      <c r="L1961" s="269"/>
      <c r="M1961" s="269"/>
      <c r="N1961" s="225"/>
      <c r="O1961" s="225"/>
      <c r="P1961" s="66"/>
      <c r="Q1961" s="66"/>
      <c r="R1961" s="66"/>
      <c r="S1961" s="66"/>
      <c r="T1961" s="66"/>
      <c r="U1961" s="66"/>
      <c r="V1961" s="66"/>
      <c r="W1961" s="66"/>
      <c r="X1961" s="66"/>
      <c r="Y1961" s="66"/>
      <c r="Z1961" s="66"/>
      <c r="AA1961" s="66"/>
      <c r="AB1961" s="66"/>
      <c r="AC1961" s="66"/>
      <c r="AD1961" s="66"/>
      <c r="AE1961" s="66"/>
      <c r="AF1961" s="66"/>
      <c r="AG1961" s="66"/>
      <c r="AH1961" s="66"/>
      <c r="AI1961" s="66"/>
    </row>
    <row r="1962">
      <c r="A1962" s="150"/>
      <c r="B1962" s="225"/>
      <c r="C1962" s="269"/>
      <c r="D1962" s="228"/>
      <c r="E1962" s="225"/>
      <c r="F1962" s="301"/>
      <c r="G1962" s="302"/>
      <c r="H1962" s="302"/>
      <c r="I1962" s="302"/>
      <c r="J1962" s="260"/>
      <c r="K1962" s="269"/>
      <c r="L1962" s="269"/>
      <c r="M1962" s="269"/>
      <c r="N1962" s="225"/>
      <c r="O1962" s="225"/>
      <c r="P1962" s="66"/>
      <c r="Q1962" s="66"/>
      <c r="R1962" s="66"/>
      <c r="S1962" s="66"/>
      <c r="T1962" s="66"/>
      <c r="U1962" s="66"/>
      <c r="V1962" s="66"/>
      <c r="W1962" s="66"/>
      <c r="X1962" s="66"/>
      <c r="Y1962" s="66"/>
      <c r="Z1962" s="66"/>
      <c r="AA1962" s="66"/>
      <c r="AB1962" s="66"/>
      <c r="AC1962" s="66"/>
      <c r="AD1962" s="66"/>
      <c r="AE1962" s="66"/>
      <c r="AF1962" s="66"/>
      <c r="AG1962" s="66"/>
      <c r="AH1962" s="66"/>
      <c r="AI1962" s="66"/>
    </row>
    <row r="1963">
      <c r="A1963" s="150"/>
      <c r="B1963" s="225"/>
      <c r="C1963" s="269"/>
      <c r="D1963" s="228"/>
      <c r="E1963" s="225"/>
      <c r="F1963" s="301"/>
      <c r="G1963" s="302"/>
      <c r="H1963" s="302"/>
      <c r="I1963" s="302"/>
      <c r="J1963" s="260"/>
      <c r="K1963" s="269"/>
      <c r="L1963" s="269"/>
      <c r="M1963" s="269"/>
      <c r="N1963" s="225"/>
      <c r="O1963" s="225"/>
      <c r="P1963" s="66"/>
      <c r="Q1963" s="66"/>
      <c r="R1963" s="66"/>
      <c r="S1963" s="66"/>
      <c r="T1963" s="66"/>
      <c r="U1963" s="66"/>
      <c r="V1963" s="66"/>
      <c r="W1963" s="66"/>
      <c r="X1963" s="66"/>
      <c r="Y1963" s="66"/>
      <c r="Z1963" s="66"/>
      <c r="AA1963" s="66"/>
      <c r="AB1963" s="66"/>
      <c r="AC1963" s="66"/>
      <c r="AD1963" s="66"/>
      <c r="AE1963" s="66"/>
      <c r="AF1963" s="66"/>
      <c r="AG1963" s="66"/>
      <c r="AH1963" s="66"/>
      <c r="AI1963" s="66"/>
    </row>
    <row r="1964">
      <c r="A1964" s="150"/>
      <c r="B1964" s="225"/>
      <c r="C1964" s="269"/>
      <c r="D1964" s="228"/>
      <c r="E1964" s="225"/>
      <c r="F1964" s="301"/>
      <c r="G1964" s="302"/>
      <c r="H1964" s="302"/>
      <c r="I1964" s="302"/>
      <c r="J1964" s="260"/>
      <c r="K1964" s="269"/>
      <c r="L1964" s="269"/>
      <c r="M1964" s="269"/>
      <c r="N1964" s="225"/>
      <c r="O1964" s="225"/>
      <c r="P1964" s="66"/>
      <c r="Q1964" s="66"/>
      <c r="R1964" s="66"/>
      <c r="S1964" s="66"/>
      <c r="T1964" s="66"/>
      <c r="U1964" s="66"/>
      <c r="V1964" s="66"/>
      <c r="W1964" s="66"/>
      <c r="X1964" s="66"/>
      <c r="Y1964" s="66"/>
      <c r="Z1964" s="66"/>
      <c r="AA1964" s="66"/>
      <c r="AB1964" s="66"/>
      <c r="AC1964" s="66"/>
      <c r="AD1964" s="66"/>
      <c r="AE1964" s="66"/>
      <c r="AF1964" s="66"/>
      <c r="AG1964" s="66"/>
      <c r="AH1964" s="66"/>
      <c r="AI1964" s="66"/>
    </row>
    <row r="1965">
      <c r="A1965" s="150"/>
      <c r="B1965" s="225"/>
      <c r="C1965" s="269"/>
      <c r="D1965" s="228"/>
      <c r="E1965" s="225"/>
      <c r="F1965" s="301"/>
      <c r="G1965" s="302"/>
      <c r="H1965" s="302"/>
      <c r="I1965" s="302"/>
      <c r="J1965" s="260"/>
      <c r="K1965" s="269"/>
      <c r="L1965" s="269"/>
      <c r="M1965" s="269"/>
      <c r="N1965" s="225"/>
      <c r="O1965" s="225"/>
      <c r="P1965" s="66"/>
      <c r="Q1965" s="66"/>
      <c r="R1965" s="66"/>
      <c r="S1965" s="66"/>
      <c r="T1965" s="66"/>
      <c r="U1965" s="66"/>
      <c r="V1965" s="66"/>
      <c r="W1965" s="66"/>
      <c r="X1965" s="66"/>
      <c r="Y1965" s="66"/>
      <c r="Z1965" s="66"/>
      <c r="AA1965" s="66"/>
      <c r="AB1965" s="66"/>
      <c r="AC1965" s="66"/>
      <c r="AD1965" s="66"/>
      <c r="AE1965" s="66"/>
      <c r="AF1965" s="66"/>
      <c r="AG1965" s="66"/>
      <c r="AH1965" s="66"/>
      <c r="AI1965" s="66"/>
    </row>
    <row r="1966">
      <c r="A1966" s="150"/>
      <c r="B1966" s="225"/>
      <c r="C1966" s="269"/>
      <c r="D1966" s="228"/>
      <c r="E1966" s="225"/>
      <c r="F1966" s="301"/>
      <c r="G1966" s="302"/>
      <c r="H1966" s="302"/>
      <c r="I1966" s="302"/>
      <c r="J1966" s="260"/>
      <c r="K1966" s="269"/>
      <c r="L1966" s="269"/>
      <c r="M1966" s="269"/>
      <c r="N1966" s="225"/>
      <c r="O1966" s="225"/>
      <c r="P1966" s="66"/>
      <c r="Q1966" s="66"/>
      <c r="R1966" s="66"/>
      <c r="S1966" s="66"/>
      <c r="T1966" s="66"/>
      <c r="U1966" s="66"/>
      <c r="V1966" s="66"/>
      <c r="W1966" s="66"/>
      <c r="X1966" s="66"/>
      <c r="Y1966" s="66"/>
      <c r="Z1966" s="66"/>
      <c r="AA1966" s="66"/>
      <c r="AB1966" s="66"/>
      <c r="AC1966" s="66"/>
      <c r="AD1966" s="66"/>
      <c r="AE1966" s="66"/>
      <c r="AF1966" s="66"/>
      <c r="AG1966" s="66"/>
      <c r="AH1966" s="66"/>
      <c r="AI1966" s="66"/>
    </row>
    <row r="1967">
      <c r="A1967" s="150"/>
      <c r="B1967" s="225"/>
      <c r="C1967" s="269"/>
      <c r="D1967" s="228"/>
      <c r="E1967" s="225"/>
      <c r="F1967" s="301"/>
      <c r="G1967" s="302"/>
      <c r="H1967" s="302"/>
      <c r="I1967" s="302"/>
      <c r="J1967" s="260"/>
      <c r="K1967" s="269"/>
      <c r="L1967" s="269"/>
      <c r="M1967" s="269"/>
      <c r="N1967" s="225"/>
      <c r="O1967" s="225"/>
      <c r="P1967" s="66"/>
      <c r="Q1967" s="66"/>
      <c r="R1967" s="66"/>
      <c r="S1967" s="66"/>
      <c r="T1967" s="66"/>
      <c r="U1967" s="66"/>
      <c r="V1967" s="66"/>
      <c r="W1967" s="66"/>
      <c r="X1967" s="66"/>
      <c r="Y1967" s="66"/>
      <c r="Z1967" s="66"/>
      <c r="AA1967" s="66"/>
      <c r="AB1967" s="66"/>
      <c r="AC1967" s="66"/>
      <c r="AD1967" s="66"/>
      <c r="AE1967" s="66"/>
      <c r="AF1967" s="66"/>
      <c r="AG1967" s="66"/>
      <c r="AH1967" s="66"/>
      <c r="AI1967" s="66"/>
    </row>
    <row r="1968">
      <c r="A1968" s="150"/>
      <c r="B1968" s="225"/>
      <c r="C1968" s="269"/>
      <c r="D1968" s="228"/>
      <c r="E1968" s="225"/>
      <c r="F1968" s="301"/>
      <c r="G1968" s="302"/>
      <c r="H1968" s="302"/>
      <c r="I1968" s="302"/>
      <c r="J1968" s="260"/>
      <c r="K1968" s="269"/>
      <c r="L1968" s="269"/>
      <c r="M1968" s="269"/>
      <c r="N1968" s="225"/>
      <c r="O1968" s="225"/>
      <c r="P1968" s="66"/>
      <c r="Q1968" s="66"/>
      <c r="R1968" s="66"/>
      <c r="S1968" s="66"/>
      <c r="T1968" s="66"/>
      <c r="U1968" s="66"/>
      <c r="V1968" s="66"/>
      <c r="W1968" s="66"/>
      <c r="X1968" s="66"/>
      <c r="Y1968" s="66"/>
      <c r="Z1968" s="66"/>
      <c r="AA1968" s="66"/>
      <c r="AB1968" s="66"/>
      <c r="AC1968" s="66"/>
      <c r="AD1968" s="66"/>
      <c r="AE1968" s="66"/>
      <c r="AF1968" s="66"/>
      <c r="AG1968" s="66"/>
      <c r="AH1968" s="66"/>
      <c r="AI1968" s="66"/>
    </row>
    <row r="1969">
      <c r="A1969" s="150"/>
      <c r="B1969" s="225"/>
      <c r="C1969" s="269"/>
      <c r="D1969" s="228"/>
      <c r="E1969" s="225"/>
      <c r="F1969" s="301"/>
      <c r="G1969" s="302"/>
      <c r="H1969" s="302"/>
      <c r="I1969" s="302"/>
      <c r="J1969" s="260"/>
      <c r="K1969" s="269"/>
      <c r="L1969" s="269"/>
      <c r="M1969" s="269"/>
      <c r="N1969" s="225"/>
      <c r="O1969" s="225"/>
      <c r="P1969" s="66"/>
      <c r="Q1969" s="66"/>
      <c r="R1969" s="66"/>
      <c r="S1969" s="66"/>
      <c r="T1969" s="66"/>
      <c r="U1969" s="66"/>
      <c r="V1969" s="66"/>
      <c r="W1969" s="66"/>
      <c r="X1969" s="66"/>
      <c r="Y1969" s="66"/>
      <c r="Z1969" s="66"/>
      <c r="AA1969" s="66"/>
      <c r="AB1969" s="66"/>
      <c r="AC1969" s="66"/>
      <c r="AD1969" s="66"/>
      <c r="AE1969" s="66"/>
      <c r="AF1969" s="66"/>
      <c r="AG1969" s="66"/>
      <c r="AH1969" s="66"/>
      <c r="AI1969" s="66"/>
    </row>
    <row r="1970">
      <c r="A1970" s="150"/>
      <c r="B1970" s="225"/>
      <c r="C1970" s="269"/>
      <c r="D1970" s="228"/>
      <c r="E1970" s="225"/>
      <c r="F1970" s="301"/>
      <c r="G1970" s="302"/>
      <c r="H1970" s="302"/>
      <c r="I1970" s="302"/>
      <c r="J1970" s="260"/>
      <c r="K1970" s="269"/>
      <c r="L1970" s="269"/>
      <c r="M1970" s="269"/>
      <c r="N1970" s="225"/>
      <c r="O1970" s="225"/>
      <c r="P1970" s="66"/>
      <c r="Q1970" s="66"/>
      <c r="R1970" s="66"/>
      <c r="S1970" s="66"/>
      <c r="T1970" s="66"/>
      <c r="U1970" s="66"/>
      <c r="V1970" s="66"/>
      <c r="W1970" s="66"/>
      <c r="X1970" s="66"/>
      <c r="Y1970" s="66"/>
      <c r="Z1970" s="66"/>
      <c r="AA1970" s="66"/>
      <c r="AB1970" s="66"/>
      <c r="AC1970" s="66"/>
      <c r="AD1970" s="66"/>
      <c r="AE1970" s="66"/>
      <c r="AF1970" s="66"/>
      <c r="AG1970" s="66"/>
      <c r="AH1970" s="66"/>
      <c r="AI1970" s="66"/>
    </row>
    <row r="1971">
      <c r="A1971" s="150"/>
      <c r="B1971" s="225"/>
      <c r="C1971" s="269"/>
      <c r="D1971" s="228"/>
      <c r="E1971" s="225"/>
      <c r="F1971" s="301"/>
      <c r="G1971" s="302"/>
      <c r="H1971" s="302"/>
      <c r="I1971" s="302"/>
      <c r="J1971" s="260"/>
      <c r="K1971" s="269"/>
      <c r="L1971" s="269"/>
      <c r="M1971" s="269"/>
      <c r="N1971" s="225"/>
      <c r="O1971" s="225"/>
      <c r="P1971" s="66"/>
      <c r="Q1971" s="66"/>
      <c r="R1971" s="66"/>
      <c r="S1971" s="66"/>
      <c r="T1971" s="66"/>
      <c r="U1971" s="66"/>
      <c r="V1971" s="66"/>
      <c r="W1971" s="66"/>
      <c r="X1971" s="66"/>
      <c r="Y1971" s="66"/>
      <c r="Z1971" s="66"/>
      <c r="AA1971" s="66"/>
      <c r="AB1971" s="66"/>
      <c r="AC1971" s="66"/>
      <c r="AD1971" s="66"/>
      <c r="AE1971" s="66"/>
      <c r="AF1971" s="66"/>
      <c r="AG1971" s="66"/>
      <c r="AH1971" s="66"/>
      <c r="AI1971" s="66"/>
    </row>
    <row r="1972">
      <c r="A1972" s="150"/>
      <c r="B1972" s="225"/>
      <c r="C1972" s="269"/>
      <c r="D1972" s="228"/>
      <c r="E1972" s="225"/>
      <c r="F1972" s="301"/>
      <c r="G1972" s="302"/>
      <c r="H1972" s="302"/>
      <c r="I1972" s="302"/>
      <c r="J1972" s="260"/>
      <c r="K1972" s="269"/>
      <c r="L1972" s="269"/>
      <c r="M1972" s="269"/>
      <c r="N1972" s="225"/>
      <c r="O1972" s="225"/>
      <c r="P1972" s="66"/>
      <c r="Q1972" s="66"/>
      <c r="R1972" s="66"/>
      <c r="S1972" s="66"/>
      <c r="T1972" s="66"/>
      <c r="U1972" s="66"/>
      <c r="V1972" s="66"/>
      <c r="W1972" s="66"/>
      <c r="X1972" s="66"/>
      <c r="Y1972" s="66"/>
      <c r="Z1972" s="66"/>
      <c r="AA1972" s="66"/>
      <c r="AB1972" s="66"/>
      <c r="AC1972" s="66"/>
      <c r="AD1972" s="66"/>
      <c r="AE1972" s="66"/>
      <c r="AF1972" s="66"/>
      <c r="AG1972" s="66"/>
      <c r="AH1972" s="66"/>
      <c r="AI1972" s="66"/>
    </row>
    <row r="1973">
      <c r="A1973" s="150"/>
      <c r="B1973" s="225"/>
      <c r="C1973" s="269"/>
      <c r="D1973" s="228"/>
      <c r="E1973" s="225"/>
      <c r="F1973" s="301"/>
      <c r="G1973" s="302"/>
      <c r="H1973" s="302"/>
      <c r="I1973" s="302"/>
      <c r="J1973" s="260"/>
      <c r="K1973" s="269"/>
      <c r="L1973" s="269"/>
      <c r="M1973" s="269"/>
      <c r="N1973" s="225"/>
      <c r="O1973" s="225"/>
      <c r="P1973" s="66"/>
      <c r="Q1973" s="66"/>
      <c r="R1973" s="66"/>
      <c r="S1973" s="66"/>
      <c r="T1973" s="66"/>
      <c r="U1973" s="66"/>
      <c r="V1973" s="66"/>
      <c r="W1973" s="66"/>
      <c r="X1973" s="66"/>
      <c r="Y1973" s="66"/>
      <c r="Z1973" s="66"/>
      <c r="AA1973" s="66"/>
      <c r="AB1973" s="66"/>
      <c r="AC1973" s="66"/>
      <c r="AD1973" s="66"/>
      <c r="AE1973" s="66"/>
      <c r="AF1973" s="66"/>
      <c r="AG1973" s="66"/>
      <c r="AH1973" s="66"/>
      <c r="AI1973" s="66"/>
    </row>
    <row r="1974">
      <c r="A1974" s="150"/>
      <c r="B1974" s="225"/>
      <c r="C1974" s="269"/>
      <c r="D1974" s="228"/>
      <c r="E1974" s="225"/>
      <c r="F1974" s="301"/>
      <c r="G1974" s="302"/>
      <c r="H1974" s="302"/>
      <c r="I1974" s="302"/>
      <c r="J1974" s="260"/>
      <c r="K1974" s="269"/>
      <c r="L1974" s="269"/>
      <c r="M1974" s="269"/>
      <c r="N1974" s="225"/>
      <c r="O1974" s="225"/>
      <c r="P1974" s="66"/>
      <c r="Q1974" s="66"/>
      <c r="R1974" s="66"/>
      <c r="S1974" s="66"/>
      <c r="T1974" s="66"/>
      <c r="U1974" s="66"/>
      <c r="V1974" s="66"/>
      <c r="W1974" s="66"/>
      <c r="X1974" s="66"/>
      <c r="Y1974" s="66"/>
      <c r="Z1974" s="66"/>
      <c r="AA1974" s="66"/>
      <c r="AB1974" s="66"/>
      <c r="AC1974" s="66"/>
      <c r="AD1974" s="66"/>
      <c r="AE1974" s="66"/>
      <c r="AF1974" s="66"/>
      <c r="AG1974" s="66"/>
      <c r="AH1974" s="66"/>
      <c r="AI1974" s="66"/>
    </row>
    <row r="1975">
      <c r="A1975" s="150"/>
      <c r="B1975" s="225"/>
      <c r="C1975" s="269"/>
      <c r="D1975" s="228"/>
      <c r="E1975" s="225"/>
      <c r="F1975" s="301"/>
      <c r="G1975" s="302"/>
      <c r="H1975" s="302"/>
      <c r="I1975" s="302"/>
      <c r="J1975" s="260"/>
      <c r="K1975" s="269"/>
      <c r="L1975" s="269"/>
      <c r="M1975" s="269"/>
      <c r="N1975" s="225"/>
      <c r="O1975" s="225"/>
      <c r="P1975" s="66"/>
      <c r="Q1975" s="66"/>
      <c r="R1975" s="66"/>
      <c r="S1975" s="66"/>
      <c r="T1975" s="66"/>
      <c r="U1975" s="66"/>
      <c r="V1975" s="66"/>
      <c r="W1975" s="66"/>
      <c r="X1975" s="66"/>
      <c r="Y1975" s="66"/>
      <c r="Z1975" s="66"/>
      <c r="AA1975" s="66"/>
      <c r="AB1975" s="66"/>
      <c r="AC1975" s="66"/>
      <c r="AD1975" s="66"/>
      <c r="AE1975" s="66"/>
      <c r="AF1975" s="66"/>
      <c r="AG1975" s="66"/>
      <c r="AH1975" s="66"/>
      <c r="AI1975" s="66"/>
    </row>
    <row r="1976">
      <c r="A1976" s="150"/>
      <c r="B1976" s="225"/>
      <c r="C1976" s="269"/>
      <c r="D1976" s="228"/>
      <c r="E1976" s="225"/>
      <c r="F1976" s="301"/>
      <c r="G1976" s="302"/>
      <c r="H1976" s="302"/>
      <c r="I1976" s="302"/>
      <c r="J1976" s="260"/>
      <c r="K1976" s="269"/>
      <c r="L1976" s="269"/>
      <c r="M1976" s="269"/>
      <c r="N1976" s="225"/>
      <c r="O1976" s="225"/>
      <c r="P1976" s="66"/>
      <c r="Q1976" s="66"/>
      <c r="R1976" s="66"/>
      <c r="S1976" s="66"/>
      <c r="T1976" s="66"/>
      <c r="U1976" s="66"/>
      <c r="V1976" s="66"/>
      <c r="W1976" s="66"/>
      <c r="X1976" s="66"/>
      <c r="Y1976" s="66"/>
      <c r="Z1976" s="66"/>
      <c r="AA1976" s="66"/>
      <c r="AB1976" s="66"/>
      <c r="AC1976" s="66"/>
      <c r="AD1976" s="66"/>
      <c r="AE1976" s="66"/>
      <c r="AF1976" s="66"/>
      <c r="AG1976" s="66"/>
      <c r="AH1976" s="66"/>
      <c r="AI1976" s="66"/>
    </row>
    <row r="1977">
      <c r="A1977" s="150"/>
      <c r="B1977" s="225"/>
      <c r="C1977" s="269"/>
      <c r="D1977" s="228"/>
      <c r="E1977" s="225"/>
      <c r="F1977" s="301"/>
      <c r="G1977" s="302"/>
      <c r="H1977" s="302"/>
      <c r="I1977" s="302"/>
      <c r="J1977" s="260"/>
      <c r="K1977" s="269"/>
      <c r="L1977" s="269"/>
      <c r="M1977" s="269"/>
      <c r="N1977" s="225"/>
      <c r="O1977" s="225"/>
      <c r="P1977" s="66"/>
      <c r="Q1977" s="66"/>
      <c r="R1977" s="66"/>
      <c r="S1977" s="66"/>
      <c r="T1977" s="66"/>
      <c r="U1977" s="66"/>
      <c r="V1977" s="66"/>
      <c r="W1977" s="66"/>
      <c r="X1977" s="66"/>
      <c r="Y1977" s="66"/>
      <c r="Z1977" s="66"/>
      <c r="AA1977" s="66"/>
      <c r="AB1977" s="66"/>
      <c r="AC1977" s="66"/>
      <c r="AD1977" s="66"/>
      <c r="AE1977" s="66"/>
      <c r="AF1977" s="66"/>
      <c r="AG1977" s="66"/>
      <c r="AH1977" s="66"/>
      <c r="AI1977" s="66"/>
    </row>
    <row r="1978">
      <c r="A1978" s="150"/>
      <c r="B1978" s="225"/>
      <c r="C1978" s="269"/>
      <c r="D1978" s="228"/>
      <c r="E1978" s="225"/>
      <c r="F1978" s="301"/>
      <c r="G1978" s="302"/>
      <c r="H1978" s="302"/>
      <c r="I1978" s="302"/>
      <c r="J1978" s="260"/>
      <c r="K1978" s="269"/>
      <c r="L1978" s="269"/>
      <c r="M1978" s="269"/>
      <c r="N1978" s="225"/>
      <c r="O1978" s="225"/>
      <c r="P1978" s="66"/>
      <c r="Q1978" s="66"/>
      <c r="R1978" s="66"/>
      <c r="S1978" s="66"/>
      <c r="T1978" s="66"/>
      <c r="U1978" s="66"/>
      <c r="V1978" s="66"/>
      <c r="W1978" s="66"/>
      <c r="X1978" s="66"/>
      <c r="Y1978" s="66"/>
      <c r="Z1978" s="66"/>
      <c r="AA1978" s="66"/>
      <c r="AB1978" s="66"/>
      <c r="AC1978" s="66"/>
      <c r="AD1978" s="66"/>
      <c r="AE1978" s="66"/>
      <c r="AF1978" s="66"/>
      <c r="AG1978" s="66"/>
      <c r="AH1978" s="66"/>
      <c r="AI1978" s="66"/>
    </row>
    <row r="1979">
      <c r="A1979" s="150"/>
      <c r="B1979" s="225"/>
      <c r="C1979" s="269"/>
      <c r="D1979" s="228"/>
      <c r="E1979" s="225"/>
      <c r="F1979" s="301"/>
      <c r="G1979" s="302"/>
      <c r="H1979" s="302"/>
      <c r="I1979" s="302"/>
      <c r="J1979" s="260"/>
      <c r="K1979" s="269"/>
      <c r="L1979" s="269"/>
      <c r="M1979" s="269"/>
      <c r="N1979" s="225"/>
      <c r="O1979" s="225"/>
      <c r="P1979" s="66"/>
      <c r="Q1979" s="66"/>
      <c r="R1979" s="66"/>
      <c r="S1979" s="66"/>
      <c r="T1979" s="66"/>
      <c r="U1979" s="66"/>
      <c r="V1979" s="66"/>
      <c r="W1979" s="66"/>
      <c r="X1979" s="66"/>
      <c r="Y1979" s="66"/>
      <c r="Z1979" s="66"/>
      <c r="AA1979" s="66"/>
      <c r="AB1979" s="66"/>
      <c r="AC1979" s="66"/>
      <c r="AD1979" s="66"/>
      <c r="AE1979" s="66"/>
      <c r="AF1979" s="66"/>
      <c r="AG1979" s="66"/>
      <c r="AH1979" s="66"/>
      <c r="AI1979" s="66"/>
    </row>
    <row r="1980">
      <c r="A1980" s="150"/>
      <c r="B1980" s="225"/>
      <c r="C1980" s="269"/>
      <c r="D1980" s="228"/>
      <c r="E1980" s="225"/>
      <c r="F1980" s="301"/>
      <c r="G1980" s="302"/>
      <c r="H1980" s="302"/>
      <c r="I1980" s="302"/>
      <c r="J1980" s="260"/>
      <c r="K1980" s="269"/>
      <c r="L1980" s="269"/>
      <c r="M1980" s="269"/>
      <c r="N1980" s="225"/>
      <c r="O1980" s="225"/>
      <c r="P1980" s="66"/>
      <c r="Q1980" s="66"/>
      <c r="R1980" s="66"/>
      <c r="S1980" s="66"/>
      <c r="T1980" s="66"/>
      <c r="U1980" s="66"/>
      <c r="V1980" s="66"/>
      <c r="W1980" s="66"/>
      <c r="X1980" s="66"/>
      <c r="Y1980" s="66"/>
      <c r="Z1980" s="66"/>
      <c r="AA1980" s="66"/>
      <c r="AB1980" s="66"/>
      <c r="AC1980" s="66"/>
      <c r="AD1980" s="66"/>
      <c r="AE1980" s="66"/>
      <c r="AF1980" s="66"/>
      <c r="AG1980" s="66"/>
      <c r="AH1980" s="66"/>
      <c r="AI1980" s="66"/>
    </row>
    <row r="1981">
      <c r="A1981" s="150"/>
      <c r="B1981" s="225"/>
      <c r="C1981" s="269"/>
      <c r="D1981" s="228"/>
      <c r="E1981" s="225"/>
      <c r="F1981" s="301"/>
      <c r="G1981" s="302"/>
      <c r="H1981" s="302"/>
      <c r="I1981" s="302"/>
      <c r="J1981" s="260"/>
      <c r="K1981" s="269"/>
      <c r="L1981" s="269"/>
      <c r="M1981" s="269"/>
      <c r="N1981" s="225"/>
      <c r="O1981" s="225"/>
      <c r="P1981" s="66"/>
      <c r="Q1981" s="66"/>
      <c r="R1981" s="66"/>
      <c r="S1981" s="66"/>
      <c r="T1981" s="66"/>
      <c r="U1981" s="66"/>
      <c r="V1981" s="66"/>
      <c r="W1981" s="66"/>
      <c r="X1981" s="66"/>
      <c r="Y1981" s="66"/>
      <c r="Z1981" s="66"/>
      <c r="AA1981" s="66"/>
      <c r="AB1981" s="66"/>
      <c r="AC1981" s="66"/>
      <c r="AD1981" s="66"/>
      <c r="AE1981" s="66"/>
      <c r="AF1981" s="66"/>
      <c r="AG1981" s="66"/>
      <c r="AH1981" s="66"/>
      <c r="AI1981" s="66"/>
    </row>
    <row r="1982">
      <c r="A1982" s="150"/>
      <c r="B1982" s="225"/>
      <c r="C1982" s="269"/>
      <c r="D1982" s="228"/>
      <c r="E1982" s="225"/>
      <c r="F1982" s="301"/>
      <c r="G1982" s="302"/>
      <c r="H1982" s="302"/>
      <c r="I1982" s="302"/>
      <c r="J1982" s="260"/>
      <c r="K1982" s="269"/>
      <c r="L1982" s="269"/>
      <c r="M1982" s="269"/>
      <c r="N1982" s="225"/>
      <c r="O1982" s="225"/>
      <c r="P1982" s="66"/>
      <c r="Q1982" s="66"/>
      <c r="R1982" s="66"/>
      <c r="S1982" s="66"/>
      <c r="T1982" s="66"/>
      <c r="U1982" s="66"/>
      <c r="V1982" s="66"/>
      <c r="W1982" s="66"/>
      <c r="X1982" s="66"/>
      <c r="Y1982" s="66"/>
      <c r="Z1982" s="66"/>
      <c r="AA1982" s="66"/>
      <c r="AB1982" s="66"/>
      <c r="AC1982" s="66"/>
      <c r="AD1982" s="66"/>
      <c r="AE1982" s="66"/>
      <c r="AF1982" s="66"/>
      <c r="AG1982" s="66"/>
      <c r="AH1982" s="66"/>
      <c r="AI1982" s="66"/>
    </row>
    <row r="1983">
      <c r="A1983" s="150"/>
      <c r="B1983" s="225"/>
      <c r="C1983" s="269"/>
      <c r="D1983" s="228"/>
      <c r="E1983" s="225"/>
      <c r="F1983" s="301"/>
      <c r="G1983" s="302"/>
      <c r="H1983" s="302"/>
      <c r="I1983" s="302"/>
      <c r="J1983" s="260"/>
      <c r="K1983" s="269"/>
      <c r="L1983" s="269"/>
      <c r="M1983" s="269"/>
      <c r="N1983" s="225"/>
      <c r="O1983" s="225"/>
      <c r="P1983" s="66"/>
      <c r="Q1983" s="66"/>
      <c r="R1983" s="66"/>
      <c r="S1983" s="66"/>
      <c r="T1983" s="66"/>
      <c r="U1983" s="66"/>
      <c r="V1983" s="66"/>
      <c r="W1983" s="66"/>
      <c r="X1983" s="66"/>
      <c r="Y1983" s="66"/>
      <c r="Z1983" s="66"/>
      <c r="AA1983" s="66"/>
      <c r="AB1983" s="66"/>
      <c r="AC1983" s="66"/>
      <c r="AD1983" s="66"/>
      <c r="AE1983" s="66"/>
      <c r="AF1983" s="66"/>
      <c r="AG1983" s="66"/>
      <c r="AH1983" s="66"/>
      <c r="AI1983" s="66"/>
    </row>
    <row r="1984">
      <c r="A1984" s="150"/>
      <c r="B1984" s="225"/>
      <c r="C1984" s="269"/>
      <c r="D1984" s="228"/>
      <c r="E1984" s="225"/>
      <c r="F1984" s="301"/>
      <c r="G1984" s="302"/>
      <c r="H1984" s="302"/>
      <c r="I1984" s="302"/>
      <c r="J1984" s="260"/>
      <c r="K1984" s="269"/>
      <c r="L1984" s="269"/>
      <c r="M1984" s="269"/>
      <c r="N1984" s="225"/>
      <c r="O1984" s="225"/>
      <c r="P1984" s="66"/>
      <c r="Q1984" s="66"/>
      <c r="R1984" s="66"/>
      <c r="S1984" s="66"/>
      <c r="T1984" s="66"/>
      <c r="U1984" s="66"/>
      <c r="V1984" s="66"/>
      <c r="W1984" s="66"/>
      <c r="X1984" s="66"/>
      <c r="Y1984" s="66"/>
      <c r="Z1984" s="66"/>
      <c r="AA1984" s="66"/>
      <c r="AB1984" s="66"/>
      <c r="AC1984" s="66"/>
      <c r="AD1984" s="66"/>
      <c r="AE1984" s="66"/>
      <c r="AF1984" s="66"/>
      <c r="AG1984" s="66"/>
      <c r="AH1984" s="66"/>
      <c r="AI1984" s="66"/>
    </row>
    <row r="1985">
      <c r="A1985" s="150"/>
      <c r="B1985" s="225"/>
      <c r="C1985" s="269"/>
      <c r="D1985" s="228"/>
      <c r="E1985" s="225"/>
      <c r="F1985" s="301"/>
      <c r="G1985" s="302"/>
      <c r="H1985" s="302"/>
      <c r="I1985" s="302"/>
      <c r="J1985" s="260"/>
      <c r="K1985" s="269"/>
      <c r="L1985" s="269"/>
      <c r="M1985" s="269"/>
      <c r="N1985" s="225"/>
      <c r="O1985" s="225"/>
      <c r="P1985" s="66"/>
      <c r="Q1985" s="66"/>
      <c r="R1985" s="66"/>
      <c r="S1985" s="66"/>
      <c r="T1985" s="66"/>
      <c r="U1985" s="66"/>
      <c r="V1985" s="66"/>
      <c r="W1985" s="66"/>
      <c r="X1985" s="66"/>
      <c r="Y1985" s="66"/>
      <c r="Z1985" s="66"/>
      <c r="AA1985" s="66"/>
      <c r="AB1985" s="66"/>
      <c r="AC1985" s="66"/>
      <c r="AD1985" s="66"/>
      <c r="AE1985" s="66"/>
      <c r="AF1985" s="66"/>
      <c r="AG1985" s="66"/>
      <c r="AH1985" s="66"/>
      <c r="AI1985" s="66"/>
    </row>
    <row r="1986">
      <c r="A1986" s="150"/>
      <c r="B1986" s="225"/>
      <c r="C1986" s="269"/>
      <c r="D1986" s="228"/>
      <c r="E1986" s="225"/>
      <c r="F1986" s="301"/>
      <c r="G1986" s="302"/>
      <c r="H1986" s="302"/>
      <c r="I1986" s="302"/>
      <c r="J1986" s="260"/>
      <c r="K1986" s="269"/>
      <c r="L1986" s="269"/>
      <c r="M1986" s="269"/>
      <c r="N1986" s="225"/>
      <c r="O1986" s="225"/>
      <c r="P1986" s="66"/>
      <c r="Q1986" s="66"/>
      <c r="R1986" s="66"/>
      <c r="S1986" s="66"/>
      <c r="T1986" s="66"/>
      <c r="U1986" s="66"/>
      <c r="V1986" s="66"/>
      <c r="W1986" s="66"/>
      <c r="X1986" s="66"/>
      <c r="Y1986" s="66"/>
      <c r="Z1986" s="66"/>
      <c r="AA1986" s="66"/>
      <c r="AB1986" s="66"/>
      <c r="AC1986" s="66"/>
      <c r="AD1986" s="66"/>
      <c r="AE1986" s="66"/>
      <c r="AF1986" s="66"/>
      <c r="AG1986" s="66"/>
      <c r="AH1986" s="66"/>
      <c r="AI1986" s="66"/>
    </row>
    <row r="1987">
      <c r="A1987" s="150"/>
      <c r="B1987" s="225"/>
      <c r="C1987" s="269"/>
      <c r="D1987" s="228"/>
      <c r="E1987" s="225"/>
      <c r="F1987" s="301"/>
      <c r="G1987" s="302"/>
      <c r="H1987" s="302"/>
      <c r="I1987" s="302"/>
      <c r="J1987" s="260"/>
      <c r="K1987" s="269"/>
      <c r="L1987" s="269"/>
      <c r="M1987" s="269"/>
      <c r="N1987" s="225"/>
      <c r="O1987" s="225"/>
      <c r="P1987" s="66"/>
      <c r="Q1987" s="66"/>
      <c r="R1987" s="66"/>
      <c r="S1987" s="66"/>
      <c r="T1987" s="66"/>
      <c r="U1987" s="66"/>
      <c r="V1987" s="66"/>
      <c r="W1987" s="66"/>
      <c r="X1987" s="66"/>
      <c r="Y1987" s="66"/>
      <c r="Z1987" s="66"/>
      <c r="AA1987" s="66"/>
      <c r="AB1987" s="66"/>
      <c r="AC1987" s="66"/>
      <c r="AD1987" s="66"/>
      <c r="AE1987" s="66"/>
      <c r="AF1987" s="66"/>
      <c r="AG1987" s="66"/>
      <c r="AH1987" s="66"/>
      <c r="AI1987" s="66"/>
    </row>
    <row r="1988">
      <c r="A1988" s="150"/>
      <c r="B1988" s="225"/>
      <c r="C1988" s="269"/>
      <c r="D1988" s="228"/>
      <c r="E1988" s="225"/>
      <c r="F1988" s="301"/>
      <c r="G1988" s="302"/>
      <c r="H1988" s="302"/>
      <c r="I1988" s="302"/>
      <c r="J1988" s="260"/>
      <c r="K1988" s="269"/>
      <c r="L1988" s="269"/>
      <c r="M1988" s="269"/>
      <c r="N1988" s="225"/>
      <c r="O1988" s="225"/>
      <c r="P1988" s="66"/>
      <c r="Q1988" s="66"/>
      <c r="R1988" s="66"/>
      <c r="S1988" s="66"/>
      <c r="T1988" s="66"/>
      <c r="U1988" s="66"/>
      <c r="V1988" s="66"/>
      <c r="W1988" s="66"/>
      <c r="X1988" s="66"/>
      <c r="Y1988" s="66"/>
      <c r="Z1988" s="66"/>
      <c r="AA1988" s="66"/>
      <c r="AB1988" s="66"/>
      <c r="AC1988" s="66"/>
      <c r="AD1988" s="66"/>
      <c r="AE1988" s="66"/>
      <c r="AF1988" s="66"/>
      <c r="AG1988" s="66"/>
      <c r="AH1988" s="66"/>
      <c r="AI1988" s="66"/>
    </row>
    <row r="1989">
      <c r="A1989" s="150"/>
      <c r="B1989" s="225"/>
      <c r="C1989" s="269"/>
      <c r="D1989" s="228"/>
      <c r="E1989" s="225"/>
      <c r="F1989" s="301"/>
      <c r="G1989" s="302"/>
      <c r="H1989" s="302"/>
      <c r="I1989" s="302"/>
      <c r="J1989" s="260"/>
      <c r="K1989" s="269"/>
      <c r="L1989" s="269"/>
      <c r="M1989" s="269"/>
      <c r="N1989" s="225"/>
      <c r="O1989" s="225"/>
      <c r="P1989" s="66"/>
      <c r="Q1989" s="66"/>
      <c r="R1989" s="66"/>
      <c r="S1989" s="66"/>
      <c r="T1989" s="66"/>
      <c r="U1989" s="66"/>
      <c r="V1989" s="66"/>
      <c r="W1989" s="66"/>
      <c r="X1989" s="66"/>
      <c r="Y1989" s="66"/>
      <c r="Z1989" s="66"/>
      <c r="AA1989" s="66"/>
      <c r="AB1989" s="66"/>
      <c r="AC1989" s="66"/>
      <c r="AD1989" s="66"/>
      <c r="AE1989" s="66"/>
      <c r="AF1989" s="66"/>
      <c r="AG1989" s="66"/>
      <c r="AH1989" s="66"/>
      <c r="AI1989" s="66"/>
    </row>
    <row r="1990">
      <c r="A1990" s="150"/>
      <c r="B1990" s="225"/>
      <c r="C1990" s="269"/>
      <c r="D1990" s="228"/>
      <c r="E1990" s="225"/>
      <c r="F1990" s="301"/>
      <c r="G1990" s="302"/>
      <c r="H1990" s="302"/>
      <c r="I1990" s="302"/>
      <c r="J1990" s="260"/>
      <c r="K1990" s="269"/>
      <c r="L1990" s="269"/>
      <c r="M1990" s="269"/>
      <c r="N1990" s="225"/>
      <c r="O1990" s="225"/>
      <c r="P1990" s="66"/>
      <c r="Q1990" s="66"/>
      <c r="R1990" s="66"/>
      <c r="S1990" s="66"/>
      <c r="T1990" s="66"/>
      <c r="U1990" s="66"/>
      <c r="V1990" s="66"/>
      <c r="W1990" s="66"/>
      <c r="X1990" s="66"/>
      <c r="Y1990" s="66"/>
      <c r="Z1990" s="66"/>
      <c r="AA1990" s="66"/>
      <c r="AB1990" s="66"/>
      <c r="AC1990" s="66"/>
      <c r="AD1990" s="66"/>
      <c r="AE1990" s="66"/>
      <c r="AF1990" s="66"/>
      <c r="AG1990" s="66"/>
      <c r="AH1990" s="66"/>
      <c r="AI1990" s="66"/>
    </row>
    <row r="1991">
      <c r="A1991" s="150"/>
      <c r="B1991" s="225"/>
      <c r="C1991" s="269"/>
      <c r="D1991" s="228"/>
      <c r="E1991" s="225"/>
      <c r="F1991" s="301"/>
      <c r="G1991" s="302"/>
      <c r="H1991" s="302"/>
      <c r="I1991" s="302"/>
      <c r="J1991" s="260"/>
      <c r="K1991" s="269"/>
      <c r="L1991" s="269"/>
      <c r="M1991" s="269"/>
      <c r="N1991" s="225"/>
      <c r="O1991" s="225"/>
      <c r="P1991" s="66"/>
      <c r="Q1991" s="66"/>
      <c r="R1991" s="66"/>
      <c r="S1991" s="66"/>
      <c r="T1991" s="66"/>
      <c r="U1991" s="66"/>
      <c r="V1991" s="66"/>
      <c r="W1991" s="66"/>
      <c r="X1991" s="66"/>
      <c r="Y1991" s="66"/>
      <c r="Z1991" s="66"/>
      <c r="AA1991" s="66"/>
      <c r="AB1991" s="66"/>
      <c r="AC1991" s="66"/>
      <c r="AD1991" s="66"/>
      <c r="AE1991" s="66"/>
      <c r="AF1991" s="66"/>
      <c r="AG1991" s="66"/>
      <c r="AH1991" s="66"/>
      <c r="AI1991" s="66"/>
    </row>
    <row r="1992">
      <c r="A1992" s="150"/>
      <c r="B1992" s="225"/>
      <c r="C1992" s="269"/>
      <c r="D1992" s="228"/>
      <c r="E1992" s="225"/>
      <c r="F1992" s="301"/>
      <c r="G1992" s="302"/>
      <c r="H1992" s="302"/>
      <c r="I1992" s="302"/>
      <c r="J1992" s="260"/>
      <c r="K1992" s="269"/>
      <c r="L1992" s="269"/>
      <c r="M1992" s="269"/>
      <c r="N1992" s="225"/>
      <c r="O1992" s="225"/>
      <c r="P1992" s="66"/>
      <c r="Q1992" s="66"/>
      <c r="R1992" s="66"/>
      <c r="S1992" s="66"/>
      <c r="T1992" s="66"/>
      <c r="U1992" s="66"/>
      <c r="V1992" s="66"/>
      <c r="W1992" s="66"/>
      <c r="X1992" s="66"/>
      <c r="Y1992" s="66"/>
      <c r="Z1992" s="66"/>
      <c r="AA1992" s="66"/>
      <c r="AB1992" s="66"/>
      <c r="AC1992" s="66"/>
      <c r="AD1992" s="66"/>
      <c r="AE1992" s="66"/>
      <c r="AF1992" s="66"/>
      <c r="AG1992" s="66"/>
      <c r="AH1992" s="66"/>
      <c r="AI1992" s="66"/>
    </row>
    <row r="1993">
      <c r="A1993" s="150"/>
      <c r="B1993" s="225"/>
      <c r="C1993" s="269"/>
      <c r="D1993" s="228"/>
      <c r="E1993" s="225"/>
      <c r="F1993" s="301"/>
      <c r="G1993" s="302"/>
      <c r="H1993" s="302"/>
      <c r="I1993" s="302"/>
      <c r="J1993" s="260"/>
      <c r="K1993" s="269"/>
      <c r="L1993" s="269"/>
      <c r="M1993" s="269"/>
      <c r="N1993" s="225"/>
      <c r="O1993" s="225"/>
      <c r="P1993" s="66"/>
      <c r="Q1993" s="66"/>
      <c r="R1993" s="66"/>
      <c r="S1993" s="66"/>
      <c r="T1993" s="66"/>
      <c r="U1993" s="66"/>
      <c r="V1993" s="66"/>
      <c r="W1993" s="66"/>
      <c r="X1993" s="66"/>
      <c r="Y1993" s="66"/>
      <c r="Z1993" s="66"/>
      <c r="AA1993" s="66"/>
      <c r="AB1993" s="66"/>
      <c r="AC1993" s="66"/>
      <c r="AD1993" s="66"/>
      <c r="AE1993" s="66"/>
      <c r="AF1993" s="66"/>
      <c r="AG1993" s="66"/>
      <c r="AH1993" s="66"/>
      <c r="AI1993" s="66"/>
    </row>
    <row r="1994">
      <c r="A1994" s="150"/>
      <c r="B1994" s="225"/>
      <c r="C1994" s="269"/>
      <c r="D1994" s="228"/>
      <c r="E1994" s="225"/>
      <c r="F1994" s="301"/>
      <c r="G1994" s="302"/>
      <c r="H1994" s="302"/>
      <c r="I1994" s="302"/>
      <c r="J1994" s="260"/>
      <c r="K1994" s="269"/>
      <c r="L1994" s="269"/>
      <c r="M1994" s="269"/>
      <c r="N1994" s="225"/>
      <c r="O1994" s="225"/>
      <c r="P1994" s="66"/>
      <c r="Q1994" s="66"/>
      <c r="R1994" s="66"/>
      <c r="S1994" s="66"/>
      <c r="T1994" s="66"/>
      <c r="U1994" s="66"/>
      <c r="V1994" s="66"/>
      <c r="W1994" s="66"/>
      <c r="X1994" s="66"/>
      <c r="Y1994" s="66"/>
      <c r="Z1994" s="66"/>
      <c r="AA1994" s="66"/>
      <c r="AB1994" s="66"/>
      <c r="AC1994" s="66"/>
      <c r="AD1994" s="66"/>
      <c r="AE1994" s="66"/>
      <c r="AF1994" s="66"/>
      <c r="AG1994" s="66"/>
      <c r="AH1994" s="66"/>
      <c r="AI1994" s="66"/>
    </row>
    <row r="1995">
      <c r="A1995" s="150"/>
      <c r="B1995" s="225"/>
      <c r="C1995" s="269"/>
      <c r="D1995" s="228"/>
      <c r="E1995" s="225"/>
      <c r="F1995" s="301"/>
      <c r="G1995" s="302"/>
      <c r="H1995" s="302"/>
      <c r="I1995" s="302"/>
      <c r="J1995" s="260"/>
      <c r="K1995" s="269"/>
      <c r="L1995" s="269"/>
      <c r="M1995" s="269"/>
      <c r="N1995" s="225"/>
      <c r="O1995" s="225"/>
      <c r="P1995" s="66"/>
      <c r="Q1995" s="66"/>
      <c r="R1995" s="66"/>
      <c r="S1995" s="66"/>
      <c r="T1995" s="66"/>
      <c r="U1995" s="66"/>
      <c r="V1995" s="66"/>
      <c r="W1995" s="66"/>
      <c r="X1995" s="66"/>
      <c r="Y1995" s="66"/>
      <c r="Z1995" s="66"/>
      <c r="AA1995" s="66"/>
      <c r="AB1995" s="66"/>
      <c r="AC1995" s="66"/>
      <c r="AD1995" s="66"/>
      <c r="AE1995" s="66"/>
      <c r="AF1995" s="66"/>
      <c r="AG1995" s="66"/>
      <c r="AH1995" s="66"/>
      <c r="AI1995" s="66"/>
    </row>
    <row r="1996">
      <c r="A1996" s="150"/>
      <c r="B1996" s="225"/>
      <c r="C1996" s="269"/>
      <c r="D1996" s="228"/>
      <c r="E1996" s="225"/>
      <c r="F1996" s="301"/>
      <c r="G1996" s="302"/>
      <c r="H1996" s="302"/>
      <c r="I1996" s="302"/>
      <c r="J1996" s="260"/>
      <c r="K1996" s="269"/>
      <c r="L1996" s="269"/>
      <c r="M1996" s="269"/>
      <c r="N1996" s="225"/>
      <c r="O1996" s="225"/>
      <c r="P1996" s="66"/>
      <c r="Q1996" s="66"/>
      <c r="R1996" s="66"/>
      <c r="S1996" s="66"/>
      <c r="T1996" s="66"/>
      <c r="U1996" s="66"/>
      <c r="V1996" s="66"/>
      <c r="W1996" s="66"/>
      <c r="X1996" s="66"/>
      <c r="Y1996" s="66"/>
      <c r="Z1996" s="66"/>
      <c r="AA1996" s="66"/>
      <c r="AB1996" s="66"/>
      <c r="AC1996" s="66"/>
      <c r="AD1996" s="66"/>
      <c r="AE1996" s="66"/>
      <c r="AF1996" s="66"/>
      <c r="AG1996" s="66"/>
      <c r="AH1996" s="66"/>
      <c r="AI1996" s="66"/>
    </row>
    <row r="1997">
      <c r="A1997" s="150"/>
      <c r="B1997" s="225"/>
      <c r="C1997" s="269"/>
      <c r="D1997" s="228"/>
      <c r="E1997" s="225"/>
      <c r="F1997" s="301"/>
      <c r="G1997" s="302"/>
      <c r="H1997" s="302"/>
      <c r="I1997" s="302"/>
      <c r="J1997" s="260"/>
      <c r="K1997" s="269"/>
      <c r="L1997" s="269"/>
      <c r="M1997" s="269"/>
      <c r="N1997" s="225"/>
      <c r="O1997" s="225"/>
      <c r="P1997" s="66"/>
      <c r="Q1997" s="66"/>
      <c r="R1997" s="66"/>
      <c r="S1997" s="66"/>
      <c r="T1997" s="66"/>
      <c r="U1997" s="66"/>
      <c r="V1997" s="66"/>
      <c r="W1997" s="66"/>
      <c r="X1997" s="66"/>
      <c r="Y1997" s="66"/>
      <c r="Z1997" s="66"/>
      <c r="AA1997" s="66"/>
      <c r="AB1997" s="66"/>
      <c r="AC1997" s="66"/>
      <c r="AD1997" s="66"/>
      <c r="AE1997" s="66"/>
      <c r="AF1997" s="66"/>
      <c r="AG1997" s="66"/>
      <c r="AH1997" s="66"/>
      <c r="AI1997" s="66"/>
    </row>
    <row r="1998">
      <c r="A1998" s="150"/>
      <c r="B1998" s="225"/>
      <c r="C1998" s="269"/>
      <c r="D1998" s="228"/>
      <c r="E1998" s="225"/>
      <c r="F1998" s="301"/>
      <c r="G1998" s="302"/>
      <c r="H1998" s="302"/>
      <c r="I1998" s="302"/>
      <c r="J1998" s="260"/>
      <c r="K1998" s="269"/>
      <c r="L1998" s="269"/>
      <c r="M1998" s="269"/>
      <c r="N1998" s="225"/>
      <c r="O1998" s="225"/>
      <c r="P1998" s="66"/>
      <c r="Q1998" s="66"/>
      <c r="R1998" s="66"/>
      <c r="S1998" s="66"/>
      <c r="T1998" s="66"/>
      <c r="U1998" s="66"/>
      <c r="V1998" s="66"/>
      <c r="W1998" s="66"/>
      <c r="X1998" s="66"/>
      <c r="Y1998" s="66"/>
      <c r="Z1998" s="66"/>
      <c r="AA1998" s="66"/>
      <c r="AB1998" s="66"/>
      <c r="AC1998" s="66"/>
      <c r="AD1998" s="66"/>
      <c r="AE1998" s="66"/>
      <c r="AF1998" s="66"/>
      <c r="AG1998" s="66"/>
      <c r="AH1998" s="66"/>
      <c r="AI1998" s="66"/>
    </row>
    <row r="1999">
      <c r="A1999" s="150"/>
      <c r="B1999" s="225"/>
      <c r="C1999" s="269"/>
      <c r="D1999" s="228"/>
      <c r="E1999" s="225"/>
      <c r="F1999" s="301"/>
      <c r="G1999" s="302"/>
      <c r="H1999" s="302"/>
      <c r="I1999" s="302"/>
      <c r="J1999" s="260"/>
      <c r="K1999" s="269"/>
      <c r="L1999" s="269"/>
      <c r="M1999" s="269"/>
      <c r="N1999" s="225"/>
      <c r="O1999" s="225"/>
      <c r="P1999" s="66"/>
      <c r="Q1999" s="66"/>
      <c r="R1999" s="66"/>
      <c r="S1999" s="66"/>
      <c r="T1999" s="66"/>
      <c r="U1999" s="66"/>
      <c r="V1999" s="66"/>
      <c r="W1999" s="66"/>
      <c r="X1999" s="66"/>
      <c r="Y1999" s="66"/>
      <c r="Z1999" s="66"/>
      <c r="AA1999" s="66"/>
      <c r="AB1999" s="66"/>
      <c r="AC1999" s="66"/>
      <c r="AD1999" s="66"/>
      <c r="AE1999" s="66"/>
      <c r="AF1999" s="66"/>
      <c r="AG1999" s="66"/>
      <c r="AH1999" s="66"/>
      <c r="AI1999" s="66"/>
    </row>
    <row r="2000">
      <c r="A2000" s="150"/>
      <c r="B2000" s="225"/>
      <c r="C2000" s="269"/>
      <c r="D2000" s="228"/>
      <c r="E2000" s="225"/>
      <c r="F2000" s="301"/>
      <c r="G2000" s="302"/>
      <c r="H2000" s="302"/>
      <c r="I2000" s="302"/>
      <c r="J2000" s="260"/>
      <c r="K2000" s="269"/>
      <c r="L2000" s="269"/>
      <c r="M2000" s="269"/>
      <c r="N2000" s="225"/>
      <c r="O2000" s="225"/>
      <c r="P2000" s="66"/>
      <c r="Q2000" s="66"/>
      <c r="R2000" s="66"/>
      <c r="S2000" s="66"/>
      <c r="T2000" s="66"/>
      <c r="U2000" s="66"/>
      <c r="V2000" s="66"/>
      <c r="W2000" s="66"/>
      <c r="X2000" s="66"/>
      <c r="Y2000" s="66"/>
      <c r="Z2000" s="66"/>
      <c r="AA2000" s="66"/>
      <c r="AB2000" s="66"/>
      <c r="AC2000" s="66"/>
      <c r="AD2000" s="66"/>
      <c r="AE2000" s="66"/>
      <c r="AF2000" s="66"/>
      <c r="AG2000" s="66"/>
      <c r="AH2000" s="66"/>
      <c r="AI2000" s="66"/>
    </row>
    <row r="2001">
      <c r="A2001" s="150"/>
      <c r="B2001" s="225"/>
      <c r="C2001" s="269"/>
      <c r="D2001" s="228"/>
      <c r="E2001" s="225"/>
      <c r="F2001" s="301"/>
      <c r="G2001" s="302"/>
      <c r="H2001" s="302"/>
      <c r="I2001" s="302"/>
      <c r="J2001" s="260"/>
      <c r="K2001" s="269"/>
      <c r="L2001" s="269"/>
      <c r="M2001" s="269"/>
      <c r="N2001" s="225"/>
      <c r="O2001" s="225"/>
      <c r="P2001" s="66"/>
      <c r="Q2001" s="66"/>
      <c r="R2001" s="66"/>
      <c r="S2001" s="66"/>
      <c r="T2001" s="66"/>
      <c r="U2001" s="66"/>
      <c r="V2001" s="66"/>
      <c r="W2001" s="66"/>
      <c r="X2001" s="66"/>
      <c r="Y2001" s="66"/>
      <c r="Z2001" s="66"/>
      <c r="AA2001" s="66"/>
      <c r="AB2001" s="66"/>
      <c r="AC2001" s="66"/>
      <c r="AD2001" s="66"/>
      <c r="AE2001" s="66"/>
      <c r="AF2001" s="66"/>
      <c r="AG2001" s="66"/>
      <c r="AH2001" s="66"/>
      <c r="AI2001" s="66"/>
    </row>
    <row r="2002">
      <c r="A2002" s="150"/>
      <c r="B2002" s="225"/>
      <c r="C2002" s="269"/>
      <c r="D2002" s="228"/>
      <c r="E2002" s="225"/>
      <c r="F2002" s="301"/>
      <c r="G2002" s="302"/>
      <c r="H2002" s="302"/>
      <c r="I2002" s="302"/>
      <c r="J2002" s="260"/>
      <c r="K2002" s="269"/>
      <c r="L2002" s="269"/>
      <c r="M2002" s="269"/>
      <c r="N2002" s="225"/>
      <c r="O2002" s="225"/>
      <c r="P2002" s="66"/>
      <c r="Q2002" s="66"/>
      <c r="R2002" s="66"/>
      <c r="S2002" s="66"/>
      <c r="T2002" s="66"/>
      <c r="U2002" s="66"/>
      <c r="V2002" s="66"/>
      <c r="W2002" s="66"/>
      <c r="X2002" s="66"/>
      <c r="Y2002" s="66"/>
      <c r="Z2002" s="66"/>
      <c r="AA2002" s="66"/>
      <c r="AB2002" s="66"/>
      <c r="AC2002" s="66"/>
      <c r="AD2002" s="66"/>
      <c r="AE2002" s="66"/>
      <c r="AF2002" s="66"/>
      <c r="AG2002" s="66"/>
      <c r="AH2002" s="66"/>
      <c r="AI2002" s="66"/>
    </row>
    <row r="2003">
      <c r="A2003" s="150"/>
      <c r="B2003" s="225"/>
      <c r="C2003" s="269"/>
      <c r="D2003" s="228"/>
      <c r="E2003" s="225"/>
      <c r="F2003" s="301"/>
      <c r="G2003" s="302"/>
      <c r="H2003" s="302"/>
      <c r="I2003" s="302"/>
      <c r="J2003" s="260"/>
      <c r="K2003" s="269"/>
      <c r="L2003" s="269"/>
      <c r="M2003" s="269"/>
      <c r="N2003" s="225"/>
      <c r="O2003" s="225"/>
      <c r="P2003" s="66"/>
      <c r="Q2003" s="66"/>
      <c r="R2003" s="66"/>
      <c r="S2003" s="66"/>
      <c r="T2003" s="66"/>
      <c r="U2003" s="66"/>
      <c r="V2003" s="66"/>
      <c r="W2003" s="66"/>
      <c r="X2003" s="66"/>
      <c r="Y2003" s="66"/>
      <c r="Z2003" s="66"/>
      <c r="AA2003" s="66"/>
      <c r="AB2003" s="66"/>
      <c r="AC2003" s="66"/>
      <c r="AD2003" s="66"/>
      <c r="AE2003" s="66"/>
      <c r="AF2003" s="66"/>
      <c r="AG2003" s="66"/>
      <c r="AH2003" s="66"/>
      <c r="AI2003" s="66"/>
    </row>
    <row r="2004">
      <c r="A2004" s="150"/>
      <c r="B2004" s="225"/>
      <c r="C2004" s="269"/>
      <c r="D2004" s="228"/>
      <c r="E2004" s="225"/>
      <c r="F2004" s="301"/>
      <c r="G2004" s="302"/>
      <c r="H2004" s="302"/>
      <c r="I2004" s="302"/>
      <c r="J2004" s="260"/>
      <c r="K2004" s="269"/>
      <c r="L2004" s="269"/>
      <c r="M2004" s="269"/>
      <c r="N2004" s="225"/>
      <c r="O2004" s="225"/>
      <c r="P2004" s="66"/>
      <c r="Q2004" s="66"/>
      <c r="R2004" s="66"/>
      <c r="S2004" s="66"/>
      <c r="T2004" s="66"/>
      <c r="U2004" s="66"/>
      <c r="V2004" s="66"/>
      <c r="W2004" s="66"/>
      <c r="X2004" s="66"/>
      <c r="Y2004" s="66"/>
      <c r="Z2004" s="66"/>
      <c r="AA2004" s="66"/>
      <c r="AB2004" s="66"/>
      <c r="AC2004" s="66"/>
      <c r="AD2004" s="66"/>
      <c r="AE2004" s="66"/>
      <c r="AF2004" s="66"/>
      <c r="AG2004" s="66"/>
      <c r="AH2004" s="66"/>
      <c r="AI2004" s="66"/>
    </row>
    <row r="2005">
      <c r="A2005" s="150"/>
      <c r="B2005" s="225"/>
      <c r="C2005" s="269"/>
      <c r="D2005" s="228"/>
      <c r="E2005" s="225"/>
      <c r="F2005" s="301"/>
      <c r="G2005" s="302"/>
      <c r="H2005" s="302"/>
      <c r="I2005" s="302"/>
      <c r="J2005" s="260"/>
      <c r="K2005" s="269"/>
      <c r="L2005" s="269"/>
      <c r="M2005" s="269"/>
      <c r="N2005" s="225"/>
      <c r="O2005" s="225"/>
      <c r="P2005" s="66"/>
      <c r="Q2005" s="66"/>
      <c r="R2005" s="66"/>
      <c r="S2005" s="66"/>
      <c r="T2005" s="66"/>
      <c r="U2005" s="66"/>
      <c r="V2005" s="66"/>
      <c r="W2005" s="66"/>
      <c r="X2005" s="66"/>
      <c r="Y2005" s="66"/>
      <c r="Z2005" s="66"/>
      <c r="AA2005" s="66"/>
      <c r="AB2005" s="66"/>
      <c r="AC2005" s="66"/>
      <c r="AD2005" s="66"/>
      <c r="AE2005" s="66"/>
      <c r="AF2005" s="66"/>
      <c r="AG2005" s="66"/>
      <c r="AH2005" s="66"/>
      <c r="AI2005" s="66"/>
    </row>
    <row r="2006">
      <c r="A2006" s="150"/>
      <c r="B2006" s="225"/>
      <c r="C2006" s="269"/>
      <c r="D2006" s="228"/>
      <c r="E2006" s="225"/>
      <c r="F2006" s="301"/>
      <c r="G2006" s="302"/>
      <c r="H2006" s="302"/>
      <c r="I2006" s="302"/>
      <c r="J2006" s="260"/>
      <c r="K2006" s="269"/>
      <c r="L2006" s="269"/>
      <c r="M2006" s="269"/>
      <c r="N2006" s="225"/>
      <c r="O2006" s="225"/>
      <c r="P2006" s="66"/>
      <c r="Q2006" s="66"/>
      <c r="R2006" s="66"/>
      <c r="S2006" s="66"/>
      <c r="T2006" s="66"/>
      <c r="U2006" s="66"/>
      <c r="V2006" s="66"/>
      <c r="W2006" s="66"/>
      <c r="X2006" s="66"/>
      <c r="Y2006" s="66"/>
      <c r="Z2006" s="66"/>
      <c r="AA2006" s="66"/>
      <c r="AB2006" s="66"/>
      <c r="AC2006" s="66"/>
      <c r="AD2006" s="66"/>
      <c r="AE2006" s="66"/>
      <c r="AF2006" s="66"/>
      <c r="AG2006" s="66"/>
      <c r="AH2006" s="66"/>
      <c r="AI2006" s="66"/>
    </row>
    <row r="2007">
      <c r="A2007" s="150"/>
      <c r="B2007" s="225"/>
      <c r="C2007" s="269"/>
      <c r="D2007" s="228"/>
      <c r="E2007" s="225"/>
      <c r="F2007" s="301"/>
      <c r="G2007" s="302"/>
      <c r="H2007" s="302"/>
      <c r="I2007" s="302"/>
      <c r="J2007" s="260"/>
      <c r="K2007" s="269"/>
      <c r="L2007" s="269"/>
      <c r="M2007" s="269"/>
      <c r="N2007" s="225"/>
      <c r="O2007" s="225"/>
      <c r="P2007" s="66"/>
      <c r="Q2007" s="66"/>
      <c r="R2007" s="66"/>
      <c r="S2007" s="66"/>
      <c r="T2007" s="66"/>
      <c r="U2007" s="66"/>
      <c r="V2007" s="66"/>
      <c r="W2007" s="66"/>
      <c r="X2007" s="66"/>
      <c r="Y2007" s="66"/>
      <c r="Z2007" s="66"/>
      <c r="AA2007" s="66"/>
      <c r="AB2007" s="66"/>
      <c r="AC2007" s="66"/>
      <c r="AD2007" s="66"/>
      <c r="AE2007" s="66"/>
      <c r="AF2007" s="66"/>
      <c r="AG2007" s="66"/>
      <c r="AH2007" s="66"/>
      <c r="AI2007" s="66"/>
    </row>
    <row r="2008">
      <c r="A2008" s="150"/>
      <c r="B2008" s="225"/>
      <c r="C2008" s="269"/>
      <c r="D2008" s="228"/>
      <c r="E2008" s="225"/>
      <c r="F2008" s="301"/>
      <c r="G2008" s="302"/>
      <c r="H2008" s="302"/>
      <c r="I2008" s="302"/>
      <c r="J2008" s="260"/>
      <c r="K2008" s="269"/>
      <c r="L2008" s="269"/>
      <c r="M2008" s="269"/>
      <c r="N2008" s="225"/>
      <c r="O2008" s="225"/>
      <c r="P2008" s="66"/>
      <c r="Q2008" s="66"/>
      <c r="R2008" s="66"/>
      <c r="S2008" s="66"/>
      <c r="T2008" s="66"/>
      <c r="U2008" s="66"/>
      <c r="V2008" s="66"/>
      <c r="W2008" s="66"/>
      <c r="X2008" s="66"/>
      <c r="Y2008" s="66"/>
      <c r="Z2008" s="66"/>
      <c r="AA2008" s="66"/>
      <c r="AB2008" s="66"/>
      <c r="AC2008" s="66"/>
      <c r="AD2008" s="66"/>
      <c r="AE2008" s="66"/>
      <c r="AF2008" s="66"/>
      <c r="AG2008" s="66"/>
      <c r="AH2008" s="66"/>
      <c r="AI2008" s="66"/>
    </row>
    <row r="2009">
      <c r="A2009" s="150"/>
      <c r="B2009" s="225"/>
      <c r="C2009" s="269"/>
      <c r="D2009" s="228"/>
      <c r="E2009" s="225"/>
      <c r="F2009" s="301"/>
      <c r="G2009" s="302"/>
      <c r="H2009" s="302"/>
      <c r="I2009" s="302"/>
      <c r="J2009" s="260"/>
      <c r="K2009" s="269"/>
      <c r="L2009" s="269"/>
      <c r="M2009" s="269"/>
      <c r="N2009" s="225"/>
      <c r="O2009" s="225"/>
      <c r="P2009" s="66"/>
      <c r="Q2009" s="66"/>
      <c r="R2009" s="66"/>
      <c r="S2009" s="66"/>
      <c r="T2009" s="66"/>
      <c r="U2009" s="66"/>
      <c r="V2009" s="66"/>
      <c r="W2009" s="66"/>
      <c r="X2009" s="66"/>
      <c r="Y2009" s="66"/>
      <c r="Z2009" s="66"/>
      <c r="AA2009" s="66"/>
      <c r="AB2009" s="66"/>
      <c r="AC2009" s="66"/>
      <c r="AD2009" s="66"/>
      <c r="AE2009" s="66"/>
      <c r="AF2009" s="66"/>
      <c r="AG2009" s="66"/>
      <c r="AH2009" s="66"/>
      <c r="AI2009" s="66"/>
    </row>
    <row r="2010">
      <c r="A2010" s="150"/>
      <c r="B2010" s="225"/>
      <c r="C2010" s="269"/>
      <c r="D2010" s="228"/>
      <c r="E2010" s="225"/>
      <c r="F2010" s="301"/>
      <c r="G2010" s="302"/>
      <c r="H2010" s="302"/>
      <c r="I2010" s="302"/>
      <c r="J2010" s="260"/>
      <c r="K2010" s="269"/>
      <c r="L2010" s="269"/>
      <c r="M2010" s="269"/>
      <c r="N2010" s="225"/>
      <c r="O2010" s="225"/>
      <c r="P2010" s="66"/>
      <c r="Q2010" s="66"/>
      <c r="R2010" s="66"/>
      <c r="S2010" s="66"/>
      <c r="T2010" s="66"/>
      <c r="U2010" s="66"/>
      <c r="V2010" s="66"/>
      <c r="W2010" s="66"/>
      <c r="X2010" s="66"/>
      <c r="Y2010" s="66"/>
      <c r="Z2010" s="66"/>
      <c r="AA2010" s="66"/>
      <c r="AB2010" s="66"/>
      <c r="AC2010" s="66"/>
      <c r="AD2010" s="66"/>
      <c r="AE2010" s="66"/>
      <c r="AF2010" s="66"/>
      <c r="AG2010" s="66"/>
      <c r="AH2010" s="66"/>
      <c r="AI2010" s="66"/>
    </row>
    <row r="2011">
      <c r="A2011" s="150"/>
      <c r="B2011" s="225"/>
      <c r="C2011" s="269"/>
      <c r="D2011" s="228"/>
      <c r="E2011" s="225"/>
      <c r="F2011" s="301"/>
      <c r="G2011" s="302"/>
      <c r="H2011" s="302"/>
      <c r="I2011" s="302"/>
      <c r="J2011" s="260"/>
      <c r="K2011" s="269"/>
      <c r="L2011" s="269"/>
      <c r="M2011" s="269"/>
      <c r="N2011" s="225"/>
      <c r="O2011" s="225"/>
      <c r="P2011" s="66"/>
      <c r="Q2011" s="66"/>
      <c r="R2011" s="66"/>
      <c r="S2011" s="66"/>
      <c r="T2011" s="66"/>
      <c r="U2011" s="66"/>
      <c r="V2011" s="66"/>
      <c r="W2011" s="66"/>
      <c r="X2011" s="66"/>
      <c r="Y2011" s="66"/>
      <c r="Z2011" s="66"/>
      <c r="AA2011" s="66"/>
      <c r="AB2011" s="66"/>
      <c r="AC2011" s="66"/>
      <c r="AD2011" s="66"/>
      <c r="AE2011" s="66"/>
      <c r="AF2011" s="66"/>
      <c r="AG2011" s="66"/>
      <c r="AH2011" s="66"/>
      <c r="AI2011" s="66"/>
    </row>
    <row r="2012">
      <c r="A2012" s="150"/>
      <c r="B2012" s="225"/>
      <c r="C2012" s="269"/>
      <c r="D2012" s="228"/>
      <c r="E2012" s="225"/>
      <c r="F2012" s="301"/>
      <c r="G2012" s="302"/>
      <c r="H2012" s="302"/>
      <c r="I2012" s="302"/>
      <c r="J2012" s="260"/>
      <c r="K2012" s="269"/>
      <c r="L2012" s="269"/>
      <c r="M2012" s="269"/>
      <c r="N2012" s="225"/>
      <c r="O2012" s="225"/>
      <c r="P2012" s="66"/>
      <c r="Q2012" s="66"/>
      <c r="R2012" s="66"/>
      <c r="S2012" s="66"/>
      <c r="T2012" s="66"/>
      <c r="U2012" s="66"/>
      <c r="V2012" s="66"/>
      <c r="W2012" s="66"/>
      <c r="X2012" s="66"/>
      <c r="Y2012" s="66"/>
      <c r="Z2012" s="66"/>
      <c r="AA2012" s="66"/>
      <c r="AB2012" s="66"/>
      <c r="AC2012" s="66"/>
      <c r="AD2012" s="66"/>
      <c r="AE2012" s="66"/>
      <c r="AF2012" s="66"/>
      <c r="AG2012" s="66"/>
      <c r="AH2012" s="66"/>
      <c r="AI2012" s="66"/>
    </row>
    <row r="2013">
      <c r="A2013" s="150"/>
      <c r="B2013" s="225"/>
      <c r="C2013" s="269"/>
      <c r="D2013" s="228"/>
      <c r="E2013" s="225"/>
      <c r="F2013" s="301"/>
      <c r="G2013" s="302"/>
      <c r="H2013" s="302"/>
      <c r="I2013" s="302"/>
      <c r="J2013" s="260"/>
      <c r="K2013" s="269"/>
      <c r="L2013" s="269"/>
      <c r="M2013" s="269"/>
      <c r="N2013" s="225"/>
      <c r="O2013" s="225"/>
      <c r="P2013" s="66"/>
      <c r="Q2013" s="66"/>
      <c r="R2013" s="66"/>
      <c r="S2013" s="66"/>
      <c r="T2013" s="66"/>
      <c r="U2013" s="66"/>
      <c r="V2013" s="66"/>
      <c r="W2013" s="66"/>
      <c r="X2013" s="66"/>
      <c r="Y2013" s="66"/>
      <c r="Z2013" s="66"/>
      <c r="AA2013" s="66"/>
      <c r="AB2013" s="66"/>
      <c r="AC2013" s="66"/>
      <c r="AD2013" s="66"/>
      <c r="AE2013" s="66"/>
      <c r="AF2013" s="66"/>
      <c r="AG2013" s="66"/>
      <c r="AH2013" s="66"/>
      <c r="AI2013" s="66"/>
    </row>
    <row r="2014">
      <c r="A2014" s="150"/>
      <c r="B2014" s="225"/>
      <c r="C2014" s="269"/>
      <c r="D2014" s="228"/>
      <c r="E2014" s="225"/>
      <c r="F2014" s="301"/>
      <c r="G2014" s="302"/>
      <c r="H2014" s="302"/>
      <c r="I2014" s="302"/>
      <c r="J2014" s="260"/>
      <c r="K2014" s="269"/>
      <c r="L2014" s="269"/>
      <c r="M2014" s="269"/>
      <c r="N2014" s="225"/>
      <c r="O2014" s="225"/>
      <c r="P2014" s="66"/>
      <c r="Q2014" s="66"/>
      <c r="R2014" s="66"/>
      <c r="S2014" s="66"/>
      <c r="T2014" s="66"/>
      <c r="U2014" s="66"/>
      <c r="V2014" s="66"/>
      <c r="W2014" s="66"/>
      <c r="X2014" s="66"/>
      <c r="Y2014" s="66"/>
      <c r="Z2014" s="66"/>
      <c r="AA2014" s="66"/>
      <c r="AB2014" s="66"/>
      <c r="AC2014" s="66"/>
      <c r="AD2014" s="66"/>
      <c r="AE2014" s="66"/>
      <c r="AF2014" s="66"/>
      <c r="AG2014" s="66"/>
      <c r="AH2014" s="66"/>
      <c r="AI2014" s="66"/>
    </row>
    <row r="2015">
      <c r="A2015" s="150"/>
      <c r="B2015" s="225"/>
      <c r="C2015" s="269"/>
      <c r="D2015" s="228"/>
      <c r="E2015" s="225"/>
      <c r="F2015" s="301"/>
      <c r="G2015" s="302"/>
      <c r="H2015" s="302"/>
      <c r="I2015" s="302"/>
      <c r="J2015" s="260"/>
      <c r="K2015" s="269"/>
      <c r="L2015" s="269"/>
      <c r="M2015" s="269"/>
      <c r="N2015" s="225"/>
      <c r="O2015" s="225"/>
      <c r="P2015" s="66"/>
      <c r="Q2015" s="66"/>
      <c r="R2015" s="66"/>
      <c r="S2015" s="66"/>
      <c r="T2015" s="66"/>
      <c r="U2015" s="66"/>
      <c r="V2015" s="66"/>
      <c r="W2015" s="66"/>
      <c r="X2015" s="66"/>
      <c r="Y2015" s="66"/>
      <c r="Z2015" s="66"/>
      <c r="AA2015" s="66"/>
      <c r="AB2015" s="66"/>
      <c r="AC2015" s="66"/>
      <c r="AD2015" s="66"/>
      <c r="AE2015" s="66"/>
      <c r="AF2015" s="66"/>
      <c r="AG2015" s="66"/>
      <c r="AH2015" s="66"/>
      <c r="AI2015" s="66"/>
    </row>
    <row r="2016">
      <c r="A2016" s="150"/>
      <c r="B2016" s="225"/>
      <c r="C2016" s="269"/>
      <c r="D2016" s="228"/>
      <c r="E2016" s="225"/>
      <c r="F2016" s="301"/>
      <c r="G2016" s="302"/>
      <c r="H2016" s="302"/>
      <c r="I2016" s="302"/>
      <c r="J2016" s="260"/>
      <c r="K2016" s="269"/>
      <c r="L2016" s="269"/>
      <c r="M2016" s="269"/>
      <c r="N2016" s="225"/>
      <c r="O2016" s="225"/>
      <c r="P2016" s="66"/>
      <c r="Q2016" s="66"/>
      <c r="R2016" s="66"/>
      <c r="S2016" s="66"/>
      <c r="T2016" s="66"/>
      <c r="U2016" s="66"/>
      <c r="V2016" s="66"/>
      <c r="W2016" s="66"/>
      <c r="X2016" s="66"/>
      <c r="Y2016" s="66"/>
      <c r="Z2016" s="66"/>
      <c r="AA2016" s="66"/>
      <c r="AB2016" s="66"/>
      <c r="AC2016" s="66"/>
      <c r="AD2016" s="66"/>
      <c r="AE2016" s="66"/>
      <c r="AF2016" s="66"/>
      <c r="AG2016" s="66"/>
      <c r="AH2016" s="66"/>
      <c r="AI2016" s="66"/>
    </row>
    <row r="2017">
      <c r="A2017" s="150"/>
      <c r="B2017" s="225"/>
      <c r="C2017" s="269"/>
      <c r="D2017" s="228"/>
      <c r="E2017" s="225"/>
      <c r="F2017" s="301"/>
      <c r="G2017" s="302"/>
      <c r="H2017" s="302"/>
      <c r="I2017" s="302"/>
      <c r="J2017" s="260"/>
      <c r="K2017" s="269"/>
      <c r="L2017" s="269"/>
      <c r="M2017" s="269"/>
      <c r="N2017" s="225"/>
      <c r="O2017" s="225"/>
      <c r="P2017" s="66"/>
      <c r="Q2017" s="66"/>
      <c r="R2017" s="66"/>
      <c r="S2017" s="66"/>
      <c r="T2017" s="66"/>
      <c r="U2017" s="66"/>
      <c r="V2017" s="66"/>
      <c r="W2017" s="66"/>
      <c r="X2017" s="66"/>
      <c r="Y2017" s="66"/>
      <c r="Z2017" s="66"/>
      <c r="AA2017" s="66"/>
      <c r="AB2017" s="66"/>
      <c r="AC2017" s="66"/>
      <c r="AD2017" s="66"/>
      <c r="AE2017" s="66"/>
      <c r="AF2017" s="66"/>
      <c r="AG2017" s="66"/>
      <c r="AH2017" s="66"/>
      <c r="AI2017" s="66"/>
    </row>
    <row r="2018">
      <c r="A2018" s="150"/>
      <c r="B2018" s="225"/>
      <c r="C2018" s="269"/>
      <c r="D2018" s="228"/>
      <c r="E2018" s="225"/>
      <c r="F2018" s="301"/>
      <c r="G2018" s="302"/>
      <c r="H2018" s="302"/>
      <c r="I2018" s="302"/>
      <c r="J2018" s="260"/>
      <c r="K2018" s="269"/>
      <c r="L2018" s="269"/>
      <c r="M2018" s="269"/>
      <c r="N2018" s="225"/>
      <c r="O2018" s="225"/>
      <c r="P2018" s="66"/>
      <c r="Q2018" s="66"/>
      <c r="R2018" s="66"/>
      <c r="S2018" s="66"/>
      <c r="T2018" s="66"/>
      <c r="U2018" s="66"/>
      <c r="V2018" s="66"/>
      <c r="W2018" s="66"/>
      <c r="X2018" s="66"/>
      <c r="Y2018" s="66"/>
      <c r="Z2018" s="66"/>
      <c r="AA2018" s="66"/>
      <c r="AB2018" s="66"/>
      <c r="AC2018" s="66"/>
      <c r="AD2018" s="66"/>
      <c r="AE2018" s="66"/>
      <c r="AF2018" s="66"/>
      <c r="AG2018" s="66"/>
      <c r="AH2018" s="66"/>
      <c r="AI2018" s="66"/>
    </row>
    <row r="2019">
      <c r="A2019" s="150"/>
      <c r="B2019" s="225"/>
      <c r="C2019" s="269"/>
      <c r="D2019" s="228"/>
      <c r="E2019" s="225"/>
      <c r="F2019" s="301"/>
      <c r="G2019" s="302"/>
      <c r="H2019" s="302"/>
      <c r="I2019" s="302"/>
      <c r="J2019" s="260"/>
      <c r="K2019" s="269"/>
      <c r="L2019" s="269"/>
      <c r="M2019" s="269"/>
      <c r="N2019" s="225"/>
      <c r="O2019" s="225"/>
      <c r="P2019" s="66"/>
      <c r="Q2019" s="66"/>
      <c r="R2019" s="66"/>
      <c r="S2019" s="66"/>
      <c r="T2019" s="66"/>
      <c r="U2019" s="66"/>
      <c r="V2019" s="66"/>
      <c r="W2019" s="66"/>
      <c r="X2019" s="66"/>
      <c r="Y2019" s="66"/>
      <c r="Z2019" s="66"/>
      <c r="AA2019" s="66"/>
      <c r="AB2019" s="66"/>
      <c r="AC2019" s="66"/>
      <c r="AD2019" s="66"/>
      <c r="AE2019" s="66"/>
      <c r="AF2019" s="66"/>
      <c r="AG2019" s="66"/>
      <c r="AH2019" s="66"/>
      <c r="AI2019" s="66"/>
    </row>
    <row r="2020">
      <c r="A2020" s="150"/>
      <c r="B2020" s="225"/>
      <c r="C2020" s="269"/>
      <c r="D2020" s="228"/>
      <c r="E2020" s="225"/>
      <c r="F2020" s="301"/>
      <c r="G2020" s="302"/>
      <c r="H2020" s="302"/>
      <c r="I2020" s="302"/>
      <c r="J2020" s="260"/>
      <c r="K2020" s="269"/>
      <c r="L2020" s="269"/>
      <c r="M2020" s="269"/>
      <c r="N2020" s="225"/>
      <c r="O2020" s="225"/>
      <c r="P2020" s="66"/>
      <c r="Q2020" s="66"/>
      <c r="R2020" s="66"/>
      <c r="S2020" s="66"/>
      <c r="T2020" s="66"/>
      <c r="U2020" s="66"/>
      <c r="V2020" s="66"/>
      <c r="W2020" s="66"/>
      <c r="X2020" s="66"/>
      <c r="Y2020" s="66"/>
      <c r="Z2020" s="66"/>
      <c r="AA2020" s="66"/>
      <c r="AB2020" s="66"/>
      <c r="AC2020" s="66"/>
      <c r="AD2020" s="66"/>
      <c r="AE2020" s="66"/>
      <c r="AF2020" s="66"/>
      <c r="AG2020" s="66"/>
      <c r="AH2020" s="66"/>
      <c r="AI2020" s="66"/>
    </row>
    <row r="2021">
      <c r="A2021" s="150"/>
      <c r="B2021" s="225"/>
      <c r="C2021" s="269"/>
      <c r="D2021" s="228"/>
      <c r="E2021" s="225"/>
      <c r="F2021" s="301"/>
      <c r="G2021" s="302"/>
      <c r="H2021" s="302"/>
      <c r="I2021" s="302"/>
      <c r="J2021" s="260"/>
      <c r="K2021" s="269"/>
      <c r="L2021" s="269"/>
      <c r="M2021" s="269"/>
      <c r="N2021" s="225"/>
      <c r="O2021" s="225"/>
      <c r="P2021" s="66"/>
      <c r="Q2021" s="66"/>
      <c r="R2021" s="66"/>
      <c r="S2021" s="66"/>
      <c r="T2021" s="66"/>
      <c r="U2021" s="66"/>
      <c r="V2021" s="66"/>
      <c r="W2021" s="66"/>
      <c r="X2021" s="66"/>
      <c r="Y2021" s="66"/>
      <c r="Z2021" s="66"/>
      <c r="AA2021" s="66"/>
      <c r="AB2021" s="66"/>
      <c r="AC2021" s="66"/>
      <c r="AD2021" s="66"/>
      <c r="AE2021" s="66"/>
      <c r="AF2021" s="66"/>
      <c r="AG2021" s="66"/>
      <c r="AH2021" s="66"/>
      <c r="AI2021" s="66"/>
    </row>
    <row r="2022">
      <c r="A2022" s="150"/>
      <c r="B2022" s="225"/>
      <c r="C2022" s="269"/>
      <c r="D2022" s="228"/>
      <c r="E2022" s="225"/>
      <c r="F2022" s="301"/>
      <c r="G2022" s="302"/>
      <c r="H2022" s="302"/>
      <c r="I2022" s="302"/>
      <c r="J2022" s="260"/>
      <c r="K2022" s="269"/>
      <c r="L2022" s="269"/>
      <c r="M2022" s="269"/>
      <c r="N2022" s="225"/>
      <c r="O2022" s="225"/>
      <c r="P2022" s="66"/>
      <c r="Q2022" s="66"/>
      <c r="R2022" s="66"/>
      <c r="S2022" s="66"/>
      <c r="T2022" s="66"/>
      <c r="U2022" s="66"/>
      <c r="V2022" s="66"/>
      <c r="W2022" s="66"/>
      <c r="X2022" s="66"/>
      <c r="Y2022" s="66"/>
      <c r="Z2022" s="66"/>
      <c r="AA2022" s="66"/>
      <c r="AB2022" s="66"/>
      <c r="AC2022" s="66"/>
      <c r="AD2022" s="66"/>
      <c r="AE2022" s="66"/>
      <c r="AF2022" s="66"/>
      <c r="AG2022" s="66"/>
      <c r="AH2022" s="66"/>
      <c r="AI2022" s="66"/>
    </row>
    <row r="2023">
      <c r="A2023" s="150"/>
      <c r="B2023" s="225"/>
      <c r="C2023" s="269"/>
      <c r="D2023" s="228"/>
      <c r="E2023" s="225"/>
      <c r="F2023" s="301"/>
      <c r="G2023" s="302"/>
      <c r="H2023" s="302"/>
      <c r="I2023" s="302"/>
      <c r="J2023" s="260"/>
      <c r="K2023" s="269"/>
      <c r="L2023" s="269"/>
      <c r="M2023" s="269"/>
      <c r="N2023" s="225"/>
      <c r="O2023" s="225"/>
      <c r="P2023" s="66"/>
      <c r="Q2023" s="66"/>
      <c r="R2023" s="66"/>
      <c r="S2023" s="66"/>
      <c r="T2023" s="66"/>
      <c r="U2023" s="66"/>
      <c r="V2023" s="66"/>
      <c r="W2023" s="66"/>
      <c r="X2023" s="66"/>
      <c r="Y2023" s="66"/>
      <c r="Z2023" s="66"/>
      <c r="AA2023" s="66"/>
      <c r="AB2023" s="66"/>
      <c r="AC2023" s="66"/>
      <c r="AD2023" s="66"/>
      <c r="AE2023" s="66"/>
      <c r="AF2023" s="66"/>
      <c r="AG2023" s="66"/>
      <c r="AH2023" s="66"/>
      <c r="AI2023" s="66"/>
    </row>
    <row r="2024">
      <c r="A2024" s="150"/>
      <c r="B2024" s="225"/>
      <c r="C2024" s="269"/>
      <c r="D2024" s="228"/>
      <c r="E2024" s="225"/>
      <c r="F2024" s="301"/>
      <c r="G2024" s="302"/>
      <c r="H2024" s="302"/>
      <c r="I2024" s="302"/>
      <c r="J2024" s="260"/>
      <c r="K2024" s="269"/>
      <c r="L2024" s="269"/>
      <c r="M2024" s="269"/>
      <c r="N2024" s="225"/>
      <c r="O2024" s="225"/>
      <c r="P2024" s="66"/>
      <c r="Q2024" s="66"/>
      <c r="R2024" s="66"/>
      <c r="S2024" s="66"/>
      <c r="T2024" s="66"/>
      <c r="U2024" s="66"/>
      <c r="V2024" s="66"/>
      <c r="W2024" s="66"/>
      <c r="X2024" s="66"/>
      <c r="Y2024" s="66"/>
      <c r="Z2024" s="66"/>
      <c r="AA2024" s="66"/>
      <c r="AB2024" s="66"/>
      <c r="AC2024" s="66"/>
      <c r="AD2024" s="66"/>
      <c r="AE2024" s="66"/>
      <c r="AF2024" s="66"/>
      <c r="AG2024" s="66"/>
      <c r="AH2024" s="66"/>
      <c r="AI2024" s="66"/>
    </row>
    <row r="2025">
      <c r="A2025" s="150"/>
      <c r="B2025" s="225"/>
      <c r="C2025" s="269"/>
      <c r="D2025" s="228"/>
      <c r="E2025" s="225"/>
      <c r="F2025" s="301"/>
      <c r="G2025" s="302"/>
      <c r="H2025" s="302"/>
      <c r="I2025" s="302"/>
      <c r="J2025" s="260"/>
      <c r="K2025" s="269"/>
      <c r="L2025" s="269"/>
      <c r="M2025" s="269"/>
      <c r="N2025" s="225"/>
      <c r="O2025" s="225"/>
      <c r="P2025" s="66"/>
      <c r="Q2025" s="66"/>
      <c r="R2025" s="66"/>
      <c r="S2025" s="66"/>
      <c r="T2025" s="66"/>
      <c r="U2025" s="66"/>
      <c r="V2025" s="66"/>
      <c r="W2025" s="66"/>
      <c r="X2025" s="66"/>
      <c r="Y2025" s="66"/>
      <c r="Z2025" s="66"/>
      <c r="AA2025" s="66"/>
      <c r="AB2025" s="66"/>
      <c r="AC2025" s="66"/>
      <c r="AD2025" s="66"/>
      <c r="AE2025" s="66"/>
      <c r="AF2025" s="66"/>
      <c r="AG2025" s="66"/>
      <c r="AH2025" s="66"/>
      <c r="AI2025" s="66"/>
    </row>
    <row r="2026">
      <c r="A2026" s="150"/>
      <c r="B2026" s="225"/>
      <c r="C2026" s="269"/>
      <c r="D2026" s="228"/>
      <c r="E2026" s="225"/>
      <c r="F2026" s="301"/>
      <c r="G2026" s="302"/>
      <c r="H2026" s="302"/>
      <c r="I2026" s="302"/>
      <c r="J2026" s="260"/>
      <c r="K2026" s="269"/>
      <c r="L2026" s="269"/>
      <c r="M2026" s="269"/>
      <c r="N2026" s="225"/>
      <c r="O2026" s="225"/>
      <c r="P2026" s="66"/>
      <c r="Q2026" s="66"/>
      <c r="R2026" s="66"/>
      <c r="S2026" s="66"/>
      <c r="T2026" s="66"/>
      <c r="U2026" s="66"/>
      <c r="V2026" s="66"/>
      <c r="W2026" s="66"/>
      <c r="X2026" s="66"/>
      <c r="Y2026" s="66"/>
      <c r="Z2026" s="66"/>
      <c r="AA2026" s="66"/>
      <c r="AB2026" s="66"/>
      <c r="AC2026" s="66"/>
      <c r="AD2026" s="66"/>
      <c r="AE2026" s="66"/>
      <c r="AF2026" s="66"/>
      <c r="AG2026" s="66"/>
      <c r="AH2026" s="66"/>
      <c r="AI2026" s="66"/>
    </row>
    <row r="2027">
      <c r="A2027" s="150"/>
      <c r="B2027" s="225"/>
      <c r="C2027" s="269"/>
      <c r="D2027" s="228"/>
      <c r="E2027" s="225"/>
      <c r="F2027" s="301"/>
      <c r="G2027" s="302"/>
      <c r="H2027" s="302"/>
      <c r="I2027" s="302"/>
      <c r="J2027" s="260"/>
      <c r="K2027" s="269"/>
      <c r="L2027" s="269"/>
      <c r="M2027" s="269"/>
      <c r="N2027" s="225"/>
      <c r="O2027" s="225"/>
      <c r="P2027" s="66"/>
      <c r="Q2027" s="66"/>
      <c r="R2027" s="66"/>
      <c r="S2027" s="66"/>
      <c r="T2027" s="66"/>
      <c r="U2027" s="66"/>
      <c r="V2027" s="66"/>
      <c r="W2027" s="66"/>
      <c r="X2027" s="66"/>
      <c r="Y2027" s="66"/>
      <c r="Z2027" s="66"/>
      <c r="AA2027" s="66"/>
      <c r="AB2027" s="66"/>
      <c r="AC2027" s="66"/>
      <c r="AD2027" s="66"/>
      <c r="AE2027" s="66"/>
      <c r="AF2027" s="66"/>
      <c r="AG2027" s="66"/>
      <c r="AH2027" s="66"/>
      <c r="AI2027" s="66"/>
    </row>
    <row r="2028">
      <c r="A2028" s="150"/>
      <c r="B2028" s="225"/>
      <c r="C2028" s="269"/>
      <c r="D2028" s="228"/>
      <c r="E2028" s="225"/>
      <c r="F2028" s="301"/>
      <c r="G2028" s="302"/>
      <c r="H2028" s="302"/>
      <c r="I2028" s="302"/>
      <c r="J2028" s="260"/>
      <c r="K2028" s="269"/>
      <c r="L2028" s="269"/>
      <c r="M2028" s="269"/>
      <c r="N2028" s="225"/>
      <c r="O2028" s="225"/>
      <c r="P2028" s="66"/>
      <c r="Q2028" s="66"/>
      <c r="R2028" s="66"/>
      <c r="S2028" s="66"/>
      <c r="T2028" s="66"/>
      <c r="U2028" s="66"/>
      <c r="V2028" s="66"/>
      <c r="W2028" s="66"/>
      <c r="X2028" s="66"/>
      <c r="Y2028" s="66"/>
      <c r="Z2028" s="66"/>
      <c r="AA2028" s="66"/>
      <c r="AB2028" s="66"/>
      <c r="AC2028" s="66"/>
      <c r="AD2028" s="66"/>
      <c r="AE2028" s="66"/>
      <c r="AF2028" s="66"/>
      <c r="AG2028" s="66"/>
      <c r="AH2028" s="66"/>
      <c r="AI2028" s="66"/>
    </row>
    <row r="2029">
      <c r="A2029" s="150"/>
      <c r="B2029" s="225"/>
      <c r="C2029" s="269"/>
      <c r="D2029" s="228"/>
      <c r="E2029" s="225"/>
      <c r="F2029" s="301"/>
      <c r="G2029" s="302"/>
      <c r="H2029" s="302"/>
      <c r="I2029" s="302"/>
      <c r="J2029" s="260"/>
      <c r="K2029" s="269"/>
      <c r="L2029" s="269"/>
      <c r="M2029" s="269"/>
      <c r="N2029" s="225"/>
      <c r="O2029" s="225"/>
      <c r="P2029" s="66"/>
      <c r="Q2029" s="66"/>
      <c r="R2029" s="66"/>
      <c r="S2029" s="66"/>
      <c r="T2029" s="66"/>
      <c r="U2029" s="66"/>
      <c r="V2029" s="66"/>
      <c r="W2029" s="66"/>
      <c r="X2029" s="66"/>
      <c r="Y2029" s="66"/>
      <c r="Z2029" s="66"/>
      <c r="AA2029" s="66"/>
      <c r="AB2029" s="66"/>
      <c r="AC2029" s="66"/>
      <c r="AD2029" s="66"/>
      <c r="AE2029" s="66"/>
      <c r="AF2029" s="66"/>
      <c r="AG2029" s="66"/>
      <c r="AH2029" s="66"/>
      <c r="AI2029" s="66"/>
    </row>
    <row r="2030">
      <c r="A2030" s="150"/>
      <c r="B2030" s="225"/>
      <c r="C2030" s="269"/>
      <c r="D2030" s="228"/>
      <c r="E2030" s="225"/>
      <c r="F2030" s="301"/>
      <c r="G2030" s="302"/>
      <c r="H2030" s="302"/>
      <c r="I2030" s="302"/>
      <c r="J2030" s="260"/>
      <c r="K2030" s="269"/>
      <c r="L2030" s="269"/>
      <c r="M2030" s="269"/>
      <c r="N2030" s="225"/>
      <c r="O2030" s="225"/>
      <c r="P2030" s="66"/>
      <c r="Q2030" s="66"/>
      <c r="R2030" s="66"/>
      <c r="S2030" s="66"/>
      <c r="T2030" s="66"/>
      <c r="U2030" s="66"/>
      <c r="V2030" s="66"/>
      <c r="W2030" s="66"/>
      <c r="X2030" s="66"/>
      <c r="Y2030" s="66"/>
      <c r="Z2030" s="66"/>
      <c r="AA2030" s="66"/>
      <c r="AB2030" s="66"/>
      <c r="AC2030" s="66"/>
      <c r="AD2030" s="66"/>
      <c r="AE2030" s="66"/>
      <c r="AF2030" s="66"/>
      <c r="AG2030" s="66"/>
      <c r="AH2030" s="66"/>
      <c r="AI2030" s="66"/>
    </row>
    <row r="2031">
      <c r="A2031" s="150"/>
      <c r="B2031" s="225"/>
      <c r="C2031" s="269"/>
      <c r="D2031" s="228"/>
      <c r="E2031" s="225"/>
      <c r="F2031" s="301"/>
      <c r="G2031" s="302"/>
      <c r="H2031" s="302"/>
      <c r="I2031" s="302"/>
      <c r="J2031" s="260"/>
      <c r="K2031" s="269"/>
      <c r="L2031" s="269"/>
      <c r="M2031" s="269"/>
      <c r="N2031" s="225"/>
      <c r="O2031" s="225"/>
      <c r="P2031" s="66"/>
      <c r="Q2031" s="66"/>
      <c r="R2031" s="66"/>
      <c r="S2031" s="66"/>
      <c r="T2031" s="66"/>
      <c r="U2031" s="66"/>
      <c r="V2031" s="66"/>
      <c r="W2031" s="66"/>
      <c r="X2031" s="66"/>
      <c r="Y2031" s="66"/>
      <c r="Z2031" s="66"/>
      <c r="AA2031" s="66"/>
      <c r="AB2031" s="66"/>
      <c r="AC2031" s="66"/>
      <c r="AD2031" s="66"/>
      <c r="AE2031" s="66"/>
      <c r="AF2031" s="66"/>
      <c r="AG2031" s="66"/>
      <c r="AH2031" s="66"/>
      <c r="AI2031" s="66"/>
    </row>
    <row r="2032">
      <c r="A2032" s="150"/>
      <c r="B2032" s="225"/>
      <c r="C2032" s="269"/>
      <c r="D2032" s="228"/>
      <c r="E2032" s="225"/>
      <c r="F2032" s="301"/>
      <c r="G2032" s="302"/>
      <c r="H2032" s="302"/>
      <c r="I2032" s="302"/>
      <c r="J2032" s="260"/>
      <c r="K2032" s="269"/>
      <c r="L2032" s="269"/>
      <c r="M2032" s="269"/>
      <c r="N2032" s="225"/>
      <c r="O2032" s="225"/>
      <c r="P2032" s="66"/>
      <c r="Q2032" s="66"/>
      <c r="R2032" s="66"/>
      <c r="S2032" s="66"/>
      <c r="T2032" s="66"/>
      <c r="U2032" s="66"/>
      <c r="V2032" s="66"/>
      <c r="W2032" s="66"/>
      <c r="X2032" s="66"/>
      <c r="Y2032" s="66"/>
      <c r="Z2032" s="66"/>
      <c r="AA2032" s="66"/>
      <c r="AB2032" s="66"/>
      <c r="AC2032" s="66"/>
      <c r="AD2032" s="66"/>
      <c r="AE2032" s="66"/>
      <c r="AF2032" s="66"/>
      <c r="AG2032" s="66"/>
      <c r="AH2032" s="66"/>
      <c r="AI2032" s="66"/>
    </row>
    <row r="2033">
      <c r="A2033" s="150"/>
      <c r="B2033" s="225"/>
      <c r="C2033" s="269"/>
      <c r="D2033" s="228"/>
      <c r="E2033" s="225"/>
      <c r="F2033" s="301"/>
      <c r="G2033" s="302"/>
      <c r="H2033" s="302"/>
      <c r="I2033" s="302"/>
      <c r="J2033" s="260"/>
      <c r="K2033" s="269"/>
      <c r="L2033" s="269"/>
      <c r="M2033" s="269"/>
      <c r="N2033" s="225"/>
      <c r="O2033" s="225"/>
      <c r="P2033" s="66"/>
      <c r="Q2033" s="66"/>
      <c r="R2033" s="66"/>
      <c r="S2033" s="66"/>
      <c r="T2033" s="66"/>
      <c r="U2033" s="66"/>
      <c r="V2033" s="66"/>
      <c r="W2033" s="66"/>
      <c r="X2033" s="66"/>
      <c r="Y2033" s="66"/>
      <c r="Z2033" s="66"/>
      <c r="AA2033" s="66"/>
      <c r="AB2033" s="66"/>
      <c r="AC2033" s="66"/>
      <c r="AD2033" s="66"/>
      <c r="AE2033" s="66"/>
      <c r="AF2033" s="66"/>
      <c r="AG2033" s="66"/>
      <c r="AH2033" s="66"/>
      <c r="AI2033" s="66"/>
    </row>
    <row r="2034">
      <c r="A2034" s="150"/>
      <c r="B2034" s="225"/>
      <c r="C2034" s="269"/>
      <c r="D2034" s="228"/>
      <c r="E2034" s="225"/>
      <c r="F2034" s="301"/>
      <c r="G2034" s="302"/>
      <c r="H2034" s="302"/>
      <c r="I2034" s="302"/>
      <c r="J2034" s="260"/>
      <c r="K2034" s="269"/>
      <c r="L2034" s="269"/>
      <c r="M2034" s="269"/>
      <c r="N2034" s="225"/>
      <c r="O2034" s="225"/>
      <c r="P2034" s="66"/>
      <c r="Q2034" s="66"/>
      <c r="R2034" s="66"/>
      <c r="S2034" s="66"/>
      <c r="T2034" s="66"/>
      <c r="U2034" s="66"/>
      <c r="V2034" s="66"/>
      <c r="W2034" s="66"/>
      <c r="X2034" s="66"/>
      <c r="Y2034" s="66"/>
      <c r="Z2034" s="66"/>
      <c r="AA2034" s="66"/>
      <c r="AB2034" s="66"/>
      <c r="AC2034" s="66"/>
      <c r="AD2034" s="66"/>
      <c r="AE2034" s="66"/>
      <c r="AF2034" s="66"/>
      <c r="AG2034" s="66"/>
      <c r="AH2034" s="66"/>
      <c r="AI2034" s="66"/>
    </row>
    <row r="2035">
      <c r="A2035" s="150"/>
      <c r="B2035" s="225"/>
      <c r="C2035" s="269"/>
      <c r="D2035" s="228"/>
      <c r="E2035" s="225"/>
      <c r="F2035" s="301"/>
      <c r="G2035" s="302"/>
      <c r="H2035" s="302"/>
      <c r="I2035" s="302"/>
      <c r="J2035" s="260"/>
      <c r="K2035" s="269"/>
      <c r="L2035" s="269"/>
      <c r="M2035" s="269"/>
      <c r="N2035" s="225"/>
      <c r="O2035" s="225"/>
      <c r="P2035" s="66"/>
      <c r="Q2035" s="66"/>
      <c r="R2035" s="66"/>
      <c r="S2035" s="66"/>
      <c r="T2035" s="66"/>
      <c r="U2035" s="66"/>
      <c r="V2035" s="66"/>
      <c r="W2035" s="66"/>
      <c r="X2035" s="66"/>
      <c r="Y2035" s="66"/>
      <c r="Z2035" s="66"/>
      <c r="AA2035" s="66"/>
      <c r="AB2035" s="66"/>
      <c r="AC2035" s="66"/>
      <c r="AD2035" s="66"/>
      <c r="AE2035" s="66"/>
      <c r="AF2035" s="66"/>
      <c r="AG2035" s="66"/>
      <c r="AH2035" s="66"/>
      <c r="AI2035" s="66"/>
    </row>
    <row r="2036">
      <c r="A2036" s="150"/>
      <c r="B2036" s="225"/>
      <c r="C2036" s="269"/>
      <c r="D2036" s="228"/>
      <c r="E2036" s="225"/>
      <c r="F2036" s="301"/>
      <c r="G2036" s="302"/>
      <c r="H2036" s="302"/>
      <c r="I2036" s="302"/>
      <c r="J2036" s="260"/>
      <c r="K2036" s="269"/>
      <c r="L2036" s="269"/>
      <c r="M2036" s="269"/>
      <c r="N2036" s="225"/>
      <c r="O2036" s="225"/>
      <c r="P2036" s="66"/>
      <c r="Q2036" s="66"/>
      <c r="R2036" s="66"/>
      <c r="S2036" s="66"/>
      <c r="T2036" s="66"/>
      <c r="U2036" s="66"/>
      <c r="V2036" s="66"/>
      <c r="W2036" s="66"/>
      <c r="X2036" s="66"/>
      <c r="Y2036" s="66"/>
      <c r="Z2036" s="66"/>
      <c r="AA2036" s="66"/>
      <c r="AB2036" s="66"/>
      <c r="AC2036" s="66"/>
      <c r="AD2036" s="66"/>
      <c r="AE2036" s="66"/>
      <c r="AF2036" s="66"/>
      <c r="AG2036" s="66"/>
      <c r="AH2036" s="66"/>
      <c r="AI2036" s="66"/>
    </row>
    <row r="2037">
      <c r="A2037" s="150"/>
      <c r="B2037" s="225"/>
      <c r="C2037" s="269"/>
      <c r="D2037" s="228"/>
      <c r="E2037" s="225"/>
      <c r="F2037" s="301"/>
      <c r="G2037" s="302"/>
      <c r="H2037" s="302"/>
      <c r="I2037" s="302"/>
      <c r="J2037" s="260"/>
      <c r="K2037" s="269"/>
      <c r="L2037" s="269"/>
      <c r="M2037" s="269"/>
      <c r="N2037" s="225"/>
      <c r="O2037" s="225"/>
      <c r="P2037" s="66"/>
      <c r="Q2037" s="66"/>
      <c r="R2037" s="66"/>
      <c r="S2037" s="66"/>
      <c r="T2037" s="66"/>
      <c r="U2037" s="66"/>
      <c r="V2037" s="66"/>
      <c r="W2037" s="66"/>
      <c r="X2037" s="66"/>
      <c r="Y2037" s="66"/>
      <c r="Z2037" s="66"/>
      <c r="AA2037" s="66"/>
      <c r="AB2037" s="66"/>
      <c r="AC2037" s="66"/>
      <c r="AD2037" s="66"/>
      <c r="AE2037" s="66"/>
      <c r="AF2037" s="66"/>
      <c r="AG2037" s="66"/>
      <c r="AH2037" s="66"/>
      <c r="AI2037" s="66"/>
    </row>
    <row r="2038">
      <c r="A2038" s="150"/>
      <c r="B2038" s="225"/>
      <c r="C2038" s="269"/>
      <c r="D2038" s="228"/>
      <c r="E2038" s="225"/>
      <c r="F2038" s="301"/>
      <c r="G2038" s="302"/>
      <c r="H2038" s="302"/>
      <c r="I2038" s="302"/>
      <c r="J2038" s="260"/>
      <c r="K2038" s="269"/>
      <c r="L2038" s="269"/>
      <c r="M2038" s="269"/>
      <c r="N2038" s="225"/>
      <c r="O2038" s="225"/>
      <c r="P2038" s="66"/>
      <c r="Q2038" s="66"/>
      <c r="R2038" s="66"/>
      <c r="S2038" s="66"/>
      <c r="T2038" s="66"/>
      <c r="U2038" s="66"/>
      <c r="V2038" s="66"/>
      <c r="W2038" s="66"/>
      <c r="X2038" s="66"/>
      <c r="Y2038" s="66"/>
      <c r="Z2038" s="66"/>
      <c r="AA2038" s="66"/>
      <c r="AB2038" s="66"/>
      <c r="AC2038" s="66"/>
      <c r="AD2038" s="66"/>
      <c r="AE2038" s="66"/>
      <c r="AF2038" s="66"/>
      <c r="AG2038" s="66"/>
      <c r="AH2038" s="66"/>
      <c r="AI2038" s="66"/>
    </row>
    <row r="2039">
      <c r="A2039" s="150"/>
      <c r="B2039" s="225"/>
      <c r="C2039" s="269"/>
      <c r="D2039" s="228"/>
      <c r="E2039" s="225"/>
      <c r="F2039" s="301"/>
      <c r="G2039" s="302"/>
      <c r="H2039" s="302"/>
      <c r="I2039" s="302"/>
      <c r="J2039" s="260"/>
      <c r="K2039" s="269"/>
      <c r="L2039" s="269"/>
      <c r="M2039" s="269"/>
      <c r="N2039" s="225"/>
      <c r="O2039" s="225"/>
      <c r="P2039" s="66"/>
      <c r="Q2039" s="66"/>
      <c r="R2039" s="66"/>
      <c r="S2039" s="66"/>
      <c r="T2039" s="66"/>
      <c r="U2039" s="66"/>
      <c r="V2039" s="66"/>
      <c r="W2039" s="66"/>
      <c r="X2039" s="66"/>
      <c r="Y2039" s="66"/>
      <c r="Z2039" s="66"/>
      <c r="AA2039" s="66"/>
      <c r="AB2039" s="66"/>
      <c r="AC2039" s="66"/>
      <c r="AD2039" s="66"/>
      <c r="AE2039" s="66"/>
      <c r="AF2039" s="66"/>
      <c r="AG2039" s="66"/>
      <c r="AH2039" s="66"/>
      <c r="AI2039" s="66"/>
    </row>
    <row r="2040">
      <c r="A2040" s="150"/>
      <c r="B2040" s="225"/>
      <c r="C2040" s="269"/>
      <c r="D2040" s="228"/>
      <c r="E2040" s="225"/>
      <c r="F2040" s="301"/>
      <c r="G2040" s="302"/>
      <c r="H2040" s="302"/>
      <c r="I2040" s="302"/>
      <c r="J2040" s="260"/>
      <c r="K2040" s="269"/>
      <c r="L2040" s="269"/>
      <c r="M2040" s="269"/>
      <c r="N2040" s="225"/>
      <c r="O2040" s="225"/>
      <c r="P2040" s="66"/>
      <c r="Q2040" s="66"/>
      <c r="R2040" s="66"/>
      <c r="S2040" s="66"/>
      <c r="T2040" s="66"/>
      <c r="U2040" s="66"/>
      <c r="V2040" s="66"/>
      <c r="W2040" s="66"/>
      <c r="X2040" s="66"/>
      <c r="Y2040" s="66"/>
      <c r="Z2040" s="66"/>
      <c r="AA2040" s="66"/>
      <c r="AB2040" s="66"/>
      <c r="AC2040" s="66"/>
      <c r="AD2040" s="66"/>
      <c r="AE2040" s="66"/>
      <c r="AF2040" s="66"/>
      <c r="AG2040" s="66"/>
      <c r="AH2040" s="66"/>
      <c r="AI2040" s="66"/>
    </row>
    <row r="2041">
      <c r="A2041" s="150"/>
      <c r="B2041" s="225"/>
      <c r="C2041" s="269"/>
      <c r="D2041" s="228"/>
      <c r="E2041" s="225"/>
      <c r="F2041" s="301"/>
      <c r="G2041" s="302"/>
      <c r="H2041" s="302"/>
      <c r="I2041" s="302"/>
      <c r="J2041" s="260"/>
      <c r="K2041" s="269"/>
      <c r="L2041" s="269"/>
      <c r="M2041" s="269"/>
      <c r="N2041" s="225"/>
      <c r="O2041" s="225"/>
      <c r="P2041" s="66"/>
      <c r="Q2041" s="66"/>
      <c r="R2041" s="66"/>
      <c r="S2041" s="66"/>
      <c r="T2041" s="66"/>
      <c r="U2041" s="66"/>
      <c r="V2041" s="66"/>
      <c r="W2041" s="66"/>
      <c r="X2041" s="66"/>
      <c r="Y2041" s="66"/>
      <c r="Z2041" s="66"/>
      <c r="AA2041" s="66"/>
      <c r="AB2041" s="66"/>
      <c r="AC2041" s="66"/>
      <c r="AD2041" s="66"/>
      <c r="AE2041" s="66"/>
      <c r="AF2041" s="66"/>
      <c r="AG2041" s="66"/>
      <c r="AH2041" s="66"/>
      <c r="AI2041" s="66"/>
    </row>
    <row r="2042">
      <c r="A2042" s="150"/>
      <c r="B2042" s="225"/>
      <c r="C2042" s="269"/>
      <c r="D2042" s="228"/>
      <c r="E2042" s="225"/>
      <c r="F2042" s="301"/>
      <c r="G2042" s="302"/>
      <c r="H2042" s="302"/>
      <c r="I2042" s="302"/>
      <c r="J2042" s="260"/>
      <c r="K2042" s="269"/>
      <c r="L2042" s="269"/>
      <c r="M2042" s="269"/>
      <c r="N2042" s="225"/>
      <c r="O2042" s="225"/>
      <c r="P2042" s="66"/>
      <c r="Q2042" s="66"/>
      <c r="R2042" s="66"/>
      <c r="S2042" s="66"/>
      <c r="T2042" s="66"/>
      <c r="U2042" s="66"/>
      <c r="V2042" s="66"/>
      <c r="W2042" s="66"/>
      <c r="X2042" s="66"/>
      <c r="Y2042" s="66"/>
      <c r="Z2042" s="66"/>
      <c r="AA2042" s="66"/>
      <c r="AB2042" s="66"/>
      <c r="AC2042" s="66"/>
      <c r="AD2042" s="66"/>
      <c r="AE2042" s="66"/>
      <c r="AF2042" s="66"/>
      <c r="AG2042" s="66"/>
      <c r="AH2042" s="66"/>
      <c r="AI2042" s="66"/>
    </row>
    <row r="2043">
      <c r="A2043" s="150"/>
      <c r="B2043" s="225"/>
      <c r="C2043" s="269"/>
      <c r="D2043" s="228"/>
      <c r="E2043" s="225"/>
      <c r="F2043" s="301"/>
      <c r="G2043" s="302"/>
      <c r="H2043" s="302"/>
      <c r="I2043" s="302"/>
      <c r="J2043" s="260"/>
      <c r="K2043" s="269"/>
      <c r="L2043" s="269"/>
      <c r="M2043" s="269"/>
      <c r="N2043" s="225"/>
      <c r="O2043" s="225"/>
      <c r="P2043" s="66"/>
      <c r="Q2043" s="66"/>
      <c r="R2043" s="66"/>
      <c r="S2043" s="66"/>
      <c r="T2043" s="66"/>
      <c r="U2043" s="66"/>
      <c r="V2043" s="66"/>
      <c r="W2043" s="66"/>
      <c r="X2043" s="66"/>
      <c r="Y2043" s="66"/>
      <c r="Z2043" s="66"/>
      <c r="AA2043" s="66"/>
      <c r="AB2043" s="66"/>
      <c r="AC2043" s="66"/>
      <c r="AD2043" s="66"/>
      <c r="AE2043" s="66"/>
      <c r="AF2043" s="66"/>
      <c r="AG2043" s="66"/>
      <c r="AH2043" s="66"/>
      <c r="AI2043" s="66"/>
    </row>
    <row r="2044">
      <c r="A2044" s="150"/>
      <c r="B2044" s="225"/>
      <c r="C2044" s="269"/>
      <c r="D2044" s="228"/>
      <c r="E2044" s="225"/>
      <c r="F2044" s="301"/>
      <c r="G2044" s="302"/>
      <c r="H2044" s="302"/>
      <c r="I2044" s="302"/>
      <c r="J2044" s="260"/>
      <c r="K2044" s="269"/>
      <c r="L2044" s="269"/>
      <c r="M2044" s="269"/>
      <c r="N2044" s="225"/>
      <c r="O2044" s="225"/>
      <c r="P2044" s="66"/>
      <c r="Q2044" s="66"/>
      <c r="R2044" s="66"/>
      <c r="S2044" s="66"/>
      <c r="T2044" s="66"/>
      <c r="U2044" s="66"/>
      <c r="V2044" s="66"/>
      <c r="W2044" s="66"/>
      <c r="X2044" s="66"/>
      <c r="Y2044" s="66"/>
      <c r="Z2044" s="66"/>
      <c r="AA2044" s="66"/>
      <c r="AB2044" s="66"/>
      <c r="AC2044" s="66"/>
      <c r="AD2044" s="66"/>
      <c r="AE2044" s="66"/>
      <c r="AF2044" s="66"/>
      <c r="AG2044" s="66"/>
      <c r="AH2044" s="66"/>
      <c r="AI2044" s="66"/>
    </row>
    <row r="2045">
      <c r="A2045" s="150"/>
      <c r="B2045" s="225"/>
      <c r="C2045" s="269"/>
      <c r="D2045" s="228"/>
      <c r="E2045" s="225"/>
      <c r="F2045" s="301"/>
      <c r="G2045" s="302"/>
      <c r="H2045" s="302"/>
      <c r="I2045" s="302"/>
      <c r="J2045" s="260"/>
      <c r="K2045" s="269"/>
      <c r="L2045" s="269"/>
      <c r="M2045" s="269"/>
      <c r="N2045" s="225"/>
      <c r="O2045" s="225"/>
      <c r="P2045" s="66"/>
      <c r="Q2045" s="66"/>
      <c r="R2045" s="66"/>
      <c r="S2045" s="66"/>
      <c r="T2045" s="66"/>
      <c r="U2045" s="66"/>
      <c r="V2045" s="66"/>
      <c r="W2045" s="66"/>
      <c r="X2045" s="66"/>
      <c r="Y2045" s="66"/>
      <c r="Z2045" s="66"/>
      <c r="AA2045" s="66"/>
      <c r="AB2045" s="66"/>
      <c r="AC2045" s="66"/>
      <c r="AD2045" s="66"/>
      <c r="AE2045" s="66"/>
      <c r="AF2045" s="66"/>
      <c r="AG2045" s="66"/>
      <c r="AH2045" s="66"/>
      <c r="AI2045" s="66"/>
    </row>
    <row r="2046">
      <c r="A2046" s="150"/>
      <c r="B2046" s="225"/>
      <c r="C2046" s="269"/>
      <c r="D2046" s="228"/>
      <c r="E2046" s="225"/>
      <c r="F2046" s="301"/>
      <c r="G2046" s="302"/>
      <c r="H2046" s="302"/>
      <c r="I2046" s="302"/>
      <c r="J2046" s="260"/>
      <c r="K2046" s="269"/>
      <c r="L2046" s="269"/>
      <c r="M2046" s="269"/>
      <c r="N2046" s="225"/>
      <c r="O2046" s="225"/>
      <c r="P2046" s="66"/>
      <c r="Q2046" s="66"/>
      <c r="R2046" s="66"/>
      <c r="S2046" s="66"/>
      <c r="T2046" s="66"/>
      <c r="U2046" s="66"/>
      <c r="V2046" s="66"/>
      <c r="W2046" s="66"/>
      <c r="X2046" s="66"/>
      <c r="Y2046" s="66"/>
      <c r="Z2046" s="66"/>
      <c r="AA2046" s="66"/>
      <c r="AB2046" s="66"/>
      <c r="AC2046" s="66"/>
      <c r="AD2046" s="66"/>
      <c r="AE2046" s="66"/>
      <c r="AF2046" s="66"/>
      <c r="AG2046" s="66"/>
      <c r="AH2046" s="66"/>
      <c r="AI2046" s="66"/>
    </row>
    <row r="2047">
      <c r="A2047" s="150"/>
      <c r="B2047" s="225"/>
      <c r="C2047" s="269"/>
      <c r="D2047" s="228"/>
      <c r="E2047" s="225"/>
      <c r="F2047" s="301"/>
      <c r="G2047" s="302"/>
      <c r="H2047" s="302"/>
      <c r="I2047" s="302"/>
      <c r="J2047" s="260"/>
      <c r="K2047" s="269"/>
      <c r="L2047" s="269"/>
      <c r="M2047" s="269"/>
      <c r="N2047" s="225"/>
      <c r="O2047" s="225"/>
      <c r="P2047" s="66"/>
      <c r="Q2047" s="66"/>
      <c r="R2047" s="66"/>
      <c r="S2047" s="66"/>
      <c r="T2047" s="66"/>
      <c r="U2047" s="66"/>
      <c r="V2047" s="66"/>
      <c r="W2047" s="66"/>
      <c r="X2047" s="66"/>
      <c r="Y2047" s="66"/>
      <c r="Z2047" s="66"/>
      <c r="AA2047" s="66"/>
      <c r="AB2047" s="66"/>
      <c r="AC2047" s="66"/>
      <c r="AD2047" s="66"/>
      <c r="AE2047" s="66"/>
      <c r="AF2047" s="66"/>
      <c r="AG2047" s="66"/>
      <c r="AH2047" s="66"/>
      <c r="AI2047" s="66"/>
    </row>
    <row r="2048">
      <c r="A2048" s="150"/>
      <c r="B2048" s="225"/>
      <c r="C2048" s="269"/>
      <c r="D2048" s="228"/>
      <c r="E2048" s="225"/>
      <c r="F2048" s="301"/>
      <c r="G2048" s="302"/>
      <c r="H2048" s="302"/>
      <c r="I2048" s="302"/>
      <c r="J2048" s="260"/>
      <c r="K2048" s="269"/>
      <c r="L2048" s="269"/>
      <c r="M2048" s="269"/>
      <c r="N2048" s="225"/>
      <c r="O2048" s="225"/>
      <c r="P2048" s="66"/>
      <c r="Q2048" s="66"/>
      <c r="R2048" s="66"/>
      <c r="S2048" s="66"/>
      <c r="T2048" s="66"/>
      <c r="U2048" s="66"/>
      <c r="V2048" s="66"/>
      <c r="W2048" s="66"/>
      <c r="X2048" s="66"/>
      <c r="Y2048" s="66"/>
      <c r="Z2048" s="66"/>
      <c r="AA2048" s="66"/>
      <c r="AB2048" s="66"/>
      <c r="AC2048" s="66"/>
      <c r="AD2048" s="66"/>
      <c r="AE2048" s="66"/>
      <c r="AF2048" s="66"/>
      <c r="AG2048" s="66"/>
      <c r="AH2048" s="66"/>
      <c r="AI2048" s="66"/>
    </row>
    <row r="2049">
      <c r="A2049" s="150"/>
      <c r="B2049" s="225"/>
      <c r="C2049" s="269"/>
      <c r="D2049" s="228"/>
      <c r="E2049" s="225"/>
      <c r="F2049" s="301"/>
      <c r="G2049" s="302"/>
      <c r="H2049" s="302"/>
      <c r="I2049" s="302"/>
      <c r="J2049" s="260"/>
      <c r="K2049" s="269"/>
      <c r="L2049" s="269"/>
      <c r="M2049" s="269"/>
      <c r="N2049" s="225"/>
      <c r="O2049" s="225"/>
      <c r="P2049" s="66"/>
      <c r="Q2049" s="66"/>
      <c r="R2049" s="66"/>
      <c r="S2049" s="66"/>
      <c r="T2049" s="66"/>
      <c r="U2049" s="66"/>
      <c r="V2049" s="66"/>
      <c r="W2049" s="66"/>
      <c r="X2049" s="66"/>
      <c r="Y2049" s="66"/>
      <c r="Z2049" s="66"/>
      <c r="AA2049" s="66"/>
      <c r="AB2049" s="66"/>
      <c r="AC2049" s="66"/>
      <c r="AD2049" s="66"/>
      <c r="AE2049" s="66"/>
      <c r="AF2049" s="66"/>
      <c r="AG2049" s="66"/>
      <c r="AH2049" s="66"/>
      <c r="AI2049" s="66"/>
    </row>
    <row r="2050">
      <c r="A2050" s="150"/>
      <c r="B2050" s="225"/>
      <c r="C2050" s="269"/>
      <c r="D2050" s="228"/>
      <c r="E2050" s="225"/>
      <c r="F2050" s="301"/>
      <c r="G2050" s="302"/>
      <c r="H2050" s="302"/>
      <c r="I2050" s="302"/>
      <c r="J2050" s="260"/>
      <c r="K2050" s="269"/>
      <c r="L2050" s="269"/>
      <c r="M2050" s="269"/>
      <c r="N2050" s="225"/>
      <c r="O2050" s="225"/>
      <c r="P2050" s="66"/>
      <c r="Q2050" s="66"/>
      <c r="R2050" s="66"/>
      <c r="S2050" s="66"/>
      <c r="T2050" s="66"/>
      <c r="U2050" s="66"/>
      <c r="V2050" s="66"/>
      <c r="W2050" s="66"/>
      <c r="X2050" s="66"/>
      <c r="Y2050" s="66"/>
      <c r="Z2050" s="66"/>
      <c r="AA2050" s="66"/>
      <c r="AB2050" s="66"/>
      <c r="AC2050" s="66"/>
      <c r="AD2050" s="66"/>
      <c r="AE2050" s="66"/>
      <c r="AF2050" s="66"/>
      <c r="AG2050" s="66"/>
      <c r="AH2050" s="66"/>
      <c r="AI2050" s="66"/>
    </row>
    <row r="2051">
      <c r="A2051" s="150"/>
      <c r="B2051" s="225"/>
      <c r="C2051" s="269"/>
      <c r="D2051" s="228"/>
      <c r="E2051" s="225"/>
      <c r="F2051" s="301"/>
      <c r="G2051" s="302"/>
      <c r="H2051" s="302"/>
      <c r="I2051" s="302"/>
      <c r="J2051" s="260"/>
      <c r="K2051" s="269"/>
      <c r="L2051" s="269"/>
      <c r="M2051" s="269"/>
      <c r="N2051" s="225"/>
      <c r="O2051" s="225"/>
      <c r="P2051" s="66"/>
      <c r="Q2051" s="66"/>
      <c r="R2051" s="66"/>
      <c r="S2051" s="66"/>
      <c r="T2051" s="66"/>
      <c r="U2051" s="66"/>
      <c r="V2051" s="66"/>
      <c r="W2051" s="66"/>
      <c r="X2051" s="66"/>
      <c r="Y2051" s="66"/>
      <c r="Z2051" s="66"/>
      <c r="AA2051" s="66"/>
      <c r="AB2051" s="66"/>
      <c r="AC2051" s="66"/>
      <c r="AD2051" s="66"/>
      <c r="AE2051" s="66"/>
      <c r="AF2051" s="66"/>
      <c r="AG2051" s="66"/>
      <c r="AH2051" s="66"/>
      <c r="AI2051" s="66"/>
    </row>
    <row r="2052">
      <c r="A2052" s="150"/>
      <c r="B2052" s="225"/>
      <c r="C2052" s="269"/>
      <c r="D2052" s="228"/>
      <c r="E2052" s="225"/>
      <c r="F2052" s="301"/>
      <c r="G2052" s="302"/>
      <c r="H2052" s="302"/>
      <c r="I2052" s="302"/>
      <c r="J2052" s="260"/>
      <c r="K2052" s="269"/>
      <c r="L2052" s="269"/>
      <c r="M2052" s="269"/>
      <c r="N2052" s="225"/>
      <c r="O2052" s="225"/>
      <c r="P2052" s="66"/>
      <c r="Q2052" s="66"/>
      <c r="R2052" s="66"/>
      <c r="S2052" s="66"/>
      <c r="T2052" s="66"/>
      <c r="U2052" s="66"/>
      <c r="V2052" s="66"/>
      <c r="W2052" s="66"/>
      <c r="X2052" s="66"/>
      <c r="Y2052" s="66"/>
      <c r="Z2052" s="66"/>
      <c r="AA2052" s="66"/>
      <c r="AB2052" s="66"/>
      <c r="AC2052" s="66"/>
      <c r="AD2052" s="66"/>
      <c r="AE2052" s="66"/>
      <c r="AF2052" s="66"/>
      <c r="AG2052" s="66"/>
      <c r="AH2052" s="66"/>
      <c r="AI2052" s="66"/>
    </row>
    <row r="2053">
      <c r="A2053" s="150"/>
      <c r="B2053" s="225"/>
      <c r="C2053" s="269"/>
      <c r="D2053" s="228"/>
      <c r="E2053" s="225"/>
      <c r="F2053" s="301"/>
      <c r="G2053" s="302"/>
      <c r="H2053" s="302"/>
      <c r="I2053" s="302"/>
      <c r="J2053" s="260"/>
      <c r="K2053" s="269"/>
      <c r="L2053" s="269"/>
      <c r="M2053" s="269"/>
      <c r="N2053" s="225"/>
      <c r="O2053" s="225"/>
      <c r="P2053" s="66"/>
      <c r="Q2053" s="66"/>
      <c r="R2053" s="66"/>
      <c r="S2053" s="66"/>
      <c r="T2053" s="66"/>
      <c r="U2053" s="66"/>
      <c r="V2053" s="66"/>
      <c r="W2053" s="66"/>
      <c r="X2053" s="66"/>
      <c r="Y2053" s="66"/>
      <c r="Z2053" s="66"/>
      <c r="AA2053" s="66"/>
      <c r="AB2053" s="66"/>
      <c r="AC2053" s="66"/>
      <c r="AD2053" s="66"/>
      <c r="AE2053" s="66"/>
      <c r="AF2053" s="66"/>
      <c r="AG2053" s="66"/>
      <c r="AH2053" s="66"/>
      <c r="AI2053" s="66"/>
    </row>
    <row r="2054">
      <c r="A2054" s="150"/>
      <c r="B2054" s="225"/>
      <c r="C2054" s="269"/>
      <c r="D2054" s="228"/>
      <c r="E2054" s="225"/>
      <c r="F2054" s="301"/>
      <c r="G2054" s="302"/>
      <c r="H2054" s="302"/>
      <c r="I2054" s="302"/>
      <c r="J2054" s="260"/>
      <c r="K2054" s="269"/>
      <c r="L2054" s="269"/>
      <c r="M2054" s="269"/>
      <c r="N2054" s="225"/>
      <c r="O2054" s="225"/>
      <c r="P2054" s="66"/>
      <c r="Q2054" s="66"/>
      <c r="R2054" s="66"/>
      <c r="S2054" s="66"/>
      <c r="T2054" s="66"/>
      <c r="U2054" s="66"/>
      <c r="V2054" s="66"/>
      <c r="W2054" s="66"/>
      <c r="X2054" s="66"/>
      <c r="Y2054" s="66"/>
      <c r="Z2054" s="66"/>
      <c r="AA2054" s="66"/>
      <c r="AB2054" s="66"/>
      <c r="AC2054" s="66"/>
      <c r="AD2054" s="66"/>
      <c r="AE2054" s="66"/>
      <c r="AF2054" s="66"/>
      <c r="AG2054" s="66"/>
      <c r="AH2054" s="66"/>
      <c r="AI2054" s="66"/>
    </row>
    <row r="2055">
      <c r="A2055" s="150"/>
      <c r="B2055" s="225"/>
      <c r="C2055" s="269"/>
      <c r="D2055" s="228"/>
      <c r="E2055" s="225"/>
      <c r="F2055" s="301"/>
      <c r="G2055" s="302"/>
      <c r="H2055" s="302"/>
      <c r="I2055" s="302"/>
      <c r="J2055" s="260"/>
      <c r="K2055" s="269"/>
      <c r="L2055" s="269"/>
      <c r="M2055" s="269"/>
      <c r="N2055" s="225"/>
      <c r="O2055" s="225"/>
      <c r="P2055" s="66"/>
      <c r="Q2055" s="66"/>
      <c r="R2055" s="66"/>
      <c r="S2055" s="66"/>
      <c r="T2055" s="66"/>
      <c r="U2055" s="66"/>
      <c r="V2055" s="66"/>
      <c r="W2055" s="66"/>
      <c r="X2055" s="66"/>
      <c r="Y2055" s="66"/>
      <c r="Z2055" s="66"/>
      <c r="AA2055" s="66"/>
      <c r="AB2055" s="66"/>
      <c r="AC2055" s="66"/>
      <c r="AD2055" s="66"/>
      <c r="AE2055" s="66"/>
      <c r="AF2055" s="66"/>
      <c r="AG2055" s="66"/>
      <c r="AH2055" s="66"/>
      <c r="AI2055" s="66"/>
    </row>
    <row r="2056">
      <c r="A2056" s="150"/>
      <c r="B2056" s="225"/>
      <c r="C2056" s="269"/>
      <c r="D2056" s="228"/>
      <c r="E2056" s="225"/>
      <c r="F2056" s="301"/>
      <c r="G2056" s="302"/>
      <c r="H2056" s="302"/>
      <c r="I2056" s="302"/>
      <c r="J2056" s="260"/>
      <c r="K2056" s="269"/>
      <c r="L2056" s="269"/>
      <c r="M2056" s="269"/>
      <c r="N2056" s="225"/>
      <c r="O2056" s="225"/>
      <c r="P2056" s="66"/>
      <c r="Q2056" s="66"/>
      <c r="R2056" s="66"/>
      <c r="S2056" s="66"/>
      <c r="T2056" s="66"/>
      <c r="U2056" s="66"/>
      <c r="V2056" s="66"/>
      <c r="W2056" s="66"/>
      <c r="X2056" s="66"/>
      <c r="Y2056" s="66"/>
      <c r="Z2056" s="66"/>
      <c r="AA2056" s="66"/>
      <c r="AB2056" s="66"/>
      <c r="AC2056" s="66"/>
      <c r="AD2056" s="66"/>
      <c r="AE2056" s="66"/>
      <c r="AF2056" s="66"/>
      <c r="AG2056" s="66"/>
      <c r="AH2056" s="66"/>
      <c r="AI2056" s="66"/>
    </row>
    <row r="2057">
      <c r="A2057" s="150"/>
      <c r="B2057" s="225"/>
      <c r="C2057" s="269"/>
      <c r="D2057" s="228"/>
      <c r="E2057" s="225"/>
      <c r="F2057" s="301"/>
      <c r="G2057" s="302"/>
      <c r="H2057" s="302"/>
      <c r="I2057" s="302"/>
      <c r="J2057" s="260"/>
      <c r="K2057" s="269"/>
      <c r="L2057" s="269"/>
      <c r="M2057" s="269"/>
      <c r="N2057" s="225"/>
      <c r="O2057" s="225"/>
      <c r="P2057" s="66"/>
      <c r="Q2057" s="66"/>
      <c r="R2057" s="66"/>
      <c r="S2057" s="66"/>
      <c r="T2057" s="66"/>
      <c r="U2057" s="66"/>
      <c r="V2057" s="66"/>
      <c r="W2057" s="66"/>
      <c r="X2057" s="66"/>
      <c r="Y2057" s="66"/>
      <c r="Z2057" s="66"/>
      <c r="AA2057" s="66"/>
      <c r="AB2057" s="66"/>
      <c r="AC2057" s="66"/>
      <c r="AD2057" s="66"/>
      <c r="AE2057" s="66"/>
      <c r="AF2057" s="66"/>
      <c r="AG2057" s="66"/>
      <c r="AH2057" s="66"/>
      <c r="AI2057" s="66"/>
    </row>
    <row r="2058">
      <c r="A2058" s="150"/>
      <c r="B2058" s="225"/>
      <c r="C2058" s="269"/>
      <c r="D2058" s="228"/>
      <c r="E2058" s="225"/>
      <c r="F2058" s="301"/>
      <c r="G2058" s="302"/>
      <c r="H2058" s="302"/>
      <c r="I2058" s="302"/>
      <c r="J2058" s="260"/>
      <c r="K2058" s="269"/>
      <c r="L2058" s="269"/>
      <c r="M2058" s="269"/>
      <c r="N2058" s="225"/>
      <c r="O2058" s="225"/>
      <c r="P2058" s="66"/>
      <c r="Q2058" s="66"/>
      <c r="R2058" s="66"/>
      <c r="S2058" s="66"/>
      <c r="T2058" s="66"/>
      <c r="U2058" s="66"/>
      <c r="V2058" s="66"/>
      <c r="W2058" s="66"/>
      <c r="X2058" s="66"/>
      <c r="Y2058" s="66"/>
      <c r="Z2058" s="66"/>
      <c r="AA2058" s="66"/>
      <c r="AB2058" s="66"/>
      <c r="AC2058" s="66"/>
      <c r="AD2058" s="66"/>
      <c r="AE2058" s="66"/>
      <c r="AF2058" s="66"/>
      <c r="AG2058" s="66"/>
      <c r="AH2058" s="66"/>
      <c r="AI2058" s="66"/>
    </row>
    <row r="2059">
      <c r="A2059" s="150"/>
      <c r="B2059" s="225"/>
      <c r="C2059" s="269"/>
      <c r="D2059" s="228"/>
      <c r="E2059" s="225"/>
      <c r="F2059" s="301"/>
      <c r="G2059" s="302"/>
      <c r="H2059" s="302"/>
      <c r="I2059" s="302"/>
      <c r="J2059" s="260"/>
      <c r="K2059" s="269"/>
      <c r="L2059" s="269"/>
      <c r="M2059" s="269"/>
      <c r="N2059" s="225"/>
      <c r="O2059" s="225"/>
      <c r="P2059" s="66"/>
      <c r="Q2059" s="66"/>
      <c r="R2059" s="66"/>
      <c r="S2059" s="66"/>
      <c r="T2059" s="66"/>
      <c r="U2059" s="66"/>
      <c r="V2059" s="66"/>
      <c r="W2059" s="66"/>
      <c r="X2059" s="66"/>
      <c r="Y2059" s="66"/>
      <c r="Z2059" s="66"/>
      <c r="AA2059" s="66"/>
      <c r="AB2059" s="66"/>
      <c r="AC2059" s="66"/>
      <c r="AD2059" s="66"/>
      <c r="AE2059" s="66"/>
      <c r="AF2059" s="66"/>
      <c r="AG2059" s="66"/>
      <c r="AH2059" s="66"/>
      <c r="AI2059" s="66"/>
    </row>
    <row r="2060">
      <c r="A2060" s="150"/>
      <c r="B2060" s="225"/>
      <c r="C2060" s="269"/>
      <c r="D2060" s="228"/>
      <c r="E2060" s="225"/>
      <c r="F2060" s="301"/>
      <c r="G2060" s="302"/>
      <c r="H2060" s="302"/>
      <c r="I2060" s="302"/>
      <c r="J2060" s="260"/>
      <c r="K2060" s="269"/>
      <c r="L2060" s="269"/>
      <c r="M2060" s="269"/>
      <c r="N2060" s="225"/>
      <c r="O2060" s="225"/>
      <c r="P2060" s="66"/>
      <c r="Q2060" s="66"/>
      <c r="R2060" s="66"/>
      <c r="S2060" s="66"/>
      <c r="T2060" s="66"/>
      <c r="U2060" s="66"/>
      <c r="V2060" s="66"/>
      <c r="W2060" s="66"/>
      <c r="X2060" s="66"/>
      <c r="Y2060" s="66"/>
      <c r="Z2060" s="66"/>
      <c r="AA2060" s="66"/>
      <c r="AB2060" s="66"/>
      <c r="AC2060" s="66"/>
      <c r="AD2060" s="66"/>
      <c r="AE2060" s="66"/>
      <c r="AF2060" s="66"/>
      <c r="AG2060" s="66"/>
      <c r="AH2060" s="66"/>
      <c r="AI2060" s="66"/>
    </row>
    <row r="2061">
      <c r="A2061" s="150"/>
      <c r="B2061" s="225"/>
      <c r="C2061" s="269"/>
      <c r="D2061" s="228"/>
      <c r="E2061" s="225"/>
      <c r="F2061" s="301"/>
      <c r="G2061" s="302"/>
      <c r="H2061" s="302"/>
      <c r="I2061" s="302"/>
      <c r="J2061" s="260"/>
      <c r="K2061" s="269"/>
      <c r="L2061" s="269"/>
      <c r="M2061" s="269"/>
      <c r="N2061" s="225"/>
      <c r="O2061" s="225"/>
      <c r="P2061" s="66"/>
      <c r="Q2061" s="66"/>
      <c r="R2061" s="66"/>
      <c r="S2061" s="66"/>
      <c r="T2061" s="66"/>
      <c r="U2061" s="66"/>
      <c r="V2061" s="66"/>
      <c r="W2061" s="66"/>
      <c r="X2061" s="66"/>
      <c r="Y2061" s="66"/>
      <c r="Z2061" s="66"/>
      <c r="AA2061" s="66"/>
      <c r="AB2061" s="66"/>
      <c r="AC2061" s="66"/>
      <c r="AD2061" s="66"/>
      <c r="AE2061" s="66"/>
      <c r="AF2061" s="66"/>
      <c r="AG2061" s="66"/>
      <c r="AH2061" s="66"/>
      <c r="AI2061" s="66"/>
    </row>
    <row r="2062">
      <c r="A2062" s="150"/>
      <c r="B2062" s="225"/>
      <c r="C2062" s="269"/>
      <c r="D2062" s="228"/>
      <c r="E2062" s="225"/>
      <c r="F2062" s="301"/>
      <c r="G2062" s="302"/>
      <c r="H2062" s="302"/>
      <c r="I2062" s="302"/>
      <c r="J2062" s="260"/>
      <c r="K2062" s="269"/>
      <c r="L2062" s="269"/>
      <c r="M2062" s="269"/>
      <c r="N2062" s="225"/>
      <c r="O2062" s="225"/>
      <c r="P2062" s="66"/>
      <c r="Q2062" s="66"/>
      <c r="R2062" s="66"/>
      <c r="S2062" s="66"/>
      <c r="T2062" s="66"/>
      <c r="U2062" s="66"/>
      <c r="V2062" s="66"/>
      <c r="W2062" s="66"/>
      <c r="X2062" s="66"/>
      <c r="Y2062" s="66"/>
      <c r="Z2062" s="66"/>
      <c r="AA2062" s="66"/>
      <c r="AB2062" s="66"/>
      <c r="AC2062" s="66"/>
      <c r="AD2062" s="66"/>
      <c r="AE2062" s="66"/>
      <c r="AF2062" s="66"/>
      <c r="AG2062" s="66"/>
      <c r="AH2062" s="66"/>
      <c r="AI2062" s="66"/>
    </row>
    <row r="2063">
      <c r="A2063" s="150"/>
      <c r="B2063" s="225"/>
      <c r="C2063" s="269"/>
      <c r="D2063" s="228"/>
      <c r="E2063" s="225"/>
      <c r="F2063" s="301"/>
      <c r="G2063" s="302"/>
      <c r="H2063" s="302"/>
      <c r="I2063" s="302"/>
      <c r="J2063" s="260"/>
      <c r="K2063" s="269"/>
      <c r="L2063" s="269"/>
      <c r="M2063" s="269"/>
      <c r="N2063" s="225"/>
      <c r="O2063" s="225"/>
      <c r="P2063" s="66"/>
      <c r="Q2063" s="66"/>
      <c r="R2063" s="66"/>
      <c r="S2063" s="66"/>
      <c r="T2063" s="66"/>
      <c r="U2063" s="66"/>
      <c r="V2063" s="66"/>
      <c r="W2063" s="66"/>
      <c r="X2063" s="66"/>
      <c r="Y2063" s="66"/>
      <c r="Z2063" s="66"/>
      <c r="AA2063" s="66"/>
      <c r="AB2063" s="66"/>
      <c r="AC2063" s="66"/>
      <c r="AD2063" s="66"/>
      <c r="AE2063" s="66"/>
      <c r="AF2063" s="66"/>
      <c r="AG2063" s="66"/>
      <c r="AH2063" s="66"/>
      <c r="AI2063" s="66"/>
    </row>
    <row r="2064">
      <c r="A2064" s="150"/>
      <c r="B2064" s="225"/>
      <c r="C2064" s="269"/>
      <c r="D2064" s="228"/>
      <c r="E2064" s="225"/>
      <c r="F2064" s="301"/>
      <c r="G2064" s="302"/>
      <c r="H2064" s="302"/>
      <c r="I2064" s="302"/>
      <c r="J2064" s="260"/>
      <c r="K2064" s="269"/>
      <c r="L2064" s="269"/>
      <c r="M2064" s="269"/>
      <c r="N2064" s="225"/>
      <c r="O2064" s="225"/>
      <c r="P2064" s="66"/>
      <c r="Q2064" s="66"/>
      <c r="R2064" s="66"/>
      <c r="S2064" s="66"/>
      <c r="T2064" s="66"/>
      <c r="U2064" s="66"/>
      <c r="V2064" s="66"/>
      <c r="W2064" s="66"/>
      <c r="X2064" s="66"/>
      <c r="Y2064" s="66"/>
      <c r="Z2064" s="66"/>
      <c r="AA2064" s="66"/>
      <c r="AB2064" s="66"/>
      <c r="AC2064" s="66"/>
      <c r="AD2064" s="66"/>
      <c r="AE2064" s="66"/>
      <c r="AF2064" s="66"/>
      <c r="AG2064" s="66"/>
      <c r="AH2064" s="66"/>
      <c r="AI2064" s="66"/>
    </row>
    <row r="2065">
      <c r="A2065" s="150"/>
      <c r="B2065" s="225"/>
      <c r="C2065" s="269"/>
      <c r="D2065" s="228"/>
      <c r="E2065" s="225"/>
      <c r="F2065" s="301"/>
      <c r="G2065" s="302"/>
      <c r="H2065" s="302"/>
      <c r="I2065" s="302"/>
      <c r="J2065" s="260"/>
      <c r="K2065" s="269"/>
      <c r="L2065" s="269"/>
      <c r="M2065" s="269"/>
      <c r="N2065" s="225"/>
      <c r="O2065" s="225"/>
      <c r="P2065" s="66"/>
      <c r="Q2065" s="66"/>
      <c r="R2065" s="66"/>
      <c r="S2065" s="66"/>
      <c r="T2065" s="66"/>
      <c r="U2065" s="66"/>
      <c r="V2065" s="66"/>
      <c r="W2065" s="66"/>
      <c r="X2065" s="66"/>
      <c r="Y2065" s="66"/>
      <c r="Z2065" s="66"/>
      <c r="AA2065" s="66"/>
      <c r="AB2065" s="66"/>
      <c r="AC2065" s="66"/>
      <c r="AD2065" s="66"/>
      <c r="AE2065" s="66"/>
      <c r="AF2065" s="66"/>
      <c r="AG2065" s="66"/>
      <c r="AH2065" s="66"/>
      <c r="AI2065" s="66"/>
    </row>
    <row r="2066">
      <c r="A2066" s="150"/>
      <c r="B2066" s="225"/>
      <c r="C2066" s="269"/>
      <c r="D2066" s="228"/>
      <c r="E2066" s="225"/>
      <c r="F2066" s="301"/>
      <c r="G2066" s="302"/>
      <c r="H2066" s="302"/>
      <c r="I2066" s="302"/>
      <c r="J2066" s="260"/>
      <c r="K2066" s="269"/>
      <c r="L2066" s="269"/>
      <c r="M2066" s="269"/>
      <c r="N2066" s="225"/>
      <c r="O2066" s="225"/>
      <c r="P2066" s="66"/>
      <c r="Q2066" s="66"/>
      <c r="R2066" s="66"/>
      <c r="S2066" s="66"/>
      <c r="T2066" s="66"/>
      <c r="U2066" s="66"/>
      <c r="V2066" s="66"/>
      <c r="W2066" s="66"/>
      <c r="X2066" s="66"/>
      <c r="Y2066" s="66"/>
      <c r="Z2066" s="66"/>
      <c r="AA2066" s="66"/>
      <c r="AB2066" s="66"/>
      <c r="AC2066" s="66"/>
      <c r="AD2066" s="66"/>
      <c r="AE2066" s="66"/>
      <c r="AF2066" s="66"/>
      <c r="AG2066" s="66"/>
      <c r="AH2066" s="66"/>
      <c r="AI2066" s="66"/>
    </row>
    <row r="2067">
      <c r="A2067" s="150"/>
      <c r="B2067" s="225"/>
      <c r="C2067" s="269"/>
      <c r="D2067" s="228"/>
      <c r="E2067" s="225"/>
      <c r="F2067" s="301"/>
      <c r="G2067" s="302"/>
      <c r="H2067" s="302"/>
      <c r="I2067" s="302"/>
      <c r="J2067" s="260"/>
      <c r="K2067" s="269"/>
      <c r="L2067" s="269"/>
      <c r="M2067" s="269"/>
      <c r="N2067" s="225"/>
      <c r="O2067" s="225"/>
      <c r="P2067" s="66"/>
      <c r="Q2067" s="66"/>
      <c r="R2067" s="66"/>
      <c r="S2067" s="66"/>
      <c r="T2067" s="66"/>
      <c r="U2067" s="66"/>
      <c r="V2067" s="66"/>
      <c r="W2067" s="66"/>
      <c r="X2067" s="66"/>
      <c r="Y2067" s="66"/>
      <c r="Z2067" s="66"/>
      <c r="AA2067" s="66"/>
      <c r="AB2067" s="66"/>
      <c r="AC2067" s="66"/>
      <c r="AD2067" s="66"/>
      <c r="AE2067" s="66"/>
      <c r="AF2067" s="66"/>
      <c r="AG2067" s="66"/>
      <c r="AH2067" s="66"/>
      <c r="AI2067" s="66"/>
    </row>
    <row r="2068">
      <c r="A2068" s="150"/>
      <c r="B2068" s="225"/>
      <c r="C2068" s="269"/>
      <c r="D2068" s="228"/>
      <c r="E2068" s="225"/>
      <c r="F2068" s="301"/>
      <c r="G2068" s="302"/>
      <c r="H2068" s="302"/>
      <c r="I2068" s="302"/>
      <c r="J2068" s="260"/>
      <c r="K2068" s="269"/>
      <c r="L2068" s="269"/>
      <c r="M2068" s="269"/>
      <c r="N2068" s="225"/>
      <c r="O2068" s="225"/>
      <c r="P2068" s="66"/>
      <c r="Q2068" s="66"/>
      <c r="R2068" s="66"/>
      <c r="S2068" s="66"/>
      <c r="T2068" s="66"/>
      <c r="U2068" s="66"/>
      <c r="V2068" s="66"/>
      <c r="W2068" s="66"/>
      <c r="X2068" s="66"/>
      <c r="Y2068" s="66"/>
      <c r="Z2068" s="66"/>
      <c r="AA2068" s="66"/>
      <c r="AB2068" s="66"/>
      <c r="AC2068" s="66"/>
      <c r="AD2068" s="66"/>
      <c r="AE2068" s="66"/>
      <c r="AF2068" s="66"/>
      <c r="AG2068" s="66"/>
      <c r="AH2068" s="66"/>
      <c r="AI2068" s="66"/>
    </row>
    <row r="2069">
      <c r="A2069" s="150"/>
      <c r="B2069" s="225"/>
      <c r="C2069" s="269"/>
      <c r="D2069" s="228"/>
      <c r="E2069" s="225"/>
      <c r="F2069" s="301"/>
      <c r="G2069" s="302"/>
      <c r="H2069" s="302"/>
      <c r="I2069" s="302"/>
      <c r="J2069" s="260"/>
      <c r="K2069" s="269"/>
      <c r="L2069" s="269"/>
      <c r="M2069" s="269"/>
      <c r="N2069" s="225"/>
      <c r="O2069" s="225"/>
      <c r="P2069" s="66"/>
      <c r="Q2069" s="66"/>
      <c r="R2069" s="66"/>
      <c r="S2069" s="66"/>
      <c r="T2069" s="66"/>
      <c r="U2069" s="66"/>
      <c r="V2069" s="66"/>
      <c r="W2069" s="66"/>
      <c r="X2069" s="66"/>
      <c r="Y2069" s="66"/>
      <c r="Z2069" s="66"/>
      <c r="AA2069" s="66"/>
      <c r="AB2069" s="66"/>
      <c r="AC2069" s="66"/>
      <c r="AD2069" s="66"/>
      <c r="AE2069" s="66"/>
      <c r="AF2069" s="66"/>
      <c r="AG2069" s="66"/>
      <c r="AH2069" s="66"/>
      <c r="AI2069" s="66"/>
    </row>
    <row r="2070">
      <c r="A2070" s="150"/>
      <c r="B2070" s="225"/>
      <c r="C2070" s="269"/>
      <c r="D2070" s="228"/>
      <c r="E2070" s="225"/>
      <c r="F2070" s="301"/>
      <c r="G2070" s="302"/>
      <c r="H2070" s="302"/>
      <c r="I2070" s="302"/>
      <c r="J2070" s="260"/>
      <c r="K2070" s="269"/>
      <c r="L2070" s="269"/>
      <c r="M2070" s="269"/>
      <c r="N2070" s="225"/>
      <c r="O2070" s="225"/>
      <c r="P2070" s="66"/>
      <c r="Q2070" s="66"/>
      <c r="R2070" s="66"/>
      <c r="S2070" s="66"/>
      <c r="T2070" s="66"/>
      <c r="U2070" s="66"/>
      <c r="V2070" s="66"/>
      <c r="W2070" s="66"/>
      <c r="X2070" s="66"/>
      <c r="Y2070" s="66"/>
      <c r="Z2070" s="66"/>
      <c r="AA2070" s="66"/>
      <c r="AB2070" s="66"/>
      <c r="AC2070" s="66"/>
      <c r="AD2070" s="66"/>
      <c r="AE2070" s="66"/>
      <c r="AF2070" s="66"/>
      <c r="AG2070" s="66"/>
      <c r="AH2070" s="66"/>
      <c r="AI2070" s="66"/>
    </row>
    <row r="2071">
      <c r="A2071" s="150"/>
      <c r="B2071" s="225"/>
      <c r="C2071" s="269"/>
      <c r="D2071" s="228"/>
      <c r="E2071" s="225"/>
      <c r="F2071" s="301"/>
      <c r="G2071" s="302"/>
      <c r="H2071" s="302"/>
      <c r="I2071" s="302"/>
      <c r="J2071" s="260"/>
      <c r="K2071" s="269"/>
      <c r="L2071" s="269"/>
      <c r="M2071" s="269"/>
      <c r="N2071" s="225"/>
      <c r="O2071" s="225"/>
      <c r="P2071" s="66"/>
      <c r="Q2071" s="66"/>
      <c r="R2071" s="66"/>
      <c r="S2071" s="66"/>
      <c r="T2071" s="66"/>
      <c r="U2071" s="66"/>
      <c r="V2071" s="66"/>
      <c r="W2071" s="66"/>
      <c r="X2071" s="66"/>
      <c r="Y2071" s="66"/>
      <c r="Z2071" s="66"/>
      <c r="AA2071" s="66"/>
      <c r="AB2071" s="66"/>
      <c r="AC2071" s="66"/>
      <c r="AD2071" s="66"/>
      <c r="AE2071" s="66"/>
      <c r="AF2071" s="66"/>
      <c r="AG2071" s="66"/>
      <c r="AH2071" s="66"/>
      <c r="AI2071" s="66"/>
    </row>
    <row r="2072">
      <c r="A2072" s="150"/>
      <c r="B2072" s="225"/>
      <c r="C2072" s="269"/>
      <c r="D2072" s="228"/>
      <c r="E2072" s="225"/>
      <c r="F2072" s="301"/>
      <c r="G2072" s="302"/>
      <c r="H2072" s="302"/>
      <c r="I2072" s="302"/>
      <c r="J2072" s="260"/>
      <c r="K2072" s="269"/>
      <c r="L2072" s="269"/>
      <c r="M2072" s="269"/>
      <c r="N2072" s="225"/>
      <c r="O2072" s="225"/>
      <c r="P2072" s="66"/>
      <c r="Q2072" s="66"/>
      <c r="R2072" s="66"/>
      <c r="S2072" s="66"/>
      <c r="T2072" s="66"/>
      <c r="U2072" s="66"/>
      <c r="V2072" s="66"/>
      <c r="W2072" s="66"/>
      <c r="X2072" s="66"/>
      <c r="Y2072" s="66"/>
      <c r="Z2072" s="66"/>
      <c r="AA2072" s="66"/>
      <c r="AB2072" s="66"/>
      <c r="AC2072" s="66"/>
      <c r="AD2072" s="66"/>
      <c r="AE2072" s="66"/>
      <c r="AF2072" s="66"/>
      <c r="AG2072" s="66"/>
      <c r="AH2072" s="66"/>
      <c r="AI2072" s="66"/>
    </row>
    <row r="2073">
      <c r="A2073" s="150"/>
      <c r="B2073" s="225"/>
      <c r="C2073" s="269"/>
      <c r="D2073" s="228"/>
      <c r="E2073" s="225"/>
      <c r="F2073" s="301"/>
      <c r="G2073" s="302"/>
      <c r="H2073" s="302"/>
      <c r="I2073" s="302"/>
      <c r="J2073" s="260"/>
      <c r="K2073" s="269"/>
      <c r="L2073" s="269"/>
      <c r="M2073" s="269"/>
      <c r="N2073" s="225"/>
      <c r="O2073" s="225"/>
      <c r="P2073" s="66"/>
      <c r="Q2073" s="66"/>
      <c r="R2073" s="66"/>
      <c r="S2073" s="66"/>
      <c r="T2073" s="66"/>
      <c r="U2073" s="66"/>
      <c r="V2073" s="66"/>
      <c r="W2073" s="66"/>
      <c r="X2073" s="66"/>
      <c r="Y2073" s="66"/>
      <c r="Z2073" s="66"/>
      <c r="AA2073" s="66"/>
      <c r="AB2073" s="66"/>
      <c r="AC2073" s="66"/>
      <c r="AD2073" s="66"/>
      <c r="AE2073" s="66"/>
      <c r="AF2073" s="66"/>
      <c r="AG2073" s="66"/>
      <c r="AH2073" s="66"/>
      <c r="AI2073" s="66"/>
    </row>
    <row r="2074">
      <c r="A2074" s="150"/>
      <c r="B2074" s="225"/>
      <c r="C2074" s="269"/>
      <c r="D2074" s="228"/>
      <c r="E2074" s="225"/>
      <c r="F2074" s="301"/>
      <c r="G2074" s="302"/>
      <c r="H2074" s="302"/>
      <c r="I2074" s="302"/>
      <c r="J2074" s="260"/>
      <c r="K2074" s="269"/>
      <c r="L2074" s="269"/>
      <c r="M2074" s="269"/>
      <c r="N2074" s="225"/>
      <c r="O2074" s="225"/>
      <c r="P2074" s="66"/>
      <c r="Q2074" s="66"/>
      <c r="R2074" s="66"/>
      <c r="S2074" s="66"/>
      <c r="T2074" s="66"/>
      <c r="U2074" s="66"/>
      <c r="V2074" s="66"/>
      <c r="W2074" s="66"/>
      <c r="X2074" s="66"/>
      <c r="Y2074" s="66"/>
      <c r="Z2074" s="66"/>
      <c r="AA2074" s="66"/>
      <c r="AB2074" s="66"/>
      <c r="AC2074" s="66"/>
      <c r="AD2074" s="66"/>
      <c r="AE2074" s="66"/>
      <c r="AF2074" s="66"/>
      <c r="AG2074" s="66"/>
      <c r="AH2074" s="66"/>
      <c r="AI2074" s="66"/>
    </row>
    <row r="2075">
      <c r="A2075" s="150"/>
      <c r="B2075" s="225"/>
      <c r="C2075" s="269"/>
      <c r="D2075" s="228"/>
      <c r="E2075" s="225"/>
      <c r="F2075" s="301"/>
      <c r="G2075" s="302"/>
      <c r="H2075" s="302"/>
      <c r="I2075" s="302"/>
      <c r="J2075" s="260"/>
      <c r="K2075" s="269"/>
      <c r="L2075" s="269"/>
      <c r="M2075" s="269"/>
      <c r="N2075" s="225"/>
      <c r="O2075" s="225"/>
      <c r="P2075" s="66"/>
      <c r="Q2075" s="66"/>
      <c r="R2075" s="66"/>
      <c r="S2075" s="66"/>
      <c r="T2075" s="66"/>
      <c r="U2075" s="66"/>
      <c r="V2075" s="66"/>
      <c r="W2075" s="66"/>
      <c r="X2075" s="66"/>
      <c r="Y2075" s="66"/>
      <c r="Z2075" s="66"/>
      <c r="AA2075" s="66"/>
      <c r="AB2075" s="66"/>
      <c r="AC2075" s="66"/>
      <c r="AD2075" s="66"/>
      <c r="AE2075" s="66"/>
      <c r="AF2075" s="66"/>
      <c r="AG2075" s="66"/>
      <c r="AH2075" s="66"/>
      <c r="AI2075" s="66"/>
    </row>
    <row r="2076">
      <c r="A2076" s="150"/>
      <c r="B2076" s="225"/>
      <c r="C2076" s="269"/>
      <c r="D2076" s="228"/>
      <c r="E2076" s="225"/>
      <c r="F2076" s="301"/>
      <c r="G2076" s="302"/>
      <c r="H2076" s="302"/>
      <c r="I2076" s="302"/>
      <c r="J2076" s="260"/>
      <c r="K2076" s="269"/>
      <c r="L2076" s="269"/>
      <c r="M2076" s="269"/>
      <c r="N2076" s="225"/>
      <c r="O2076" s="225"/>
      <c r="P2076" s="66"/>
      <c r="Q2076" s="66"/>
      <c r="R2076" s="66"/>
      <c r="S2076" s="66"/>
      <c r="T2076" s="66"/>
      <c r="U2076" s="66"/>
      <c r="V2076" s="66"/>
      <c r="W2076" s="66"/>
      <c r="X2076" s="66"/>
      <c r="Y2076" s="66"/>
      <c r="Z2076" s="66"/>
      <c r="AA2076" s="66"/>
      <c r="AB2076" s="66"/>
      <c r="AC2076" s="66"/>
      <c r="AD2076" s="66"/>
      <c r="AE2076" s="66"/>
      <c r="AF2076" s="66"/>
      <c r="AG2076" s="66"/>
      <c r="AH2076" s="66"/>
      <c r="AI2076" s="66"/>
    </row>
    <row r="2077">
      <c r="A2077" s="150"/>
      <c r="B2077" s="225"/>
      <c r="C2077" s="269"/>
      <c r="D2077" s="228"/>
      <c r="E2077" s="225"/>
      <c r="F2077" s="301"/>
      <c r="G2077" s="302"/>
      <c r="H2077" s="302"/>
      <c r="I2077" s="302"/>
      <c r="J2077" s="260"/>
      <c r="K2077" s="269"/>
      <c r="L2077" s="269"/>
      <c r="M2077" s="269"/>
      <c r="N2077" s="225"/>
      <c r="O2077" s="225"/>
      <c r="P2077" s="66"/>
      <c r="Q2077" s="66"/>
      <c r="R2077" s="66"/>
      <c r="S2077" s="66"/>
      <c r="T2077" s="66"/>
      <c r="U2077" s="66"/>
      <c r="V2077" s="66"/>
      <c r="W2077" s="66"/>
      <c r="X2077" s="66"/>
      <c r="Y2077" s="66"/>
      <c r="Z2077" s="66"/>
      <c r="AA2077" s="66"/>
      <c r="AB2077" s="66"/>
      <c r="AC2077" s="66"/>
      <c r="AD2077" s="66"/>
      <c r="AE2077" s="66"/>
      <c r="AF2077" s="66"/>
      <c r="AG2077" s="66"/>
      <c r="AH2077" s="66"/>
      <c r="AI2077" s="66"/>
    </row>
    <row r="2078">
      <c r="A2078" s="150"/>
      <c r="B2078" s="225"/>
      <c r="C2078" s="269"/>
      <c r="D2078" s="228"/>
      <c r="E2078" s="225"/>
      <c r="F2078" s="301"/>
      <c r="G2078" s="302"/>
      <c r="H2078" s="302"/>
      <c r="I2078" s="302"/>
      <c r="J2078" s="260"/>
      <c r="K2078" s="269"/>
      <c r="L2078" s="269"/>
      <c r="M2078" s="269"/>
      <c r="N2078" s="225"/>
      <c r="O2078" s="225"/>
      <c r="P2078" s="66"/>
      <c r="Q2078" s="66"/>
      <c r="R2078" s="66"/>
      <c r="S2078" s="66"/>
      <c r="T2078" s="66"/>
      <c r="U2078" s="66"/>
      <c r="V2078" s="66"/>
      <c r="W2078" s="66"/>
      <c r="X2078" s="66"/>
      <c r="Y2078" s="66"/>
      <c r="Z2078" s="66"/>
      <c r="AA2078" s="66"/>
      <c r="AB2078" s="66"/>
      <c r="AC2078" s="66"/>
      <c r="AD2078" s="66"/>
      <c r="AE2078" s="66"/>
      <c r="AF2078" s="66"/>
      <c r="AG2078" s="66"/>
      <c r="AH2078" s="66"/>
      <c r="AI2078" s="66"/>
    </row>
    <row r="2079">
      <c r="A2079" s="150"/>
      <c r="B2079" s="225"/>
      <c r="C2079" s="269"/>
      <c r="D2079" s="228"/>
      <c r="E2079" s="225"/>
      <c r="F2079" s="301"/>
      <c r="G2079" s="302"/>
      <c r="H2079" s="302"/>
      <c r="I2079" s="302"/>
      <c r="J2079" s="260"/>
      <c r="K2079" s="269"/>
      <c r="L2079" s="269"/>
      <c r="M2079" s="269"/>
      <c r="N2079" s="225"/>
      <c r="O2079" s="225"/>
      <c r="P2079" s="66"/>
      <c r="Q2079" s="66"/>
      <c r="R2079" s="66"/>
      <c r="S2079" s="66"/>
      <c r="T2079" s="66"/>
      <c r="U2079" s="66"/>
      <c r="V2079" s="66"/>
      <c r="W2079" s="66"/>
      <c r="X2079" s="66"/>
      <c r="Y2079" s="66"/>
      <c r="Z2079" s="66"/>
      <c r="AA2079" s="66"/>
      <c r="AB2079" s="66"/>
      <c r="AC2079" s="66"/>
      <c r="AD2079" s="66"/>
      <c r="AE2079" s="66"/>
      <c r="AF2079" s="66"/>
      <c r="AG2079" s="66"/>
      <c r="AH2079" s="66"/>
      <c r="AI2079" s="66"/>
    </row>
    <row r="2080">
      <c r="A2080" s="150"/>
      <c r="B2080" s="225"/>
      <c r="C2080" s="269"/>
      <c r="D2080" s="228"/>
      <c r="E2080" s="225"/>
      <c r="F2080" s="301"/>
      <c r="G2080" s="302"/>
      <c r="H2080" s="302"/>
      <c r="I2080" s="302"/>
      <c r="J2080" s="260"/>
      <c r="K2080" s="269"/>
      <c r="L2080" s="269"/>
      <c r="M2080" s="269"/>
      <c r="N2080" s="225"/>
      <c r="O2080" s="225"/>
      <c r="P2080" s="66"/>
      <c r="Q2080" s="66"/>
      <c r="R2080" s="66"/>
      <c r="S2080" s="66"/>
      <c r="T2080" s="66"/>
      <c r="U2080" s="66"/>
      <c r="V2080" s="66"/>
      <c r="W2080" s="66"/>
      <c r="X2080" s="66"/>
      <c r="Y2080" s="66"/>
      <c r="Z2080" s="66"/>
      <c r="AA2080" s="66"/>
      <c r="AB2080" s="66"/>
      <c r="AC2080" s="66"/>
      <c r="AD2080" s="66"/>
      <c r="AE2080" s="66"/>
      <c r="AF2080" s="66"/>
      <c r="AG2080" s="66"/>
      <c r="AH2080" s="66"/>
      <c r="AI2080" s="66"/>
    </row>
    <row r="2081">
      <c r="A2081" s="150"/>
      <c r="B2081" s="225"/>
      <c r="C2081" s="269"/>
      <c r="D2081" s="228"/>
      <c r="E2081" s="225"/>
      <c r="F2081" s="301"/>
      <c r="G2081" s="302"/>
      <c r="H2081" s="302"/>
      <c r="I2081" s="302"/>
      <c r="J2081" s="260"/>
      <c r="K2081" s="269"/>
      <c r="L2081" s="269"/>
      <c r="M2081" s="269"/>
      <c r="N2081" s="225"/>
      <c r="O2081" s="225"/>
      <c r="P2081" s="66"/>
      <c r="Q2081" s="66"/>
      <c r="R2081" s="66"/>
      <c r="S2081" s="66"/>
      <c r="T2081" s="66"/>
      <c r="U2081" s="66"/>
      <c r="V2081" s="66"/>
      <c r="W2081" s="66"/>
      <c r="X2081" s="66"/>
      <c r="Y2081" s="66"/>
      <c r="Z2081" s="66"/>
      <c r="AA2081" s="66"/>
      <c r="AB2081" s="66"/>
      <c r="AC2081" s="66"/>
      <c r="AD2081" s="66"/>
      <c r="AE2081" s="66"/>
      <c r="AF2081" s="66"/>
      <c r="AG2081" s="66"/>
      <c r="AH2081" s="66"/>
      <c r="AI2081" s="66"/>
    </row>
    <row r="2082">
      <c r="A2082" s="150"/>
      <c r="B2082" s="225"/>
      <c r="C2082" s="269"/>
      <c r="D2082" s="228"/>
      <c r="E2082" s="225"/>
      <c r="F2082" s="301"/>
      <c r="G2082" s="302"/>
      <c r="H2082" s="302"/>
      <c r="I2082" s="302"/>
      <c r="J2082" s="260"/>
      <c r="K2082" s="269"/>
      <c r="L2082" s="269"/>
      <c r="M2082" s="269"/>
      <c r="N2082" s="225"/>
      <c r="O2082" s="225"/>
      <c r="P2082" s="66"/>
      <c r="Q2082" s="66"/>
      <c r="R2082" s="66"/>
      <c r="S2082" s="66"/>
      <c r="T2082" s="66"/>
      <c r="U2082" s="66"/>
      <c r="V2082" s="66"/>
      <c r="W2082" s="66"/>
      <c r="X2082" s="66"/>
      <c r="Y2082" s="66"/>
      <c r="Z2082" s="66"/>
      <c r="AA2082" s="66"/>
      <c r="AB2082" s="66"/>
      <c r="AC2082" s="66"/>
      <c r="AD2082" s="66"/>
      <c r="AE2082" s="66"/>
      <c r="AF2082" s="66"/>
      <c r="AG2082" s="66"/>
      <c r="AH2082" s="66"/>
      <c r="AI2082" s="66"/>
    </row>
    <row r="2083">
      <c r="A2083" s="150"/>
      <c r="B2083" s="225"/>
      <c r="C2083" s="269"/>
      <c r="D2083" s="228"/>
      <c r="E2083" s="225"/>
      <c r="F2083" s="301"/>
      <c r="G2083" s="302"/>
      <c r="H2083" s="302"/>
      <c r="I2083" s="302"/>
      <c r="J2083" s="260"/>
      <c r="K2083" s="269"/>
      <c r="L2083" s="269"/>
      <c r="M2083" s="269"/>
      <c r="N2083" s="225"/>
      <c r="O2083" s="225"/>
      <c r="P2083" s="66"/>
      <c r="Q2083" s="66"/>
      <c r="R2083" s="66"/>
      <c r="S2083" s="66"/>
      <c r="T2083" s="66"/>
      <c r="U2083" s="66"/>
      <c r="V2083" s="66"/>
      <c r="W2083" s="66"/>
      <c r="X2083" s="66"/>
      <c r="Y2083" s="66"/>
      <c r="Z2083" s="66"/>
      <c r="AA2083" s="66"/>
      <c r="AB2083" s="66"/>
      <c r="AC2083" s="66"/>
      <c r="AD2083" s="66"/>
      <c r="AE2083" s="66"/>
      <c r="AF2083" s="66"/>
      <c r="AG2083" s="66"/>
      <c r="AH2083" s="66"/>
      <c r="AI2083" s="66"/>
    </row>
    <row r="2084">
      <c r="A2084" s="150"/>
      <c r="B2084" s="225"/>
      <c r="C2084" s="269"/>
      <c r="D2084" s="228"/>
      <c r="E2084" s="225"/>
      <c r="F2084" s="301"/>
      <c r="G2084" s="302"/>
      <c r="H2084" s="302"/>
      <c r="I2084" s="302"/>
      <c r="J2084" s="260"/>
      <c r="K2084" s="269"/>
      <c r="L2084" s="269"/>
      <c r="M2084" s="269"/>
      <c r="N2084" s="225"/>
      <c r="O2084" s="225"/>
      <c r="P2084" s="66"/>
      <c r="Q2084" s="66"/>
      <c r="R2084" s="66"/>
      <c r="S2084" s="66"/>
      <c r="T2084" s="66"/>
      <c r="U2084" s="66"/>
      <c r="V2084" s="66"/>
      <c r="W2084" s="66"/>
      <c r="X2084" s="66"/>
      <c r="Y2084" s="66"/>
      <c r="Z2084" s="66"/>
      <c r="AA2084" s="66"/>
      <c r="AB2084" s="66"/>
      <c r="AC2084" s="66"/>
      <c r="AD2084" s="66"/>
      <c r="AE2084" s="66"/>
      <c r="AF2084" s="66"/>
      <c r="AG2084" s="66"/>
      <c r="AH2084" s="66"/>
      <c r="AI2084" s="66"/>
    </row>
    <row r="2085">
      <c r="A2085" s="150"/>
      <c r="B2085" s="225"/>
      <c r="C2085" s="269"/>
      <c r="D2085" s="228"/>
      <c r="E2085" s="225"/>
      <c r="F2085" s="301"/>
      <c r="G2085" s="302"/>
      <c r="H2085" s="302"/>
      <c r="I2085" s="302"/>
      <c r="J2085" s="260"/>
      <c r="K2085" s="269"/>
      <c r="L2085" s="269"/>
      <c r="M2085" s="269"/>
      <c r="N2085" s="225"/>
      <c r="O2085" s="225"/>
      <c r="P2085" s="66"/>
      <c r="Q2085" s="66"/>
      <c r="R2085" s="66"/>
      <c r="S2085" s="66"/>
      <c r="T2085" s="66"/>
      <c r="U2085" s="66"/>
      <c r="V2085" s="66"/>
      <c r="W2085" s="66"/>
      <c r="X2085" s="66"/>
      <c r="Y2085" s="66"/>
      <c r="Z2085" s="66"/>
      <c r="AA2085" s="66"/>
      <c r="AB2085" s="66"/>
      <c r="AC2085" s="66"/>
      <c r="AD2085" s="66"/>
      <c r="AE2085" s="66"/>
      <c r="AF2085" s="66"/>
      <c r="AG2085" s="66"/>
      <c r="AH2085" s="66"/>
      <c r="AI2085" s="66"/>
    </row>
    <row r="2086">
      <c r="A2086" s="150"/>
      <c r="B2086" s="225"/>
      <c r="C2086" s="269"/>
      <c r="D2086" s="228"/>
      <c r="E2086" s="225"/>
      <c r="F2086" s="301"/>
      <c r="G2086" s="302"/>
      <c r="H2086" s="302"/>
      <c r="I2086" s="302"/>
      <c r="J2086" s="260"/>
      <c r="K2086" s="269"/>
      <c r="L2086" s="269"/>
      <c r="M2086" s="269"/>
      <c r="N2086" s="225"/>
      <c r="O2086" s="225"/>
      <c r="P2086" s="66"/>
      <c r="Q2086" s="66"/>
      <c r="R2086" s="66"/>
      <c r="S2086" s="66"/>
      <c r="T2086" s="66"/>
      <c r="U2086" s="66"/>
      <c r="V2086" s="66"/>
      <c r="W2086" s="66"/>
      <c r="X2086" s="66"/>
      <c r="Y2086" s="66"/>
      <c r="Z2086" s="66"/>
      <c r="AA2086" s="66"/>
      <c r="AB2086" s="66"/>
      <c r="AC2086" s="66"/>
      <c r="AD2086" s="66"/>
      <c r="AE2086" s="66"/>
      <c r="AF2086" s="66"/>
      <c r="AG2086" s="66"/>
      <c r="AH2086" s="66"/>
      <c r="AI2086" s="66"/>
    </row>
    <row r="2087">
      <c r="A2087" s="150"/>
      <c r="B2087" s="225"/>
      <c r="C2087" s="269"/>
      <c r="D2087" s="228"/>
      <c r="E2087" s="225"/>
      <c r="F2087" s="301"/>
      <c r="G2087" s="302"/>
      <c r="H2087" s="302"/>
      <c r="I2087" s="302"/>
      <c r="J2087" s="260"/>
      <c r="K2087" s="269"/>
      <c r="L2087" s="269"/>
      <c r="M2087" s="269"/>
      <c r="N2087" s="225"/>
      <c r="O2087" s="225"/>
      <c r="P2087" s="66"/>
      <c r="Q2087" s="66"/>
      <c r="R2087" s="66"/>
      <c r="S2087" s="66"/>
      <c r="T2087" s="66"/>
      <c r="U2087" s="66"/>
      <c r="V2087" s="66"/>
      <c r="W2087" s="66"/>
      <c r="X2087" s="66"/>
      <c r="Y2087" s="66"/>
      <c r="Z2087" s="66"/>
      <c r="AA2087" s="66"/>
      <c r="AB2087" s="66"/>
      <c r="AC2087" s="66"/>
      <c r="AD2087" s="66"/>
      <c r="AE2087" s="66"/>
      <c r="AF2087" s="66"/>
      <c r="AG2087" s="66"/>
      <c r="AH2087" s="66"/>
      <c r="AI2087" s="66"/>
    </row>
    <row r="2088">
      <c r="A2088" s="150"/>
      <c r="B2088" s="225"/>
      <c r="C2088" s="269"/>
      <c r="D2088" s="228"/>
      <c r="E2088" s="225"/>
      <c r="F2088" s="301"/>
      <c r="G2088" s="302"/>
      <c r="H2088" s="302"/>
      <c r="I2088" s="302"/>
      <c r="J2088" s="260"/>
      <c r="K2088" s="269"/>
      <c r="L2088" s="269"/>
      <c r="M2088" s="269"/>
      <c r="N2088" s="225"/>
      <c r="O2088" s="225"/>
      <c r="P2088" s="66"/>
      <c r="Q2088" s="66"/>
      <c r="R2088" s="66"/>
      <c r="S2088" s="66"/>
      <c r="T2088" s="66"/>
      <c r="U2088" s="66"/>
      <c r="V2088" s="66"/>
      <c r="W2088" s="66"/>
      <c r="X2088" s="66"/>
      <c r="Y2088" s="66"/>
      <c r="Z2088" s="66"/>
      <c r="AA2088" s="66"/>
      <c r="AB2088" s="66"/>
      <c r="AC2088" s="66"/>
      <c r="AD2088" s="66"/>
      <c r="AE2088" s="66"/>
      <c r="AF2088" s="66"/>
      <c r="AG2088" s="66"/>
      <c r="AH2088" s="66"/>
      <c r="AI2088" s="66"/>
    </row>
    <row r="2089">
      <c r="A2089" s="150"/>
      <c r="B2089" s="225"/>
      <c r="C2089" s="269"/>
      <c r="D2089" s="228"/>
      <c r="E2089" s="225"/>
      <c r="F2089" s="301"/>
      <c r="G2089" s="302"/>
      <c r="H2089" s="302"/>
      <c r="I2089" s="302"/>
      <c r="J2089" s="260"/>
      <c r="K2089" s="269"/>
      <c r="L2089" s="269"/>
      <c r="M2089" s="269"/>
      <c r="N2089" s="225"/>
      <c r="O2089" s="225"/>
      <c r="P2089" s="66"/>
      <c r="Q2089" s="66"/>
      <c r="R2089" s="66"/>
      <c r="S2089" s="66"/>
      <c r="T2089" s="66"/>
      <c r="U2089" s="66"/>
      <c r="V2089" s="66"/>
      <c r="W2089" s="66"/>
      <c r="X2089" s="66"/>
      <c r="Y2089" s="66"/>
      <c r="Z2089" s="66"/>
      <c r="AA2089" s="66"/>
      <c r="AB2089" s="66"/>
      <c r="AC2089" s="66"/>
      <c r="AD2089" s="66"/>
      <c r="AE2089" s="66"/>
      <c r="AF2089" s="66"/>
      <c r="AG2089" s="66"/>
      <c r="AH2089" s="66"/>
      <c r="AI2089" s="66"/>
    </row>
    <row r="2090">
      <c r="A2090" s="150"/>
      <c r="B2090" s="225"/>
      <c r="C2090" s="269"/>
      <c r="D2090" s="228"/>
      <c r="E2090" s="225"/>
      <c r="F2090" s="301"/>
      <c r="G2090" s="302"/>
      <c r="H2090" s="302"/>
      <c r="I2090" s="302"/>
      <c r="J2090" s="260"/>
      <c r="K2090" s="269"/>
      <c r="L2090" s="269"/>
      <c r="M2090" s="269"/>
      <c r="N2090" s="225"/>
      <c r="O2090" s="225"/>
      <c r="P2090" s="66"/>
      <c r="Q2090" s="66"/>
      <c r="R2090" s="66"/>
      <c r="S2090" s="66"/>
      <c r="T2090" s="66"/>
      <c r="U2090" s="66"/>
      <c r="V2090" s="66"/>
      <c r="W2090" s="66"/>
      <c r="X2090" s="66"/>
      <c r="Y2090" s="66"/>
      <c r="Z2090" s="66"/>
      <c r="AA2090" s="66"/>
      <c r="AB2090" s="66"/>
      <c r="AC2090" s="66"/>
      <c r="AD2090" s="66"/>
      <c r="AE2090" s="66"/>
      <c r="AF2090" s="66"/>
      <c r="AG2090" s="66"/>
      <c r="AH2090" s="66"/>
      <c r="AI2090" s="66"/>
    </row>
    <row r="2091">
      <c r="A2091" s="150"/>
      <c r="B2091" s="225"/>
      <c r="C2091" s="269"/>
      <c r="D2091" s="228"/>
      <c r="E2091" s="225"/>
      <c r="F2091" s="301"/>
      <c r="G2091" s="302"/>
      <c r="H2091" s="302"/>
      <c r="I2091" s="302"/>
      <c r="J2091" s="260"/>
      <c r="K2091" s="269"/>
      <c r="L2091" s="269"/>
      <c r="M2091" s="269"/>
      <c r="N2091" s="225"/>
      <c r="O2091" s="225"/>
      <c r="P2091" s="66"/>
      <c r="Q2091" s="66"/>
      <c r="R2091" s="66"/>
      <c r="S2091" s="66"/>
      <c r="T2091" s="66"/>
      <c r="U2091" s="66"/>
      <c r="V2091" s="66"/>
      <c r="W2091" s="66"/>
      <c r="X2091" s="66"/>
      <c r="Y2091" s="66"/>
      <c r="Z2091" s="66"/>
      <c r="AA2091" s="66"/>
      <c r="AB2091" s="66"/>
      <c r="AC2091" s="66"/>
      <c r="AD2091" s="66"/>
      <c r="AE2091" s="66"/>
      <c r="AF2091" s="66"/>
      <c r="AG2091" s="66"/>
      <c r="AH2091" s="66"/>
      <c r="AI2091" s="66"/>
    </row>
    <row r="2092">
      <c r="A2092" s="150"/>
      <c r="B2092" s="225"/>
      <c r="C2092" s="269"/>
      <c r="D2092" s="228"/>
      <c r="E2092" s="225"/>
      <c r="F2092" s="301"/>
      <c r="G2092" s="302"/>
      <c r="H2092" s="302"/>
      <c r="I2092" s="302"/>
      <c r="J2092" s="260"/>
      <c r="K2092" s="269"/>
      <c r="L2092" s="269"/>
      <c r="M2092" s="269"/>
      <c r="N2092" s="225"/>
      <c r="O2092" s="225"/>
      <c r="P2092" s="66"/>
      <c r="Q2092" s="66"/>
      <c r="R2092" s="66"/>
      <c r="S2092" s="66"/>
      <c r="T2092" s="66"/>
      <c r="U2092" s="66"/>
      <c r="V2092" s="66"/>
      <c r="W2092" s="66"/>
      <c r="X2092" s="66"/>
      <c r="Y2092" s="66"/>
      <c r="Z2092" s="66"/>
      <c r="AA2092" s="66"/>
      <c r="AB2092" s="66"/>
      <c r="AC2092" s="66"/>
      <c r="AD2092" s="66"/>
      <c r="AE2092" s="66"/>
      <c r="AF2092" s="66"/>
      <c r="AG2092" s="66"/>
      <c r="AH2092" s="66"/>
      <c r="AI2092" s="66"/>
    </row>
    <row r="2093">
      <c r="A2093" s="150"/>
      <c r="B2093" s="225"/>
      <c r="C2093" s="269"/>
      <c r="D2093" s="228"/>
      <c r="E2093" s="225"/>
      <c r="F2093" s="301"/>
      <c r="G2093" s="302"/>
      <c r="H2093" s="302"/>
      <c r="I2093" s="302"/>
      <c r="J2093" s="260"/>
      <c r="K2093" s="269"/>
      <c r="L2093" s="269"/>
      <c r="M2093" s="269"/>
      <c r="N2093" s="225"/>
      <c r="O2093" s="225"/>
      <c r="P2093" s="66"/>
      <c r="Q2093" s="66"/>
      <c r="R2093" s="66"/>
      <c r="S2093" s="66"/>
      <c r="T2093" s="66"/>
      <c r="U2093" s="66"/>
      <c r="V2093" s="66"/>
      <c r="W2093" s="66"/>
      <c r="X2093" s="66"/>
      <c r="Y2093" s="66"/>
      <c r="Z2093" s="66"/>
      <c r="AA2093" s="66"/>
      <c r="AB2093" s="66"/>
      <c r="AC2093" s="66"/>
      <c r="AD2093" s="66"/>
      <c r="AE2093" s="66"/>
      <c r="AF2093" s="66"/>
      <c r="AG2093" s="66"/>
      <c r="AH2093" s="66"/>
      <c r="AI2093" s="66"/>
    </row>
    <row r="2094">
      <c r="A2094" s="150"/>
      <c r="B2094" s="225"/>
      <c r="C2094" s="269"/>
      <c r="D2094" s="228"/>
      <c r="E2094" s="225"/>
      <c r="F2094" s="301"/>
      <c r="G2094" s="302"/>
      <c r="H2094" s="302"/>
      <c r="I2094" s="302"/>
      <c r="J2094" s="260"/>
      <c r="K2094" s="269"/>
      <c r="L2094" s="269"/>
      <c r="M2094" s="269"/>
      <c r="N2094" s="225"/>
      <c r="O2094" s="225"/>
      <c r="P2094" s="66"/>
      <c r="Q2094" s="66"/>
      <c r="R2094" s="66"/>
      <c r="S2094" s="66"/>
      <c r="T2094" s="66"/>
      <c r="U2094" s="66"/>
      <c r="V2094" s="66"/>
      <c r="W2094" s="66"/>
      <c r="X2094" s="66"/>
      <c r="Y2094" s="66"/>
      <c r="Z2094" s="66"/>
      <c r="AA2094" s="66"/>
      <c r="AB2094" s="66"/>
      <c r="AC2094" s="66"/>
      <c r="AD2094" s="66"/>
      <c r="AE2094" s="66"/>
      <c r="AF2094" s="66"/>
      <c r="AG2094" s="66"/>
      <c r="AH2094" s="66"/>
      <c r="AI2094" s="66"/>
    </row>
    <row r="2095">
      <c r="A2095" s="150"/>
      <c r="B2095" s="225"/>
      <c r="C2095" s="269"/>
      <c r="D2095" s="228"/>
      <c r="E2095" s="225"/>
      <c r="F2095" s="301"/>
      <c r="G2095" s="302"/>
      <c r="H2095" s="302"/>
      <c r="I2095" s="302"/>
      <c r="J2095" s="260"/>
      <c r="K2095" s="269"/>
      <c r="L2095" s="269"/>
      <c r="M2095" s="269"/>
      <c r="N2095" s="225"/>
      <c r="O2095" s="225"/>
      <c r="P2095" s="66"/>
      <c r="Q2095" s="66"/>
      <c r="R2095" s="66"/>
      <c r="S2095" s="66"/>
      <c r="T2095" s="66"/>
      <c r="U2095" s="66"/>
      <c r="V2095" s="66"/>
      <c r="W2095" s="66"/>
      <c r="X2095" s="66"/>
      <c r="Y2095" s="66"/>
      <c r="Z2095" s="66"/>
      <c r="AA2095" s="66"/>
      <c r="AB2095" s="66"/>
      <c r="AC2095" s="66"/>
      <c r="AD2095" s="66"/>
      <c r="AE2095" s="66"/>
      <c r="AF2095" s="66"/>
      <c r="AG2095" s="66"/>
      <c r="AH2095" s="66"/>
      <c r="AI2095" s="66"/>
    </row>
    <row r="2096">
      <c r="A2096" s="150"/>
      <c r="B2096" s="225"/>
      <c r="C2096" s="269"/>
      <c r="D2096" s="228"/>
      <c r="E2096" s="225"/>
      <c r="F2096" s="301"/>
      <c r="G2096" s="302"/>
      <c r="H2096" s="302"/>
      <c r="I2096" s="302"/>
      <c r="J2096" s="260"/>
      <c r="K2096" s="269"/>
      <c r="L2096" s="269"/>
      <c r="M2096" s="269"/>
      <c r="N2096" s="225"/>
      <c r="O2096" s="225"/>
      <c r="P2096" s="66"/>
      <c r="Q2096" s="66"/>
      <c r="R2096" s="66"/>
      <c r="S2096" s="66"/>
      <c r="T2096" s="66"/>
      <c r="U2096" s="66"/>
      <c r="V2096" s="66"/>
      <c r="W2096" s="66"/>
      <c r="X2096" s="66"/>
      <c r="Y2096" s="66"/>
      <c r="Z2096" s="66"/>
      <c r="AA2096" s="66"/>
      <c r="AB2096" s="66"/>
      <c r="AC2096" s="66"/>
      <c r="AD2096" s="66"/>
      <c r="AE2096" s="66"/>
      <c r="AF2096" s="66"/>
      <c r="AG2096" s="66"/>
      <c r="AH2096" s="66"/>
      <c r="AI2096" s="66"/>
    </row>
  </sheetData>
  <autoFilter ref="$A$1:$AI$1381">
    <filterColumn colId="2">
      <filters blank="1">
        <filter val="Unable to scroll the page add new card page"/>
      </filters>
    </filterColumn>
    <filterColumn colId="11">
      <filters/>
    </filterColumn>
  </autoFilter>
  <mergeCells count="181">
    <mergeCell ref="B2:B5"/>
    <mergeCell ref="C2:C5"/>
    <mergeCell ref="B6:B12"/>
    <mergeCell ref="C6:C12"/>
    <mergeCell ref="B13:B26"/>
    <mergeCell ref="C13:C26"/>
    <mergeCell ref="C27:C48"/>
    <mergeCell ref="B27:B48"/>
    <mergeCell ref="B49:B58"/>
    <mergeCell ref="B60:B68"/>
    <mergeCell ref="B77:B86"/>
    <mergeCell ref="B87:B95"/>
    <mergeCell ref="B96:B112"/>
    <mergeCell ref="A153:A154"/>
    <mergeCell ref="C49:C58"/>
    <mergeCell ref="C60:C68"/>
    <mergeCell ref="C69:C76"/>
    <mergeCell ref="C77:C86"/>
    <mergeCell ref="C87:C95"/>
    <mergeCell ref="C96:C112"/>
    <mergeCell ref="C113:C145"/>
    <mergeCell ref="B153:B154"/>
    <mergeCell ref="B156:B158"/>
    <mergeCell ref="B166:B173"/>
    <mergeCell ref="B178:B179"/>
    <mergeCell ref="B180:B191"/>
    <mergeCell ref="B192:B199"/>
    <mergeCell ref="B200:B205"/>
    <mergeCell ref="C153:C154"/>
    <mergeCell ref="C156:C158"/>
    <mergeCell ref="C166:C173"/>
    <mergeCell ref="C178:C179"/>
    <mergeCell ref="C180:C191"/>
    <mergeCell ref="C192:C199"/>
    <mergeCell ref="C200:C205"/>
    <mergeCell ref="B251:B261"/>
    <mergeCell ref="B262:B277"/>
    <mergeCell ref="B206:B212"/>
    <mergeCell ref="B213:B215"/>
    <mergeCell ref="B216:B220"/>
    <mergeCell ref="B221:B227"/>
    <mergeCell ref="B228:B238"/>
    <mergeCell ref="B239:B243"/>
    <mergeCell ref="B244:B250"/>
    <mergeCell ref="B465:B466"/>
    <mergeCell ref="B469:B479"/>
    <mergeCell ref="B480:B488"/>
    <mergeCell ref="B489:B491"/>
    <mergeCell ref="B492:B494"/>
    <mergeCell ref="B495:B504"/>
    <mergeCell ref="B505:B508"/>
    <mergeCell ref="B509:B513"/>
    <mergeCell ref="B515:B517"/>
    <mergeCell ref="B519:B525"/>
    <mergeCell ref="B526:B533"/>
    <mergeCell ref="B534:B541"/>
    <mergeCell ref="B542:B550"/>
    <mergeCell ref="B599:B614"/>
    <mergeCell ref="B615:B630"/>
    <mergeCell ref="B631:B632"/>
    <mergeCell ref="B634:B645"/>
    <mergeCell ref="B646:B648"/>
    <mergeCell ref="B649:B657"/>
    <mergeCell ref="B658:B660"/>
    <mergeCell ref="B661:B670"/>
    <mergeCell ref="B671:B682"/>
    <mergeCell ref="B683:B691"/>
    <mergeCell ref="B692:B707"/>
    <mergeCell ref="B708:B717"/>
    <mergeCell ref="B718:B727"/>
    <mergeCell ref="B728:B738"/>
    <mergeCell ref="B739:B743"/>
    <mergeCell ref="B744:B746"/>
    <mergeCell ref="B747:B751"/>
    <mergeCell ref="B752:B755"/>
    <mergeCell ref="B756:B761"/>
    <mergeCell ref="B762:B773"/>
    <mergeCell ref="B774:B786"/>
    <mergeCell ref="B787:B793"/>
    <mergeCell ref="B896:B901"/>
    <mergeCell ref="B902:B908"/>
    <mergeCell ref="B909:B918"/>
    <mergeCell ref="B919:B931"/>
    <mergeCell ref="B959:B966"/>
    <mergeCell ref="B967:B973"/>
    <mergeCell ref="B794:B797"/>
    <mergeCell ref="B841:B845"/>
    <mergeCell ref="B846:B856"/>
    <mergeCell ref="B857:B859"/>
    <mergeCell ref="B860:B875"/>
    <mergeCell ref="B876:B884"/>
    <mergeCell ref="B885:B895"/>
    <mergeCell ref="C515:C517"/>
    <mergeCell ref="C519:C525"/>
    <mergeCell ref="C526:C533"/>
    <mergeCell ref="C534:C541"/>
    <mergeCell ref="C542:C550"/>
    <mergeCell ref="C599:C614"/>
    <mergeCell ref="C615:C630"/>
    <mergeCell ref="C631:C632"/>
    <mergeCell ref="C634:C645"/>
    <mergeCell ref="C646:C648"/>
    <mergeCell ref="C649:C657"/>
    <mergeCell ref="C658:C660"/>
    <mergeCell ref="C661:C670"/>
    <mergeCell ref="C671:C682"/>
    <mergeCell ref="C683:C691"/>
    <mergeCell ref="C692:C707"/>
    <mergeCell ref="C708:C717"/>
    <mergeCell ref="C718:C727"/>
    <mergeCell ref="C728:C738"/>
    <mergeCell ref="C739:C743"/>
    <mergeCell ref="C744:C746"/>
    <mergeCell ref="C747:C751"/>
    <mergeCell ref="C752:C755"/>
    <mergeCell ref="C756:C761"/>
    <mergeCell ref="C762:C773"/>
    <mergeCell ref="C774:C786"/>
    <mergeCell ref="C787:C793"/>
    <mergeCell ref="C794:C797"/>
    <mergeCell ref="C902:C908"/>
    <mergeCell ref="C909:C918"/>
    <mergeCell ref="C919:C931"/>
    <mergeCell ref="C959:C966"/>
    <mergeCell ref="C967:C973"/>
    <mergeCell ref="C841:C845"/>
    <mergeCell ref="C846:C856"/>
    <mergeCell ref="C857:C859"/>
    <mergeCell ref="C860:C875"/>
    <mergeCell ref="C876:C884"/>
    <mergeCell ref="C885:C895"/>
    <mergeCell ref="C896:C901"/>
    <mergeCell ref="C206:C212"/>
    <mergeCell ref="C213:C215"/>
    <mergeCell ref="C216:C220"/>
    <mergeCell ref="C221:C227"/>
    <mergeCell ref="C228:C238"/>
    <mergeCell ref="C239:C243"/>
    <mergeCell ref="C244:C250"/>
    <mergeCell ref="C251:C261"/>
    <mergeCell ref="C262:C277"/>
    <mergeCell ref="C289:C300"/>
    <mergeCell ref="B321:B329"/>
    <mergeCell ref="C321:C329"/>
    <mergeCell ref="B330:B334"/>
    <mergeCell ref="C330:C334"/>
    <mergeCell ref="B335:B347"/>
    <mergeCell ref="C335:C347"/>
    <mergeCell ref="C348:C364"/>
    <mergeCell ref="B365:B386"/>
    <mergeCell ref="C365:C386"/>
    <mergeCell ref="B387:B395"/>
    <mergeCell ref="C387:C395"/>
    <mergeCell ref="B396:B407"/>
    <mergeCell ref="C396:C407"/>
    <mergeCell ref="B408:B415"/>
    <mergeCell ref="C408:C415"/>
    <mergeCell ref="B416:B420"/>
    <mergeCell ref="C416:C420"/>
    <mergeCell ref="C421:C430"/>
    <mergeCell ref="B421:B430"/>
    <mergeCell ref="B431:B439"/>
    <mergeCell ref="B440:B442"/>
    <mergeCell ref="B443:B445"/>
    <mergeCell ref="B446:B455"/>
    <mergeCell ref="B456:B459"/>
    <mergeCell ref="B460:B464"/>
    <mergeCell ref="C431:C439"/>
    <mergeCell ref="C440:C442"/>
    <mergeCell ref="C443:C445"/>
    <mergeCell ref="C446:C455"/>
    <mergeCell ref="C456:C459"/>
    <mergeCell ref="C460:C464"/>
    <mergeCell ref="C465:C466"/>
    <mergeCell ref="C469:C479"/>
    <mergeCell ref="C480:C488"/>
    <mergeCell ref="C489:C491"/>
    <mergeCell ref="C492:C494"/>
    <mergeCell ref="C495:C504"/>
    <mergeCell ref="C505:C508"/>
    <mergeCell ref="C509:C513"/>
  </mergeCells>
  <hyperlinks>
    <hyperlink r:id="rId1" ref="M72"/>
    <hyperlink r:id="rId2" ref="M174"/>
    <hyperlink r:id="rId3" ref="M286"/>
    <hyperlink r:id="rId4" ref="M287"/>
    <hyperlink r:id="rId5" ref="M288"/>
    <hyperlink r:id="rId6" ref="M291"/>
    <hyperlink r:id="rId7" ref="M310"/>
    <hyperlink r:id="rId8" ref="M316"/>
    <hyperlink r:id="rId9" ref="M422"/>
    <hyperlink r:id="rId10" ref="M425"/>
    <hyperlink r:id="rId11" ref="M446"/>
    <hyperlink r:id="rId12" ref="M447"/>
    <hyperlink r:id="rId13" ref="M448"/>
    <hyperlink r:id="rId14" ref="M449"/>
    <hyperlink r:id="rId15" ref="M450"/>
    <hyperlink r:id="rId16" ref="M451"/>
    <hyperlink r:id="rId17" ref="M452"/>
    <hyperlink r:id="rId18" ref="M453"/>
    <hyperlink r:id="rId19" ref="M454"/>
    <hyperlink r:id="rId20" ref="M455"/>
    <hyperlink r:id="rId21" ref="M470"/>
    <hyperlink r:id="rId22" ref="M473"/>
    <hyperlink r:id="rId23" ref="M579"/>
    <hyperlink r:id="rId24" ref="M597"/>
    <hyperlink r:id="rId25" ref="M682"/>
    <hyperlink r:id="rId26" ref="M691"/>
    <hyperlink r:id="rId27" ref="M727"/>
    <hyperlink r:id="rId28" ref="M840"/>
    <hyperlink r:id="rId29" ref="M974"/>
    <hyperlink r:id="rId30" ref="M978"/>
    <hyperlink r:id="rId31" ref="M979"/>
    <hyperlink r:id="rId32" ref="M985"/>
    <hyperlink r:id="rId33" ref="M986"/>
    <hyperlink r:id="rId34" ref="M987"/>
    <hyperlink r:id="rId35" ref="M988"/>
    <hyperlink r:id="rId36" ref="M991"/>
    <hyperlink r:id="rId37" ref="M992"/>
    <hyperlink r:id="rId38" ref="M993"/>
    <hyperlink r:id="rId39" ref="M994"/>
    <hyperlink r:id="rId40" ref="M995"/>
    <hyperlink r:id="rId41" ref="M996"/>
    <hyperlink r:id="rId42" ref="M998"/>
    <hyperlink r:id="rId43" ref="M1000"/>
    <hyperlink r:id="rId44" ref="M1001"/>
    <hyperlink r:id="rId45" ref="M1002"/>
    <hyperlink r:id="rId46" ref="M1003"/>
    <hyperlink r:id="rId47" ref="M1004"/>
    <hyperlink r:id="rId48" ref="M1005"/>
    <hyperlink r:id="rId49" ref="M1007"/>
    <hyperlink r:id="rId50" ref="M1015"/>
    <hyperlink r:id="rId51" ref="M1016"/>
    <hyperlink r:id="rId52" ref="M1017"/>
    <hyperlink r:id="rId53" ref="M1018"/>
    <hyperlink r:id="rId54" ref="M1019"/>
    <hyperlink r:id="rId55" ref="M1023"/>
    <hyperlink r:id="rId56" ref="M1024"/>
    <hyperlink r:id="rId57" ref="M1025"/>
    <hyperlink r:id="rId58" ref="M1026"/>
    <hyperlink r:id="rId59" ref="M1027"/>
    <hyperlink r:id="rId60" ref="M1029"/>
    <hyperlink r:id="rId61" ref="M1030"/>
    <hyperlink r:id="rId62" ref="M1031"/>
    <hyperlink r:id="rId63" ref="M1032"/>
    <hyperlink r:id="rId64" ref="M1033"/>
    <hyperlink r:id="rId65" ref="M1034"/>
    <hyperlink r:id="rId66" ref="M1038"/>
    <hyperlink r:id="rId67" ref="M1039"/>
    <hyperlink r:id="rId68" ref="M1041"/>
    <hyperlink r:id="rId69" ref="M1042"/>
    <hyperlink r:id="rId70" ref="M1043"/>
    <hyperlink r:id="rId71" ref="M1044"/>
    <hyperlink r:id="rId72" ref="M1045"/>
    <hyperlink r:id="rId73" ref="M1049"/>
    <hyperlink r:id="rId74" ref="M1050"/>
    <hyperlink r:id="rId75" ref="M1052"/>
    <hyperlink r:id="rId76" ref="K1124"/>
    <hyperlink r:id="rId77" ref="M1124"/>
    <hyperlink r:id="rId78" ref="K1125"/>
    <hyperlink r:id="rId79" ref="M1125"/>
    <hyperlink r:id="rId80" ref="K1126"/>
    <hyperlink r:id="rId81" ref="M1126"/>
    <hyperlink r:id="rId82" ref="K1127"/>
    <hyperlink r:id="rId83" ref="M1127"/>
    <hyperlink r:id="rId84" ref="K1128"/>
    <hyperlink r:id="rId85" ref="M1128"/>
    <hyperlink r:id="rId86" ref="K1129"/>
    <hyperlink r:id="rId87" ref="K1130"/>
    <hyperlink r:id="rId88" ref="M1130"/>
    <hyperlink r:id="rId89" ref="K1131"/>
    <hyperlink r:id="rId90" ref="M1131"/>
    <hyperlink r:id="rId91" ref="M1133"/>
    <hyperlink r:id="rId92" ref="M1137"/>
    <hyperlink r:id="rId93" ref="M1138"/>
    <hyperlink r:id="rId94" ref="M1141"/>
    <hyperlink r:id="rId95" ref="M1145"/>
    <hyperlink r:id="rId96" ref="M1166"/>
    <hyperlink r:id="rId97" ref="K1247"/>
    <hyperlink r:id="rId98" ref="K1248"/>
    <hyperlink r:id="rId99" ref="K1258"/>
    <hyperlink r:id="rId100" ref="M1278"/>
    <hyperlink r:id="rId101" ref="M1279"/>
    <hyperlink r:id="rId102" ref="M1286"/>
    <hyperlink r:id="rId103" ref="M1309"/>
    <hyperlink r:id="rId104" ref="M1319"/>
    <hyperlink r:id="rId105" ref="M1321"/>
    <hyperlink r:id="rId106" ref="M1322"/>
    <hyperlink r:id="rId107" ref="M1323"/>
    <hyperlink r:id="rId108" ref="M1324"/>
    <hyperlink r:id="rId109" ref="M1325"/>
    <hyperlink r:id="rId110" ref="M1326"/>
    <hyperlink r:id="rId111" ref="M1327"/>
    <hyperlink r:id="rId112" ref="M1328"/>
    <hyperlink r:id="rId113" ref="M1330"/>
    <hyperlink r:id="rId114" ref="M1332"/>
    <hyperlink r:id="rId115" ref="M1334"/>
    <hyperlink r:id="rId116" ref="M1335"/>
    <hyperlink r:id="rId117" ref="K1362"/>
    <hyperlink r:id="rId118" ref="K1363"/>
    <hyperlink r:id="rId119" ref="K1364"/>
    <hyperlink r:id="rId120" ref="K1365"/>
    <hyperlink r:id="rId121" ref="K1366"/>
    <hyperlink r:id="rId122" ref="K1367"/>
    <hyperlink r:id="rId123" ref="K1368"/>
    <hyperlink r:id="rId124" ref="K1369"/>
    <hyperlink r:id="rId125" ref="K1370"/>
    <hyperlink r:id="rId126" ref="K1371"/>
    <hyperlink r:id="rId127" ref="K1372"/>
    <hyperlink r:id="rId128" ref="K1373"/>
    <hyperlink r:id="rId129" ref="K1374"/>
    <hyperlink r:id="rId130" ref="K1375"/>
    <hyperlink r:id="rId131" ref="K1376"/>
    <hyperlink r:id="rId132" ref="K1377"/>
    <hyperlink r:id="rId133" ref="K1378"/>
    <hyperlink r:id="rId134" ref="K1379"/>
    <hyperlink r:id="rId135" ref="K1380"/>
    <hyperlink r:id="rId136" ref="K1381"/>
  </hyperlinks>
  <drawing r:id="rId13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8.14"/>
    <col customWidth="1" min="2" max="3" width="17.57"/>
  </cols>
  <sheetData>
    <row r="1">
      <c r="A1" s="369" t="s">
        <v>7559</v>
      </c>
      <c r="B1" s="370" t="s">
        <v>7560</v>
      </c>
      <c r="C1" s="370" t="s">
        <v>7561</v>
      </c>
      <c r="D1" s="371"/>
      <c r="E1" s="371"/>
      <c r="F1" s="371"/>
      <c r="G1" s="371"/>
    </row>
    <row r="2">
      <c r="A2" s="12"/>
      <c r="B2" s="372" t="s">
        <v>7562</v>
      </c>
      <c r="C2" s="372" t="s">
        <v>7562</v>
      </c>
      <c r="D2" s="371"/>
      <c r="E2" s="371"/>
      <c r="F2" s="371"/>
      <c r="G2" s="371"/>
    </row>
    <row r="3">
      <c r="A3" s="373" t="s">
        <v>7563</v>
      </c>
      <c r="B3" s="374" t="s">
        <v>11</v>
      </c>
      <c r="C3" s="374" t="s">
        <v>11</v>
      </c>
      <c r="D3" s="371"/>
      <c r="E3" s="371"/>
      <c r="F3" s="371"/>
      <c r="G3" s="371"/>
    </row>
    <row r="4">
      <c r="A4" s="373" t="s">
        <v>7564</v>
      </c>
      <c r="B4" s="374" t="s">
        <v>11</v>
      </c>
      <c r="C4" s="374" t="s">
        <v>11</v>
      </c>
      <c r="D4" s="371"/>
      <c r="E4" s="371"/>
      <c r="F4" s="371"/>
      <c r="G4" s="371"/>
    </row>
    <row r="5">
      <c r="A5" s="373" t="s">
        <v>7565</v>
      </c>
      <c r="B5" s="374" t="s">
        <v>11</v>
      </c>
      <c r="C5" s="374" t="s">
        <v>11</v>
      </c>
      <c r="D5" s="371"/>
      <c r="E5" s="371"/>
      <c r="F5" s="371"/>
      <c r="G5" s="371"/>
    </row>
    <row r="6">
      <c r="A6" s="375" t="s">
        <v>7566</v>
      </c>
      <c r="B6" s="374" t="s">
        <v>11</v>
      </c>
      <c r="C6" s="374" t="s">
        <v>11</v>
      </c>
      <c r="D6" s="371"/>
      <c r="E6" s="371"/>
      <c r="F6" s="371"/>
      <c r="G6" s="371"/>
    </row>
    <row r="7">
      <c r="A7" s="373" t="s">
        <v>7567</v>
      </c>
      <c r="B7" s="374" t="s">
        <v>11</v>
      </c>
      <c r="C7" s="374" t="s">
        <v>11</v>
      </c>
      <c r="D7" s="371"/>
      <c r="E7" s="371"/>
      <c r="F7" s="371"/>
      <c r="G7" s="371"/>
    </row>
    <row r="8">
      <c r="A8" s="373" t="s">
        <v>7568</v>
      </c>
      <c r="B8" s="374" t="s">
        <v>11</v>
      </c>
      <c r="C8" s="374" t="s">
        <v>11</v>
      </c>
      <c r="D8" s="371"/>
      <c r="E8" s="371"/>
      <c r="F8" s="371"/>
      <c r="G8" s="371"/>
    </row>
    <row r="9">
      <c r="A9" s="373" t="s">
        <v>7569</v>
      </c>
      <c r="B9" s="374" t="s">
        <v>11</v>
      </c>
      <c r="C9" s="374" t="s">
        <v>11</v>
      </c>
      <c r="D9" s="371"/>
      <c r="E9" s="371"/>
      <c r="F9" s="371"/>
      <c r="G9" s="371"/>
    </row>
    <row r="10">
      <c r="A10" s="373" t="s">
        <v>7570</v>
      </c>
      <c r="B10" s="374" t="s">
        <v>11</v>
      </c>
      <c r="C10" s="374" t="s">
        <v>11</v>
      </c>
      <c r="D10" s="371"/>
      <c r="E10" s="371"/>
      <c r="F10" s="371"/>
      <c r="G10" s="371"/>
    </row>
    <row r="11">
      <c r="A11" s="373" t="s">
        <v>7571</v>
      </c>
      <c r="B11" s="376" t="s">
        <v>12</v>
      </c>
      <c r="C11" s="376" t="s">
        <v>12</v>
      </c>
      <c r="D11" s="371"/>
      <c r="E11" s="371"/>
      <c r="F11" s="371"/>
      <c r="G11" s="371"/>
    </row>
    <row r="12">
      <c r="A12" s="373" t="s">
        <v>7572</v>
      </c>
      <c r="B12" s="374" t="s">
        <v>11</v>
      </c>
      <c r="C12" s="377" t="s">
        <v>11</v>
      </c>
      <c r="D12" s="371"/>
      <c r="E12" s="371"/>
      <c r="F12" s="371"/>
      <c r="G12" s="371"/>
    </row>
    <row r="13">
      <c r="A13" s="373" t="s">
        <v>7573</v>
      </c>
      <c r="B13" s="374" t="s">
        <v>11</v>
      </c>
      <c r="C13" s="377" t="s">
        <v>11</v>
      </c>
      <c r="D13" s="371"/>
      <c r="E13" s="371"/>
      <c r="F13" s="371"/>
      <c r="G13" s="371"/>
    </row>
    <row r="14">
      <c r="A14" s="375" t="s">
        <v>7574</v>
      </c>
      <c r="B14" s="374" t="s">
        <v>11</v>
      </c>
      <c r="C14" s="377" t="s">
        <v>11</v>
      </c>
      <c r="D14" s="371"/>
      <c r="E14" s="371"/>
      <c r="F14" s="371"/>
      <c r="G14" s="371"/>
    </row>
    <row r="15">
      <c r="A15" s="373" t="s">
        <v>7575</v>
      </c>
      <c r="B15" s="374" t="s">
        <v>11</v>
      </c>
      <c r="C15" s="374" t="s">
        <v>11</v>
      </c>
      <c r="D15" s="371"/>
      <c r="E15" s="371"/>
      <c r="F15" s="371"/>
      <c r="G15" s="371"/>
    </row>
    <row r="16">
      <c r="A16" s="378" t="s">
        <v>7576</v>
      </c>
      <c r="B16" s="374" t="s">
        <v>11</v>
      </c>
      <c r="C16" s="374" t="s">
        <v>11</v>
      </c>
      <c r="D16" s="371"/>
      <c r="E16" s="371"/>
      <c r="F16" s="371"/>
      <c r="G16" s="371"/>
    </row>
    <row r="17">
      <c r="A17" s="371"/>
      <c r="B17" s="371"/>
      <c r="C17" s="371"/>
      <c r="D17" s="371"/>
      <c r="E17" s="371"/>
      <c r="F17" s="371"/>
      <c r="G17" s="371"/>
    </row>
    <row r="18">
      <c r="A18" s="371"/>
      <c r="B18" s="379"/>
      <c r="C18" s="380"/>
      <c r="D18" s="371"/>
      <c r="E18" s="371"/>
      <c r="F18" s="371"/>
      <c r="G18" s="371"/>
    </row>
    <row r="19">
      <c r="A19" s="381" t="s">
        <v>7577</v>
      </c>
      <c r="D19" s="371"/>
      <c r="E19" s="371"/>
      <c r="F19" s="371"/>
      <c r="G19" s="371"/>
    </row>
    <row r="20" ht="15.75" customHeight="1">
      <c r="A20" s="371"/>
      <c r="B20" s="379"/>
      <c r="C20" s="380"/>
      <c r="D20" s="371"/>
      <c r="E20" s="371"/>
      <c r="F20" s="371"/>
      <c r="G20" s="371"/>
    </row>
    <row r="21" ht="15.75" customHeight="1">
      <c r="A21" s="371"/>
      <c r="B21" s="379"/>
      <c r="C21" s="380"/>
      <c r="D21" s="371"/>
      <c r="E21" s="371"/>
      <c r="F21" s="371"/>
      <c r="G21" s="371"/>
    </row>
    <row r="22" ht="15.75" customHeight="1">
      <c r="A22" s="371"/>
      <c r="B22" s="379"/>
      <c r="C22" s="380"/>
      <c r="D22" s="371"/>
      <c r="E22" s="371"/>
      <c r="F22" s="371"/>
      <c r="G22" s="371"/>
    </row>
    <row r="23" ht="15.75" customHeight="1">
      <c r="A23" s="371"/>
      <c r="B23" s="379"/>
      <c r="C23" s="380"/>
      <c r="D23" s="371"/>
      <c r="E23" s="371"/>
      <c r="F23" s="371"/>
      <c r="G23" s="371"/>
    </row>
    <row r="24" ht="15.75" customHeight="1">
      <c r="A24" s="371"/>
      <c r="B24" s="379"/>
      <c r="C24" s="380"/>
      <c r="D24" s="371"/>
      <c r="E24" s="371"/>
      <c r="F24" s="371"/>
      <c r="G24" s="371"/>
    </row>
    <row r="25" ht="15.75" customHeight="1">
      <c r="A25" s="371"/>
      <c r="B25" s="382"/>
      <c r="C25" s="380"/>
      <c r="D25" s="371"/>
      <c r="E25" s="371"/>
      <c r="F25" s="371"/>
      <c r="G25" s="371"/>
    </row>
    <row r="26" ht="15.75" customHeight="1">
      <c r="A26" s="371"/>
      <c r="B26" s="382"/>
      <c r="C26" s="379"/>
      <c r="D26" s="371"/>
      <c r="E26" s="371"/>
      <c r="F26" s="371"/>
      <c r="G26" s="371"/>
    </row>
    <row r="27" ht="15.75" customHeight="1">
      <c r="A27" s="371"/>
      <c r="B27" s="382"/>
      <c r="C27" s="380"/>
      <c r="D27" s="371"/>
      <c r="E27" s="371"/>
      <c r="F27" s="371"/>
      <c r="G27" s="371"/>
    </row>
    <row r="28" ht="15.75" customHeight="1">
      <c r="A28" s="371"/>
      <c r="B28" s="382"/>
      <c r="C28" s="380"/>
      <c r="D28" s="371"/>
      <c r="E28" s="371"/>
      <c r="F28" s="371"/>
      <c r="G28" s="371"/>
    </row>
    <row r="29" ht="15.75" customHeight="1">
      <c r="A29" s="371"/>
      <c r="B29" s="382"/>
      <c r="C29" s="380"/>
      <c r="D29" s="371"/>
      <c r="E29" s="371"/>
      <c r="F29" s="371"/>
      <c r="G29" s="371"/>
    </row>
    <row r="30" ht="15.75" customHeight="1">
      <c r="A30" s="371"/>
      <c r="B30" s="382"/>
      <c r="C30" s="380"/>
      <c r="D30" s="371"/>
      <c r="E30" s="371"/>
      <c r="F30" s="371"/>
      <c r="G30" s="371"/>
    </row>
    <row r="31" ht="15.75" customHeight="1">
      <c r="A31" s="371"/>
      <c r="B31" s="382"/>
      <c r="C31" s="380"/>
      <c r="D31" s="371"/>
      <c r="E31" s="371"/>
      <c r="F31" s="371"/>
      <c r="G31" s="371"/>
    </row>
    <row r="32" ht="15.75" customHeight="1">
      <c r="A32" s="371"/>
      <c r="B32" s="379"/>
      <c r="C32" s="380"/>
      <c r="D32" s="371"/>
      <c r="E32" s="371"/>
      <c r="F32" s="371"/>
      <c r="G32" s="371"/>
    </row>
    <row r="33" ht="15.75" customHeight="1">
      <c r="A33" s="371"/>
      <c r="B33" s="379"/>
      <c r="C33" s="380"/>
      <c r="D33" s="371"/>
      <c r="E33" s="371"/>
      <c r="F33" s="371"/>
      <c r="G33" s="371"/>
    </row>
    <row r="34" ht="15.75" customHeight="1">
      <c r="A34" s="371"/>
      <c r="B34" s="379"/>
      <c r="C34" s="380"/>
      <c r="D34" s="371"/>
      <c r="E34" s="371"/>
      <c r="F34" s="371"/>
      <c r="G34" s="371"/>
    </row>
    <row r="35" ht="15.75" customHeight="1">
      <c r="A35" s="371"/>
      <c r="B35" s="379"/>
      <c r="C35" s="380"/>
      <c r="D35" s="371"/>
      <c r="E35" s="371"/>
      <c r="F35" s="371"/>
      <c r="G35" s="371"/>
    </row>
    <row r="36" ht="15.75" customHeight="1">
      <c r="A36" s="371"/>
      <c r="B36" s="379"/>
      <c r="C36" s="380"/>
      <c r="D36" s="371"/>
      <c r="E36" s="371"/>
      <c r="F36" s="371"/>
      <c r="G36" s="371"/>
    </row>
    <row r="37" ht="15.75" customHeight="1">
      <c r="A37" s="371"/>
      <c r="B37" s="379"/>
      <c r="C37" s="380"/>
      <c r="D37" s="371"/>
      <c r="E37" s="371"/>
      <c r="F37" s="371"/>
      <c r="G37" s="371"/>
    </row>
    <row r="38" ht="15.75" customHeight="1">
      <c r="A38" s="371"/>
      <c r="B38" s="379"/>
      <c r="C38" s="380"/>
      <c r="D38" s="371"/>
      <c r="E38" s="371"/>
      <c r="F38" s="371"/>
      <c r="G38" s="371"/>
    </row>
    <row r="39" ht="15.75" customHeight="1">
      <c r="A39" s="371"/>
      <c r="B39" s="379"/>
      <c r="C39" s="380"/>
      <c r="D39" s="371"/>
      <c r="E39" s="371"/>
      <c r="F39" s="371"/>
      <c r="G39" s="371"/>
    </row>
    <row r="40" ht="15.75" customHeight="1">
      <c r="A40" s="371"/>
      <c r="B40" s="379"/>
      <c r="C40" s="380"/>
      <c r="D40" s="371"/>
      <c r="E40" s="371"/>
      <c r="F40" s="371"/>
      <c r="G40" s="371"/>
    </row>
    <row r="41" ht="15.75" customHeight="1">
      <c r="A41" s="371"/>
      <c r="B41" s="379"/>
      <c r="C41" s="380"/>
      <c r="D41" s="371"/>
      <c r="E41" s="371"/>
      <c r="F41" s="371"/>
      <c r="G41" s="371"/>
    </row>
    <row r="42" ht="15.75" customHeight="1">
      <c r="A42" s="371"/>
      <c r="B42" s="379"/>
      <c r="C42" s="380"/>
      <c r="D42" s="371"/>
      <c r="E42" s="371"/>
      <c r="F42" s="371"/>
      <c r="G42" s="371"/>
    </row>
    <row r="43" ht="15.75" customHeight="1">
      <c r="A43" s="371"/>
      <c r="B43" s="379"/>
      <c r="C43" s="380"/>
      <c r="D43" s="371"/>
      <c r="E43" s="371"/>
      <c r="F43" s="371"/>
      <c r="G43" s="371"/>
    </row>
    <row r="44" ht="15.75" customHeight="1">
      <c r="A44" s="371"/>
      <c r="B44" s="379"/>
      <c r="C44" s="380"/>
      <c r="D44" s="371"/>
      <c r="E44" s="371"/>
      <c r="F44" s="371"/>
      <c r="G44" s="371"/>
    </row>
    <row r="45" ht="15.75" customHeight="1">
      <c r="A45" s="371"/>
      <c r="B45" s="379"/>
      <c r="C45" s="380"/>
      <c r="D45" s="371"/>
      <c r="E45" s="371"/>
      <c r="F45" s="371"/>
      <c r="G45" s="371"/>
    </row>
    <row r="46" ht="15.75" customHeight="1">
      <c r="A46" s="371"/>
      <c r="B46" s="379"/>
      <c r="C46" s="380"/>
      <c r="D46" s="371"/>
      <c r="E46" s="371"/>
      <c r="F46" s="371"/>
      <c r="G46" s="371"/>
    </row>
    <row r="47" ht="15.75" customHeight="1">
      <c r="A47" s="371"/>
      <c r="B47" s="379"/>
      <c r="C47" s="380"/>
      <c r="D47" s="371"/>
      <c r="E47" s="371"/>
      <c r="F47" s="371"/>
      <c r="G47" s="371"/>
    </row>
    <row r="48" ht="15.75" customHeight="1">
      <c r="A48" s="371"/>
      <c r="B48" s="379"/>
      <c r="C48" s="380"/>
      <c r="D48" s="371"/>
      <c r="E48" s="371"/>
      <c r="F48" s="371"/>
      <c r="G48" s="371"/>
    </row>
    <row r="49" ht="15.75" customHeight="1">
      <c r="A49" s="371"/>
      <c r="B49" s="379"/>
      <c r="C49" s="380"/>
      <c r="D49" s="371"/>
      <c r="E49" s="371"/>
      <c r="F49" s="371"/>
      <c r="G49" s="371"/>
    </row>
    <row r="50" ht="15.75" customHeight="1">
      <c r="A50" s="371"/>
      <c r="B50" s="379"/>
      <c r="C50" s="380"/>
      <c r="D50" s="371"/>
      <c r="E50" s="371"/>
      <c r="F50" s="371"/>
      <c r="G50" s="371"/>
    </row>
    <row r="51" ht="15.75" customHeight="1">
      <c r="A51" s="371"/>
      <c r="B51" s="379"/>
      <c r="C51" s="380"/>
      <c r="D51" s="371"/>
      <c r="E51" s="371"/>
      <c r="F51" s="371"/>
      <c r="G51" s="371"/>
    </row>
    <row r="52" ht="15.75" customHeight="1">
      <c r="A52" s="371"/>
      <c r="B52" s="379"/>
      <c r="C52" s="380"/>
      <c r="D52" s="371"/>
      <c r="E52" s="371"/>
      <c r="F52" s="371"/>
      <c r="G52" s="371"/>
    </row>
    <row r="53" ht="15.75" customHeight="1">
      <c r="A53" s="371"/>
      <c r="B53" s="379"/>
      <c r="C53" s="380"/>
      <c r="D53" s="371"/>
      <c r="E53" s="371"/>
      <c r="F53" s="371"/>
      <c r="G53" s="371"/>
    </row>
    <row r="54" ht="15.75" customHeight="1">
      <c r="A54" s="371"/>
      <c r="B54" s="379"/>
      <c r="C54" s="380"/>
      <c r="D54" s="371"/>
      <c r="E54" s="371"/>
      <c r="F54" s="371"/>
      <c r="G54" s="371"/>
    </row>
    <row r="55" ht="15.75" customHeight="1">
      <c r="A55" s="371"/>
      <c r="B55" s="379"/>
      <c r="C55" s="380"/>
      <c r="D55" s="371"/>
      <c r="E55" s="371"/>
      <c r="F55" s="371"/>
      <c r="G55" s="371"/>
    </row>
    <row r="56" ht="15.75" customHeight="1">
      <c r="A56" s="371"/>
      <c r="B56" s="379"/>
      <c r="C56" s="380"/>
      <c r="D56" s="371"/>
      <c r="E56" s="371"/>
      <c r="F56" s="371"/>
      <c r="G56" s="371"/>
    </row>
    <row r="57" ht="15.75" customHeight="1">
      <c r="A57" s="371"/>
      <c r="B57" s="379"/>
      <c r="C57" s="380"/>
      <c r="D57" s="371"/>
      <c r="E57" s="371"/>
      <c r="F57" s="371"/>
      <c r="G57" s="371"/>
    </row>
    <row r="58" ht="15.75" customHeight="1">
      <c r="A58" s="371"/>
      <c r="B58" s="379"/>
      <c r="C58" s="380"/>
      <c r="D58" s="371"/>
      <c r="E58" s="371"/>
      <c r="F58" s="371"/>
      <c r="G58" s="371"/>
    </row>
    <row r="59" ht="15.75" customHeight="1">
      <c r="A59" s="371"/>
      <c r="B59" s="379"/>
      <c r="C59" s="380"/>
      <c r="D59" s="371"/>
      <c r="E59" s="371"/>
      <c r="F59" s="371"/>
      <c r="G59" s="371"/>
    </row>
    <row r="60" ht="15.75" customHeight="1">
      <c r="A60" s="371"/>
      <c r="B60" s="379"/>
      <c r="C60" s="380"/>
      <c r="D60" s="371"/>
      <c r="E60" s="371"/>
      <c r="F60" s="371"/>
      <c r="G60" s="371"/>
    </row>
    <row r="61" ht="15.75" customHeight="1">
      <c r="A61" s="371"/>
      <c r="B61" s="379"/>
      <c r="C61" s="380"/>
      <c r="D61" s="371"/>
      <c r="E61" s="371"/>
      <c r="F61" s="371"/>
      <c r="G61" s="371"/>
    </row>
    <row r="62" ht="15.75" customHeight="1">
      <c r="A62" s="371"/>
      <c r="B62" s="379"/>
      <c r="C62" s="380"/>
      <c r="D62" s="371"/>
      <c r="E62" s="371"/>
      <c r="F62" s="371"/>
      <c r="G62" s="371"/>
    </row>
    <row r="63" ht="15.75" customHeight="1">
      <c r="A63" s="371"/>
      <c r="B63" s="379"/>
      <c r="C63" s="380"/>
      <c r="D63" s="371"/>
      <c r="E63" s="371"/>
      <c r="F63" s="371"/>
      <c r="G63" s="371"/>
    </row>
    <row r="64" ht="15.75" customHeight="1">
      <c r="A64" s="371"/>
      <c r="B64" s="379"/>
      <c r="C64" s="380"/>
      <c r="D64" s="371"/>
      <c r="E64" s="371"/>
      <c r="F64" s="371"/>
      <c r="G64" s="371"/>
    </row>
    <row r="65" ht="15.75" customHeight="1">
      <c r="A65" s="371"/>
      <c r="B65" s="379"/>
      <c r="C65" s="380"/>
      <c r="D65" s="371"/>
      <c r="E65" s="371"/>
      <c r="F65" s="371"/>
      <c r="G65" s="371"/>
    </row>
    <row r="66" ht="15.75" customHeight="1">
      <c r="A66" s="371"/>
      <c r="B66" s="379"/>
      <c r="C66" s="380"/>
      <c r="D66" s="371"/>
      <c r="E66" s="371"/>
      <c r="F66" s="371"/>
      <c r="G66" s="371"/>
    </row>
    <row r="67" ht="15.75" customHeight="1">
      <c r="A67" s="371"/>
      <c r="B67" s="379"/>
      <c r="C67" s="380"/>
      <c r="D67" s="371"/>
      <c r="E67" s="371"/>
      <c r="F67" s="371"/>
      <c r="G67" s="371"/>
    </row>
    <row r="68" ht="15.75" customHeight="1">
      <c r="A68" s="371"/>
      <c r="B68" s="379"/>
      <c r="C68" s="380"/>
      <c r="D68" s="371"/>
      <c r="E68" s="371"/>
      <c r="F68" s="371"/>
      <c r="G68" s="371"/>
    </row>
    <row r="69" ht="15.75" customHeight="1">
      <c r="A69" s="371"/>
      <c r="B69" s="379"/>
      <c r="C69" s="380"/>
      <c r="D69" s="371"/>
      <c r="E69" s="371"/>
      <c r="F69" s="371"/>
      <c r="G69" s="371"/>
    </row>
    <row r="70" ht="15.75" customHeight="1">
      <c r="A70" s="371"/>
      <c r="B70" s="379"/>
      <c r="C70" s="380"/>
      <c r="D70" s="371"/>
      <c r="E70" s="371"/>
      <c r="F70" s="371"/>
      <c r="G70" s="371"/>
    </row>
    <row r="71" ht="15.75" customHeight="1">
      <c r="A71" s="371"/>
      <c r="B71" s="379"/>
      <c r="C71" s="380"/>
      <c r="D71" s="371"/>
      <c r="E71" s="371"/>
      <c r="F71" s="371"/>
      <c r="G71" s="371"/>
    </row>
    <row r="72" ht="15.75" customHeight="1">
      <c r="A72" s="371"/>
      <c r="B72" s="379"/>
      <c r="C72" s="380"/>
      <c r="D72" s="371"/>
      <c r="E72" s="371"/>
      <c r="F72" s="371"/>
      <c r="G72" s="371"/>
    </row>
    <row r="73" ht="15.75" customHeight="1">
      <c r="A73" s="371"/>
      <c r="B73" s="379"/>
      <c r="C73" s="380"/>
      <c r="D73" s="371"/>
      <c r="E73" s="371"/>
      <c r="F73" s="371"/>
      <c r="G73" s="371"/>
    </row>
    <row r="74" ht="15.75" customHeight="1">
      <c r="A74" s="371"/>
      <c r="B74" s="379"/>
      <c r="C74" s="380"/>
      <c r="D74" s="371"/>
      <c r="E74" s="371"/>
      <c r="F74" s="371"/>
      <c r="G74" s="371"/>
    </row>
    <row r="75" ht="15.75" customHeight="1">
      <c r="A75" s="371"/>
      <c r="B75" s="379"/>
      <c r="C75" s="380"/>
      <c r="D75" s="371"/>
      <c r="E75" s="371"/>
      <c r="F75" s="371"/>
      <c r="G75" s="371"/>
    </row>
    <row r="76" ht="15.75" customHeight="1">
      <c r="A76" s="371"/>
      <c r="B76" s="379"/>
      <c r="C76" s="380"/>
      <c r="D76" s="371"/>
      <c r="E76" s="371"/>
      <c r="F76" s="371"/>
      <c r="G76" s="371"/>
    </row>
    <row r="77" ht="15.75" customHeight="1">
      <c r="A77" s="371"/>
      <c r="B77" s="379"/>
      <c r="C77" s="380"/>
      <c r="D77" s="371"/>
      <c r="E77" s="371"/>
      <c r="F77" s="371"/>
      <c r="G77" s="371"/>
    </row>
    <row r="78" ht="15.75" customHeight="1">
      <c r="A78" s="371"/>
      <c r="B78" s="379"/>
      <c r="C78" s="380"/>
      <c r="D78" s="371"/>
      <c r="E78" s="371"/>
      <c r="F78" s="371"/>
      <c r="G78" s="371"/>
    </row>
    <row r="79" ht="15.75" customHeight="1">
      <c r="A79" s="371"/>
      <c r="B79" s="379"/>
      <c r="C79" s="380"/>
      <c r="D79" s="371"/>
      <c r="E79" s="371"/>
      <c r="F79" s="371"/>
      <c r="G79" s="371"/>
    </row>
    <row r="80" ht="15.75" customHeight="1">
      <c r="A80" s="371"/>
      <c r="B80" s="379"/>
      <c r="C80" s="380"/>
      <c r="D80" s="371"/>
      <c r="E80" s="371"/>
      <c r="F80" s="371"/>
      <c r="G80" s="371"/>
    </row>
    <row r="81" ht="15.75" customHeight="1">
      <c r="A81" s="371"/>
      <c r="B81" s="379"/>
      <c r="C81" s="380"/>
      <c r="D81" s="371"/>
      <c r="E81" s="371"/>
      <c r="F81" s="371"/>
      <c r="G81" s="371"/>
    </row>
    <row r="82" ht="15.75" customHeight="1">
      <c r="A82" s="371"/>
      <c r="B82" s="379"/>
      <c r="C82" s="380"/>
      <c r="D82" s="371"/>
      <c r="E82" s="371"/>
      <c r="F82" s="371"/>
      <c r="G82" s="371"/>
    </row>
    <row r="83" ht="15.75" customHeight="1">
      <c r="A83" s="371"/>
      <c r="B83" s="379"/>
      <c r="C83" s="380"/>
      <c r="D83" s="371"/>
      <c r="E83" s="371"/>
      <c r="F83" s="371"/>
      <c r="G83" s="371"/>
    </row>
    <row r="84" ht="15.75" customHeight="1">
      <c r="A84" s="371"/>
      <c r="B84" s="379"/>
      <c r="C84" s="380"/>
      <c r="D84" s="371"/>
      <c r="E84" s="371"/>
      <c r="F84" s="371"/>
      <c r="G84" s="371"/>
    </row>
    <row r="85" ht="15.75" customHeight="1">
      <c r="A85" s="371"/>
      <c r="B85" s="379"/>
      <c r="C85" s="380"/>
      <c r="D85" s="371"/>
      <c r="E85" s="371"/>
      <c r="F85" s="371"/>
      <c r="G85" s="371"/>
    </row>
    <row r="86" ht="15.75" customHeight="1">
      <c r="A86" s="371"/>
      <c r="B86" s="379"/>
      <c r="C86" s="380"/>
      <c r="D86" s="371"/>
      <c r="E86" s="371"/>
      <c r="F86" s="371"/>
      <c r="G86" s="371"/>
    </row>
    <row r="87" ht="15.75" customHeight="1">
      <c r="A87" s="371"/>
      <c r="B87" s="379"/>
      <c r="C87" s="380"/>
      <c r="D87" s="371"/>
      <c r="E87" s="371"/>
      <c r="F87" s="371"/>
      <c r="G87" s="371"/>
    </row>
    <row r="88" ht="15.75" customHeight="1">
      <c r="A88" s="371"/>
      <c r="B88" s="379"/>
      <c r="C88" s="380"/>
      <c r="D88" s="371"/>
      <c r="E88" s="371"/>
      <c r="F88" s="371"/>
      <c r="G88" s="371"/>
    </row>
    <row r="89" ht="15.75" customHeight="1">
      <c r="A89" s="371"/>
      <c r="B89" s="379"/>
      <c r="C89" s="380"/>
      <c r="D89" s="371"/>
      <c r="E89" s="371"/>
      <c r="F89" s="371"/>
      <c r="G89" s="371"/>
    </row>
    <row r="90" ht="15.75" customHeight="1">
      <c r="A90" s="371"/>
      <c r="B90" s="379"/>
      <c r="C90" s="380"/>
      <c r="D90" s="371"/>
      <c r="E90" s="371"/>
      <c r="F90" s="371"/>
      <c r="G90" s="371"/>
    </row>
    <row r="91" ht="15.75" customHeight="1">
      <c r="A91" s="371"/>
      <c r="B91" s="379"/>
      <c r="C91" s="380"/>
      <c r="D91" s="371"/>
      <c r="E91" s="371"/>
      <c r="F91" s="371"/>
      <c r="G91" s="371"/>
    </row>
    <row r="92" ht="15.75" customHeight="1">
      <c r="A92" s="371"/>
      <c r="B92" s="379"/>
      <c r="C92" s="380"/>
      <c r="D92" s="371"/>
      <c r="E92" s="371"/>
      <c r="F92" s="371"/>
      <c r="G92" s="371"/>
    </row>
    <row r="93" ht="15.75" customHeight="1">
      <c r="A93" s="371"/>
      <c r="B93" s="379"/>
      <c r="C93" s="380"/>
      <c r="D93" s="371"/>
      <c r="E93" s="371"/>
      <c r="F93" s="371"/>
      <c r="G93" s="371"/>
    </row>
    <row r="94" ht="15.75" customHeight="1">
      <c r="A94" s="371"/>
      <c r="B94" s="379"/>
      <c r="C94" s="380"/>
      <c r="D94" s="371"/>
      <c r="E94" s="371"/>
      <c r="F94" s="371"/>
      <c r="G94" s="371"/>
    </row>
    <row r="95" ht="15.75" customHeight="1">
      <c r="A95" s="371"/>
      <c r="B95" s="379"/>
      <c r="C95" s="380"/>
      <c r="D95" s="371"/>
      <c r="E95" s="371"/>
      <c r="F95" s="371"/>
      <c r="G95" s="371"/>
    </row>
    <row r="96" ht="15.75" customHeight="1">
      <c r="A96" s="371"/>
      <c r="B96" s="379"/>
      <c r="C96" s="380"/>
      <c r="D96" s="371"/>
      <c r="E96" s="371"/>
      <c r="F96" s="371"/>
      <c r="G96" s="371"/>
    </row>
    <row r="97" ht="15.75" customHeight="1">
      <c r="A97" s="371"/>
      <c r="B97" s="379"/>
      <c r="C97" s="380"/>
      <c r="D97" s="371"/>
      <c r="E97" s="371"/>
      <c r="F97" s="371"/>
      <c r="G97" s="371"/>
    </row>
    <row r="98" ht="15.75" customHeight="1">
      <c r="A98" s="371"/>
      <c r="B98" s="379"/>
      <c r="C98" s="380"/>
      <c r="D98" s="371"/>
      <c r="E98" s="371"/>
      <c r="F98" s="371"/>
      <c r="G98" s="371"/>
    </row>
    <row r="99" ht="15.75" customHeight="1">
      <c r="A99" s="371"/>
      <c r="B99" s="379"/>
      <c r="C99" s="380"/>
      <c r="D99" s="371"/>
      <c r="E99" s="371"/>
      <c r="F99" s="371"/>
      <c r="G99" s="371"/>
    </row>
    <row r="100" ht="15.75" customHeight="1">
      <c r="A100" s="371"/>
      <c r="B100" s="379"/>
      <c r="C100" s="380"/>
      <c r="D100" s="371"/>
      <c r="E100" s="371"/>
      <c r="F100" s="371"/>
      <c r="G100" s="371"/>
    </row>
    <row r="101" ht="15.75" customHeight="1">
      <c r="A101" s="371"/>
      <c r="B101" s="379"/>
      <c r="C101" s="380"/>
      <c r="D101" s="371"/>
      <c r="E101" s="371"/>
      <c r="F101" s="371"/>
      <c r="G101" s="371"/>
    </row>
    <row r="102" ht="15.75" customHeight="1">
      <c r="A102" s="371"/>
      <c r="B102" s="379"/>
      <c r="C102" s="380"/>
      <c r="D102" s="371"/>
      <c r="E102" s="371"/>
      <c r="F102" s="371"/>
      <c r="G102" s="371"/>
    </row>
    <row r="103" ht="15.75" customHeight="1">
      <c r="A103" s="371"/>
      <c r="B103" s="379"/>
      <c r="C103" s="380"/>
      <c r="D103" s="371"/>
      <c r="E103" s="371"/>
      <c r="F103" s="371"/>
      <c r="G103" s="371"/>
    </row>
    <row r="104" ht="15.75" customHeight="1">
      <c r="A104" s="371"/>
      <c r="B104" s="379"/>
      <c r="C104" s="380"/>
      <c r="D104" s="371"/>
      <c r="E104" s="371"/>
      <c r="F104" s="371"/>
      <c r="G104" s="371"/>
    </row>
    <row r="105" ht="15.75" customHeight="1">
      <c r="A105" s="371"/>
      <c r="B105" s="379"/>
      <c r="C105" s="380"/>
      <c r="D105" s="371"/>
      <c r="E105" s="371"/>
      <c r="F105" s="371"/>
      <c r="G105" s="371"/>
    </row>
    <row r="106" ht="15.75" customHeight="1">
      <c r="A106" s="371"/>
      <c r="B106" s="379"/>
      <c r="C106" s="380"/>
      <c r="D106" s="371"/>
      <c r="E106" s="371"/>
      <c r="F106" s="371"/>
      <c r="G106" s="371"/>
    </row>
    <row r="107" ht="15.75" customHeight="1">
      <c r="A107" s="371"/>
      <c r="B107" s="379"/>
      <c r="C107" s="380"/>
      <c r="D107" s="371"/>
      <c r="E107" s="371"/>
      <c r="F107" s="371"/>
      <c r="G107" s="371"/>
    </row>
    <row r="108" ht="15.75" customHeight="1">
      <c r="A108" s="371"/>
      <c r="B108" s="379"/>
      <c r="C108" s="380"/>
      <c r="D108" s="371"/>
      <c r="E108" s="371"/>
      <c r="F108" s="371"/>
      <c r="G108" s="371"/>
    </row>
    <row r="109" ht="15.75" customHeight="1">
      <c r="A109" s="371"/>
      <c r="B109" s="379"/>
      <c r="C109" s="380"/>
      <c r="D109" s="371"/>
      <c r="E109" s="371"/>
      <c r="F109" s="371"/>
      <c r="G109" s="371"/>
    </row>
    <row r="110" ht="15.75" customHeight="1">
      <c r="A110" s="371"/>
      <c r="B110" s="379"/>
      <c r="C110" s="380"/>
      <c r="D110" s="371"/>
      <c r="E110" s="371"/>
      <c r="F110" s="371"/>
      <c r="G110" s="371"/>
    </row>
    <row r="111" ht="15.75" customHeight="1">
      <c r="A111" s="371"/>
      <c r="B111" s="379"/>
      <c r="C111" s="380"/>
      <c r="D111" s="371"/>
      <c r="E111" s="371"/>
      <c r="F111" s="371"/>
      <c r="G111" s="371"/>
    </row>
    <row r="112" ht="15.75" customHeight="1">
      <c r="A112" s="371"/>
      <c r="B112" s="379"/>
      <c r="C112" s="380"/>
      <c r="D112" s="371"/>
      <c r="E112" s="371"/>
      <c r="F112" s="371"/>
      <c r="G112" s="371"/>
    </row>
    <row r="113" ht="15.75" customHeight="1">
      <c r="A113" s="371"/>
      <c r="B113" s="379"/>
      <c r="C113" s="380"/>
      <c r="D113" s="371"/>
      <c r="E113" s="371"/>
      <c r="F113" s="371"/>
      <c r="G113" s="371"/>
    </row>
    <row r="114" ht="15.75" customHeight="1">
      <c r="A114" s="371"/>
      <c r="B114" s="379"/>
      <c r="C114" s="380"/>
      <c r="D114" s="371"/>
      <c r="E114" s="371"/>
      <c r="F114" s="371"/>
      <c r="G114" s="371"/>
    </row>
    <row r="115" ht="15.75" customHeight="1">
      <c r="A115" s="371"/>
      <c r="B115" s="379"/>
      <c r="C115" s="380"/>
      <c r="D115" s="371"/>
      <c r="E115" s="371"/>
      <c r="F115" s="371"/>
      <c r="G115" s="371"/>
    </row>
    <row r="116" ht="15.75" customHeight="1">
      <c r="A116" s="371"/>
      <c r="B116" s="379"/>
      <c r="C116" s="380"/>
      <c r="D116" s="371"/>
      <c r="E116" s="371"/>
      <c r="F116" s="371"/>
      <c r="G116" s="371"/>
    </row>
    <row r="117" ht="15.75" customHeight="1">
      <c r="A117" s="371"/>
      <c r="B117" s="379"/>
      <c r="C117" s="380"/>
      <c r="D117" s="371"/>
      <c r="E117" s="371"/>
      <c r="F117" s="371"/>
      <c r="G117" s="371"/>
    </row>
    <row r="118" ht="15.75" customHeight="1">
      <c r="A118" s="371"/>
      <c r="B118" s="379"/>
      <c r="C118" s="380"/>
      <c r="D118" s="371"/>
      <c r="E118" s="371"/>
      <c r="F118" s="371"/>
      <c r="G118" s="371"/>
    </row>
    <row r="119" ht="15.75" customHeight="1">
      <c r="A119" s="371"/>
      <c r="B119" s="379"/>
      <c r="C119" s="380"/>
      <c r="D119" s="371"/>
      <c r="E119" s="371"/>
      <c r="F119" s="371"/>
      <c r="G119" s="371"/>
    </row>
    <row r="120" ht="15.75" customHeight="1">
      <c r="A120" s="371"/>
      <c r="B120" s="379"/>
      <c r="C120" s="380"/>
      <c r="D120" s="371"/>
      <c r="E120" s="371"/>
      <c r="F120" s="371"/>
      <c r="G120" s="371"/>
    </row>
    <row r="121" ht="15.75" customHeight="1">
      <c r="A121" s="371"/>
      <c r="B121" s="379"/>
      <c r="C121" s="380"/>
      <c r="D121" s="371"/>
      <c r="E121" s="371"/>
      <c r="F121" s="371"/>
      <c r="G121" s="371"/>
    </row>
    <row r="122" ht="15.75" customHeight="1">
      <c r="A122" s="371"/>
      <c r="B122" s="379"/>
      <c r="C122" s="380"/>
      <c r="D122" s="371"/>
      <c r="E122" s="371"/>
      <c r="F122" s="371"/>
      <c r="G122" s="371"/>
    </row>
    <row r="123" ht="15.75" customHeight="1">
      <c r="A123" s="371"/>
      <c r="B123" s="379"/>
      <c r="C123" s="380"/>
      <c r="D123" s="371"/>
      <c r="E123" s="371"/>
      <c r="F123" s="371"/>
      <c r="G123" s="371"/>
    </row>
    <row r="124" ht="15.75" customHeight="1">
      <c r="A124" s="371"/>
      <c r="B124" s="379"/>
      <c r="C124" s="380"/>
      <c r="D124" s="371"/>
      <c r="E124" s="371"/>
      <c r="F124" s="371"/>
      <c r="G124" s="371"/>
    </row>
    <row r="125" ht="15.75" customHeight="1">
      <c r="A125" s="371"/>
      <c r="B125" s="379"/>
      <c r="C125" s="380"/>
      <c r="D125" s="371"/>
      <c r="E125" s="371"/>
      <c r="F125" s="371"/>
      <c r="G125" s="371"/>
    </row>
    <row r="126" ht="15.75" customHeight="1">
      <c r="A126" s="371"/>
      <c r="B126" s="379"/>
      <c r="C126" s="380"/>
      <c r="D126" s="371"/>
      <c r="E126" s="371"/>
      <c r="F126" s="371"/>
      <c r="G126" s="371"/>
    </row>
    <row r="127" ht="15.75" customHeight="1">
      <c r="A127" s="371"/>
      <c r="B127" s="379"/>
      <c r="C127" s="380"/>
      <c r="D127" s="371"/>
      <c r="E127" s="371"/>
      <c r="F127" s="371"/>
      <c r="G127" s="371"/>
    </row>
    <row r="128" ht="15.75" customHeight="1">
      <c r="A128" s="371"/>
      <c r="B128" s="379"/>
      <c r="C128" s="380"/>
      <c r="D128" s="371"/>
      <c r="E128" s="371"/>
      <c r="F128" s="371"/>
      <c r="G128" s="371"/>
    </row>
    <row r="129" ht="15.75" customHeight="1">
      <c r="A129" s="371"/>
      <c r="B129" s="379"/>
      <c r="C129" s="380"/>
      <c r="D129" s="371"/>
      <c r="E129" s="371"/>
      <c r="F129" s="371"/>
      <c r="G129" s="371"/>
    </row>
    <row r="130" ht="15.75" customHeight="1">
      <c r="A130" s="371"/>
      <c r="B130" s="379"/>
      <c r="C130" s="380"/>
      <c r="D130" s="371"/>
      <c r="E130" s="371"/>
      <c r="F130" s="371"/>
      <c r="G130" s="371"/>
    </row>
    <row r="131" ht="15.75" customHeight="1">
      <c r="A131" s="371"/>
      <c r="B131" s="379"/>
      <c r="C131" s="380"/>
      <c r="D131" s="371"/>
      <c r="E131" s="371"/>
      <c r="F131" s="371"/>
      <c r="G131" s="371"/>
    </row>
    <row r="132" ht="15.75" customHeight="1">
      <c r="A132" s="371"/>
      <c r="B132" s="379"/>
      <c r="C132" s="380"/>
      <c r="D132" s="371"/>
      <c r="E132" s="371"/>
      <c r="F132" s="371"/>
      <c r="G132" s="371"/>
    </row>
    <row r="133" ht="15.75" customHeight="1">
      <c r="A133" s="371"/>
      <c r="B133" s="379"/>
      <c r="C133" s="380"/>
      <c r="D133" s="371"/>
      <c r="E133" s="371"/>
      <c r="F133" s="371"/>
      <c r="G133" s="371"/>
    </row>
    <row r="134" ht="15.75" customHeight="1">
      <c r="A134" s="371"/>
      <c r="B134" s="379"/>
      <c r="C134" s="380"/>
      <c r="D134" s="371"/>
      <c r="E134" s="371"/>
      <c r="F134" s="371"/>
      <c r="G134" s="371"/>
    </row>
    <row r="135" ht="15.75" customHeight="1">
      <c r="A135" s="371"/>
      <c r="B135" s="379"/>
      <c r="C135" s="380"/>
      <c r="D135" s="371"/>
      <c r="E135" s="371"/>
      <c r="F135" s="371"/>
      <c r="G135" s="371"/>
    </row>
    <row r="136" ht="15.75" customHeight="1">
      <c r="A136" s="371"/>
      <c r="B136" s="379"/>
      <c r="C136" s="380"/>
      <c r="D136" s="371"/>
      <c r="E136" s="371"/>
      <c r="F136" s="371"/>
      <c r="G136" s="371"/>
    </row>
    <row r="137" ht="15.75" customHeight="1">
      <c r="A137" s="371"/>
      <c r="B137" s="379"/>
      <c r="C137" s="380"/>
      <c r="D137" s="371"/>
      <c r="E137" s="371"/>
      <c r="F137" s="371"/>
      <c r="G137" s="371"/>
    </row>
    <row r="138" ht="15.75" customHeight="1">
      <c r="A138" s="371"/>
      <c r="B138" s="379"/>
      <c r="C138" s="380"/>
      <c r="D138" s="371"/>
      <c r="E138" s="371"/>
      <c r="F138" s="371"/>
      <c r="G138" s="371"/>
    </row>
    <row r="139" ht="15.75" customHeight="1">
      <c r="A139" s="371"/>
      <c r="B139" s="379"/>
      <c r="C139" s="380"/>
      <c r="D139" s="371"/>
      <c r="E139" s="371"/>
      <c r="F139" s="371"/>
      <c r="G139" s="371"/>
    </row>
    <row r="140" ht="15.75" customHeight="1">
      <c r="A140" s="371"/>
      <c r="B140" s="379"/>
      <c r="C140" s="380"/>
      <c r="D140" s="371"/>
      <c r="E140" s="371"/>
      <c r="F140" s="371"/>
      <c r="G140" s="371"/>
    </row>
    <row r="141" ht="15.75" customHeight="1">
      <c r="A141" s="371"/>
      <c r="B141" s="379"/>
      <c r="C141" s="380"/>
      <c r="D141" s="371"/>
      <c r="E141" s="371"/>
      <c r="F141" s="371"/>
      <c r="G141" s="371"/>
    </row>
    <row r="142" ht="15.75" customHeight="1">
      <c r="A142" s="371"/>
      <c r="B142" s="379"/>
      <c r="C142" s="380"/>
      <c r="D142" s="371"/>
      <c r="E142" s="371"/>
      <c r="F142" s="371"/>
      <c r="G142" s="371"/>
    </row>
    <row r="143" ht="15.75" customHeight="1">
      <c r="A143" s="371"/>
      <c r="B143" s="379"/>
      <c r="C143" s="380"/>
      <c r="D143" s="371"/>
      <c r="E143" s="371"/>
      <c r="F143" s="371"/>
      <c r="G143" s="371"/>
    </row>
    <row r="144" ht="15.75" customHeight="1">
      <c r="A144" s="371"/>
      <c r="B144" s="379"/>
      <c r="C144" s="380"/>
      <c r="D144" s="371"/>
      <c r="E144" s="371"/>
      <c r="F144" s="371"/>
      <c r="G144" s="371"/>
    </row>
    <row r="145" ht="15.75" customHeight="1">
      <c r="A145" s="371"/>
      <c r="B145" s="379"/>
      <c r="C145" s="380"/>
      <c r="D145" s="371"/>
      <c r="E145" s="371"/>
      <c r="F145" s="371"/>
      <c r="G145" s="371"/>
    </row>
    <row r="146" ht="15.75" customHeight="1">
      <c r="A146" s="371"/>
      <c r="B146" s="379"/>
      <c r="C146" s="380"/>
      <c r="D146" s="371"/>
      <c r="E146" s="371"/>
      <c r="F146" s="371"/>
      <c r="G146" s="371"/>
    </row>
    <row r="147" ht="15.75" customHeight="1">
      <c r="A147" s="371"/>
      <c r="B147" s="379"/>
      <c r="C147" s="380"/>
      <c r="D147" s="371"/>
      <c r="E147" s="371"/>
      <c r="F147" s="371"/>
      <c r="G147" s="371"/>
    </row>
    <row r="148" ht="15.75" customHeight="1">
      <c r="A148" s="371"/>
      <c r="B148" s="379"/>
      <c r="C148" s="380"/>
      <c r="D148" s="371"/>
      <c r="E148" s="371"/>
      <c r="F148" s="371"/>
      <c r="G148" s="371"/>
    </row>
    <row r="149" ht="15.75" customHeight="1">
      <c r="A149" s="371"/>
      <c r="B149" s="379"/>
      <c r="C149" s="380"/>
      <c r="D149" s="371"/>
      <c r="E149" s="371"/>
      <c r="F149" s="371"/>
      <c r="G149" s="371"/>
    </row>
    <row r="150" ht="15.75" customHeight="1">
      <c r="A150" s="371"/>
      <c r="B150" s="379"/>
      <c r="C150" s="380"/>
      <c r="D150" s="371"/>
      <c r="E150" s="371"/>
      <c r="F150" s="371"/>
      <c r="G150" s="371"/>
    </row>
    <row r="151" ht="15.75" customHeight="1">
      <c r="A151" s="371"/>
      <c r="B151" s="379"/>
      <c r="C151" s="380"/>
      <c r="D151" s="371"/>
      <c r="E151" s="371"/>
      <c r="F151" s="371"/>
      <c r="G151" s="371"/>
    </row>
    <row r="152" ht="15.75" customHeight="1">
      <c r="A152" s="371"/>
      <c r="B152" s="379"/>
      <c r="C152" s="380"/>
      <c r="D152" s="371"/>
      <c r="E152" s="371"/>
      <c r="F152" s="371"/>
      <c r="G152" s="371"/>
    </row>
    <row r="153" ht="15.75" customHeight="1">
      <c r="A153" s="371"/>
      <c r="B153" s="379"/>
      <c r="C153" s="380"/>
      <c r="D153" s="371"/>
      <c r="E153" s="371"/>
      <c r="F153" s="371"/>
      <c r="G153" s="371"/>
    </row>
    <row r="154" ht="15.75" customHeight="1">
      <c r="A154" s="371"/>
      <c r="B154" s="379"/>
      <c r="C154" s="380"/>
      <c r="D154" s="371"/>
      <c r="E154" s="371"/>
      <c r="F154" s="371"/>
      <c r="G154" s="371"/>
    </row>
    <row r="155" ht="15.75" customHeight="1">
      <c r="A155" s="371"/>
      <c r="B155" s="379"/>
      <c r="C155" s="380"/>
      <c r="D155" s="371"/>
      <c r="E155" s="371"/>
      <c r="F155" s="371"/>
      <c r="G155" s="371"/>
    </row>
    <row r="156" ht="15.75" customHeight="1">
      <c r="A156" s="371"/>
      <c r="B156" s="379"/>
      <c r="C156" s="380"/>
      <c r="D156" s="371"/>
      <c r="E156" s="371"/>
      <c r="F156" s="371"/>
      <c r="G156" s="371"/>
    </row>
    <row r="157" ht="15.75" customHeight="1">
      <c r="A157" s="371"/>
      <c r="B157" s="379"/>
      <c r="C157" s="380"/>
      <c r="D157" s="371"/>
      <c r="E157" s="371"/>
      <c r="F157" s="371"/>
      <c r="G157" s="371"/>
    </row>
    <row r="158" ht="15.75" customHeight="1">
      <c r="A158" s="371"/>
      <c r="B158" s="379"/>
      <c r="C158" s="380"/>
      <c r="D158" s="371"/>
      <c r="E158" s="371"/>
      <c r="F158" s="371"/>
      <c r="G158" s="371"/>
    </row>
    <row r="159" ht="15.75" customHeight="1">
      <c r="A159" s="371"/>
      <c r="B159" s="379"/>
      <c r="C159" s="380"/>
      <c r="D159" s="371"/>
      <c r="E159" s="371"/>
      <c r="F159" s="371"/>
      <c r="G159" s="371"/>
    </row>
    <row r="160" ht="15.75" customHeight="1">
      <c r="A160" s="371"/>
      <c r="B160" s="379"/>
      <c r="C160" s="380"/>
      <c r="D160" s="371"/>
      <c r="E160" s="371"/>
      <c r="F160" s="371"/>
      <c r="G160" s="371"/>
    </row>
    <row r="161" ht="15.75" customHeight="1">
      <c r="A161" s="371"/>
      <c r="B161" s="379"/>
      <c r="C161" s="380"/>
      <c r="D161" s="371"/>
      <c r="E161" s="371"/>
      <c r="F161" s="371"/>
      <c r="G161" s="371"/>
    </row>
    <row r="162" ht="15.75" customHeight="1">
      <c r="A162" s="371"/>
      <c r="B162" s="379"/>
      <c r="C162" s="380"/>
      <c r="D162" s="371"/>
      <c r="E162" s="371"/>
      <c r="F162" s="371"/>
      <c r="G162" s="371"/>
    </row>
    <row r="163" ht="15.75" customHeight="1">
      <c r="A163" s="371"/>
      <c r="B163" s="379"/>
      <c r="C163" s="380"/>
      <c r="D163" s="371"/>
      <c r="E163" s="371"/>
      <c r="F163" s="371"/>
      <c r="G163" s="371"/>
    </row>
    <row r="164" ht="15.75" customHeight="1">
      <c r="A164" s="371"/>
      <c r="B164" s="379"/>
      <c r="C164" s="380"/>
      <c r="D164" s="371"/>
      <c r="E164" s="371"/>
      <c r="F164" s="371"/>
      <c r="G164" s="371"/>
    </row>
    <row r="165" ht="15.75" customHeight="1">
      <c r="A165" s="371"/>
      <c r="B165" s="379"/>
      <c r="C165" s="380"/>
      <c r="D165" s="371"/>
      <c r="E165" s="371"/>
      <c r="F165" s="371"/>
      <c r="G165" s="371"/>
    </row>
    <row r="166" ht="15.75" customHeight="1">
      <c r="A166" s="371"/>
      <c r="B166" s="379"/>
      <c r="C166" s="380"/>
      <c r="D166" s="371"/>
      <c r="E166" s="371"/>
      <c r="F166" s="371"/>
      <c r="G166" s="371"/>
    </row>
    <row r="167" ht="15.75" customHeight="1">
      <c r="A167" s="371"/>
      <c r="B167" s="379"/>
      <c r="C167" s="380"/>
      <c r="D167" s="371"/>
      <c r="E167" s="371"/>
      <c r="F167" s="371"/>
      <c r="G167" s="371"/>
    </row>
    <row r="168" ht="15.75" customHeight="1">
      <c r="A168" s="371"/>
      <c r="B168" s="379"/>
      <c r="C168" s="380"/>
      <c r="D168" s="371"/>
      <c r="E168" s="371"/>
      <c r="F168" s="371"/>
      <c r="G168" s="371"/>
    </row>
    <row r="169" ht="15.75" customHeight="1">
      <c r="A169" s="371"/>
      <c r="B169" s="379"/>
      <c r="C169" s="380"/>
      <c r="D169" s="371"/>
      <c r="E169" s="371"/>
      <c r="F169" s="371"/>
      <c r="G169" s="371"/>
    </row>
    <row r="170" ht="15.75" customHeight="1">
      <c r="A170" s="371"/>
      <c r="B170" s="379"/>
      <c r="C170" s="380"/>
      <c r="D170" s="371"/>
      <c r="E170" s="371"/>
      <c r="F170" s="371"/>
      <c r="G170" s="371"/>
    </row>
    <row r="171" ht="15.75" customHeight="1">
      <c r="A171" s="371"/>
      <c r="B171" s="379"/>
      <c r="C171" s="380"/>
      <c r="D171" s="371"/>
      <c r="E171" s="371"/>
      <c r="F171" s="371"/>
      <c r="G171" s="371"/>
    </row>
    <row r="172" ht="15.75" customHeight="1">
      <c r="A172" s="371"/>
      <c r="B172" s="379"/>
      <c r="C172" s="380"/>
      <c r="D172" s="371"/>
      <c r="E172" s="371"/>
      <c r="F172" s="371"/>
      <c r="G172" s="371"/>
    </row>
    <row r="173" ht="15.75" customHeight="1">
      <c r="A173" s="371"/>
      <c r="B173" s="379"/>
      <c r="C173" s="380"/>
      <c r="D173" s="371"/>
      <c r="E173" s="371"/>
      <c r="F173" s="371"/>
      <c r="G173" s="371"/>
    </row>
    <row r="174" ht="15.75" customHeight="1">
      <c r="A174" s="371"/>
      <c r="B174" s="379"/>
      <c r="C174" s="380"/>
      <c r="D174" s="371"/>
      <c r="E174" s="371"/>
      <c r="F174" s="371"/>
      <c r="G174" s="371"/>
    </row>
    <row r="175" ht="15.75" customHeight="1">
      <c r="A175" s="371"/>
      <c r="B175" s="379"/>
      <c r="C175" s="380"/>
      <c r="D175" s="371"/>
      <c r="E175" s="371"/>
      <c r="F175" s="371"/>
      <c r="G175" s="371"/>
    </row>
    <row r="176" ht="15.75" customHeight="1">
      <c r="A176" s="371"/>
      <c r="B176" s="379"/>
      <c r="C176" s="380"/>
      <c r="D176" s="371"/>
      <c r="E176" s="371"/>
      <c r="F176" s="371"/>
      <c r="G176" s="371"/>
    </row>
    <row r="177" ht="15.75" customHeight="1">
      <c r="A177" s="371"/>
      <c r="B177" s="379"/>
      <c r="C177" s="380"/>
      <c r="D177" s="371"/>
      <c r="E177" s="371"/>
      <c r="F177" s="371"/>
      <c r="G177" s="371"/>
    </row>
    <row r="178" ht="15.75" customHeight="1">
      <c r="A178" s="371"/>
      <c r="B178" s="379"/>
      <c r="C178" s="380"/>
      <c r="D178" s="371"/>
      <c r="E178" s="371"/>
      <c r="F178" s="371"/>
      <c r="G178" s="371"/>
    </row>
    <row r="179" ht="15.75" customHeight="1">
      <c r="A179" s="371"/>
      <c r="B179" s="379"/>
      <c r="C179" s="380"/>
      <c r="D179" s="371"/>
      <c r="E179" s="371"/>
      <c r="F179" s="371"/>
      <c r="G179" s="371"/>
    </row>
    <row r="180" ht="15.75" customHeight="1">
      <c r="A180" s="371"/>
      <c r="B180" s="379"/>
      <c r="C180" s="380"/>
      <c r="D180" s="371"/>
      <c r="E180" s="371"/>
      <c r="F180" s="371"/>
      <c r="G180" s="371"/>
    </row>
    <row r="181" ht="15.75" customHeight="1">
      <c r="A181" s="371"/>
      <c r="B181" s="379"/>
      <c r="C181" s="380"/>
      <c r="D181" s="371"/>
      <c r="E181" s="371"/>
      <c r="F181" s="371"/>
      <c r="G181" s="371"/>
    </row>
    <row r="182" ht="15.75" customHeight="1">
      <c r="A182" s="371"/>
      <c r="B182" s="379"/>
      <c r="C182" s="380"/>
      <c r="D182" s="371"/>
      <c r="E182" s="371"/>
      <c r="F182" s="371"/>
      <c r="G182" s="371"/>
    </row>
    <row r="183" ht="15.75" customHeight="1">
      <c r="A183" s="371"/>
      <c r="B183" s="379"/>
      <c r="C183" s="380"/>
      <c r="D183" s="371"/>
      <c r="E183" s="371"/>
      <c r="F183" s="371"/>
      <c r="G183" s="371"/>
    </row>
    <row r="184" ht="15.75" customHeight="1">
      <c r="A184" s="371"/>
      <c r="B184" s="379"/>
      <c r="C184" s="380"/>
      <c r="D184" s="371"/>
      <c r="E184" s="371"/>
      <c r="F184" s="371"/>
      <c r="G184" s="371"/>
    </row>
    <row r="185" ht="15.75" customHeight="1">
      <c r="A185" s="371"/>
      <c r="B185" s="379"/>
      <c r="C185" s="380"/>
      <c r="D185" s="371"/>
      <c r="E185" s="371"/>
      <c r="F185" s="371"/>
      <c r="G185" s="371"/>
    </row>
    <row r="186" ht="15.75" customHeight="1">
      <c r="A186" s="371"/>
      <c r="B186" s="379"/>
      <c r="C186" s="380"/>
      <c r="D186" s="371"/>
      <c r="E186" s="371"/>
      <c r="F186" s="371"/>
      <c r="G186" s="371"/>
    </row>
    <row r="187" ht="15.75" customHeight="1">
      <c r="A187" s="371"/>
      <c r="B187" s="379"/>
      <c r="C187" s="380"/>
      <c r="D187" s="371"/>
      <c r="E187" s="371"/>
      <c r="F187" s="371"/>
      <c r="G187" s="371"/>
    </row>
    <row r="188" ht="15.75" customHeight="1">
      <c r="A188" s="371"/>
      <c r="B188" s="379"/>
      <c r="C188" s="380"/>
      <c r="D188" s="371"/>
      <c r="E188" s="371"/>
      <c r="F188" s="371"/>
      <c r="G188" s="371"/>
    </row>
    <row r="189" ht="15.75" customHeight="1">
      <c r="A189" s="371"/>
      <c r="B189" s="379"/>
      <c r="C189" s="380"/>
      <c r="D189" s="371"/>
      <c r="E189" s="371"/>
      <c r="F189" s="371"/>
      <c r="G189" s="371"/>
    </row>
    <row r="190" ht="15.75" customHeight="1">
      <c r="A190" s="371"/>
      <c r="B190" s="379"/>
      <c r="C190" s="380"/>
      <c r="D190" s="371"/>
      <c r="E190" s="371"/>
      <c r="F190" s="371"/>
      <c r="G190" s="371"/>
    </row>
    <row r="191" ht="15.75" customHeight="1">
      <c r="A191" s="371"/>
      <c r="B191" s="379"/>
      <c r="C191" s="380"/>
      <c r="D191" s="371"/>
      <c r="E191" s="371"/>
      <c r="F191" s="371"/>
      <c r="G191" s="371"/>
    </row>
    <row r="192" ht="15.75" customHeight="1">
      <c r="A192" s="371"/>
      <c r="B192" s="379"/>
      <c r="C192" s="380"/>
      <c r="D192" s="371"/>
      <c r="E192" s="371"/>
      <c r="F192" s="371"/>
      <c r="G192" s="371"/>
    </row>
    <row r="193" ht="15.75" customHeight="1">
      <c r="A193" s="371"/>
      <c r="B193" s="379"/>
      <c r="C193" s="380"/>
      <c r="D193" s="371"/>
      <c r="E193" s="371"/>
      <c r="F193" s="371"/>
      <c r="G193" s="371"/>
    </row>
    <row r="194" ht="15.75" customHeight="1">
      <c r="A194" s="371"/>
      <c r="B194" s="379"/>
      <c r="C194" s="380"/>
      <c r="D194" s="371"/>
      <c r="E194" s="371"/>
      <c r="F194" s="371"/>
      <c r="G194" s="371"/>
    </row>
    <row r="195" ht="15.75" customHeight="1">
      <c r="A195" s="371"/>
      <c r="B195" s="379"/>
      <c r="C195" s="380"/>
      <c r="D195" s="371"/>
      <c r="E195" s="371"/>
      <c r="F195" s="371"/>
      <c r="G195" s="371"/>
    </row>
    <row r="196" ht="15.75" customHeight="1">
      <c r="A196" s="371"/>
      <c r="B196" s="379"/>
      <c r="C196" s="380"/>
      <c r="D196" s="371"/>
      <c r="E196" s="371"/>
      <c r="F196" s="371"/>
      <c r="G196" s="371"/>
    </row>
    <row r="197" ht="15.75" customHeight="1">
      <c r="A197" s="371"/>
      <c r="B197" s="379"/>
      <c r="C197" s="380"/>
      <c r="D197" s="371"/>
      <c r="E197" s="371"/>
      <c r="F197" s="371"/>
      <c r="G197" s="371"/>
    </row>
    <row r="198" ht="15.75" customHeight="1">
      <c r="A198" s="371"/>
      <c r="B198" s="379"/>
      <c r="C198" s="380"/>
      <c r="D198" s="371"/>
      <c r="E198" s="371"/>
      <c r="F198" s="371"/>
      <c r="G198" s="371"/>
    </row>
    <row r="199" ht="15.75" customHeight="1">
      <c r="A199" s="371"/>
      <c r="B199" s="379"/>
      <c r="C199" s="380"/>
      <c r="D199" s="371"/>
      <c r="E199" s="371"/>
      <c r="F199" s="371"/>
      <c r="G199" s="371"/>
    </row>
    <row r="200" ht="15.75" customHeight="1">
      <c r="A200" s="371"/>
      <c r="B200" s="379"/>
      <c r="C200" s="380"/>
      <c r="D200" s="371"/>
      <c r="E200" s="371"/>
      <c r="F200" s="371"/>
      <c r="G200" s="371"/>
    </row>
    <row r="201" ht="15.75" customHeight="1">
      <c r="A201" s="371"/>
      <c r="B201" s="379"/>
      <c r="C201" s="380"/>
      <c r="D201" s="371"/>
      <c r="E201" s="371"/>
      <c r="F201" s="371"/>
      <c r="G201" s="371"/>
    </row>
    <row r="202" ht="15.75" customHeight="1">
      <c r="A202" s="371"/>
      <c r="B202" s="379"/>
      <c r="C202" s="380"/>
      <c r="D202" s="371"/>
      <c r="E202" s="371"/>
      <c r="F202" s="371"/>
      <c r="G202" s="371"/>
    </row>
    <row r="203" ht="15.75" customHeight="1">
      <c r="A203" s="371"/>
      <c r="B203" s="379"/>
      <c r="C203" s="380"/>
      <c r="D203" s="371"/>
      <c r="E203" s="371"/>
      <c r="F203" s="371"/>
      <c r="G203" s="371"/>
    </row>
    <row r="204" ht="15.75" customHeight="1">
      <c r="A204" s="371"/>
      <c r="B204" s="379"/>
      <c r="C204" s="380"/>
      <c r="D204" s="371"/>
      <c r="E204" s="371"/>
      <c r="F204" s="371"/>
      <c r="G204" s="371"/>
    </row>
    <row r="205" ht="15.75" customHeight="1">
      <c r="A205" s="371"/>
      <c r="B205" s="379"/>
      <c r="C205" s="380"/>
      <c r="D205" s="371"/>
      <c r="E205" s="371"/>
      <c r="F205" s="371"/>
      <c r="G205" s="371"/>
    </row>
    <row r="206" ht="15.75" customHeight="1">
      <c r="A206" s="371"/>
      <c r="B206" s="379"/>
      <c r="C206" s="380"/>
      <c r="D206" s="371"/>
      <c r="E206" s="371"/>
      <c r="F206" s="371"/>
      <c r="G206" s="371"/>
    </row>
    <row r="207" ht="15.75" customHeight="1">
      <c r="A207" s="371"/>
      <c r="B207" s="379"/>
      <c r="C207" s="380"/>
      <c r="D207" s="371"/>
      <c r="E207" s="371"/>
      <c r="F207" s="371"/>
      <c r="G207" s="371"/>
    </row>
    <row r="208" ht="15.75" customHeight="1">
      <c r="A208" s="371"/>
      <c r="B208" s="379"/>
      <c r="C208" s="380"/>
      <c r="D208" s="371"/>
      <c r="E208" s="371"/>
      <c r="F208" s="371"/>
      <c r="G208" s="371"/>
    </row>
    <row r="209" ht="15.75" customHeight="1">
      <c r="A209" s="371"/>
      <c r="B209" s="379"/>
      <c r="C209" s="380"/>
      <c r="D209" s="371"/>
      <c r="E209" s="371"/>
      <c r="F209" s="371"/>
      <c r="G209" s="371"/>
    </row>
    <row r="210" ht="15.75" customHeight="1">
      <c r="A210" s="371"/>
      <c r="B210" s="379"/>
      <c r="C210" s="380"/>
      <c r="D210" s="371"/>
      <c r="E210" s="371"/>
      <c r="F210" s="371"/>
      <c r="G210" s="371"/>
    </row>
    <row r="211" ht="15.75" customHeight="1">
      <c r="A211" s="371"/>
      <c r="B211" s="379"/>
      <c r="C211" s="380"/>
      <c r="D211" s="371"/>
      <c r="E211" s="371"/>
      <c r="F211" s="371"/>
      <c r="G211" s="371"/>
    </row>
    <row r="212" ht="15.75" customHeight="1">
      <c r="A212" s="371"/>
      <c r="B212" s="379"/>
      <c r="C212" s="380"/>
      <c r="D212" s="371"/>
      <c r="E212" s="371"/>
      <c r="F212" s="371"/>
      <c r="G212" s="371"/>
    </row>
    <row r="213" ht="15.75" customHeight="1">
      <c r="A213" s="371"/>
      <c r="B213" s="379"/>
      <c r="C213" s="380"/>
      <c r="D213" s="371"/>
      <c r="E213" s="371"/>
      <c r="F213" s="371"/>
      <c r="G213" s="371"/>
    </row>
    <row r="214" ht="15.75" customHeight="1">
      <c r="A214" s="371"/>
      <c r="B214" s="379"/>
      <c r="C214" s="380"/>
      <c r="D214" s="371"/>
      <c r="E214" s="371"/>
      <c r="F214" s="371"/>
      <c r="G214" s="371"/>
    </row>
    <row r="215" ht="15.75" customHeight="1">
      <c r="A215" s="371"/>
      <c r="B215" s="379"/>
      <c r="C215" s="380"/>
      <c r="D215" s="371"/>
      <c r="E215" s="371"/>
      <c r="F215" s="371"/>
      <c r="G215" s="371"/>
    </row>
    <row r="216" ht="15.75" customHeight="1">
      <c r="A216" s="371"/>
      <c r="B216" s="379"/>
      <c r="C216" s="380"/>
      <c r="D216" s="371"/>
      <c r="E216" s="371"/>
      <c r="F216" s="371"/>
      <c r="G216" s="371"/>
    </row>
    <row r="217" ht="15.75" customHeight="1">
      <c r="A217" s="371"/>
      <c r="B217" s="379"/>
      <c r="C217" s="380"/>
      <c r="D217" s="371"/>
      <c r="E217" s="371"/>
      <c r="F217" s="371"/>
      <c r="G217" s="371"/>
    </row>
    <row r="218" ht="15.75" customHeight="1">
      <c r="A218" s="371"/>
      <c r="B218" s="379"/>
      <c r="C218" s="380"/>
      <c r="D218" s="371"/>
      <c r="E218" s="371"/>
      <c r="F218" s="371"/>
      <c r="G218" s="371"/>
    </row>
    <row r="219" ht="15.75" customHeight="1">
      <c r="A219" s="371"/>
      <c r="B219" s="379"/>
      <c r="C219" s="380"/>
      <c r="D219" s="371"/>
      <c r="E219" s="371"/>
      <c r="F219" s="371"/>
      <c r="G219" s="371"/>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
    <mergeCell ref="A1:A2"/>
    <mergeCell ref="A19:C19"/>
  </mergeCells>
  <printOptions/>
  <pageMargins bottom="0.0" footer="0.0" header="0.0" left="0.0" right="0.0" top="0.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89.14"/>
    <col customWidth="1" min="3" max="3" width="14.43"/>
    <col customWidth="1" min="4" max="4" width="51.86"/>
    <col customWidth="1" min="5" max="5" width="14.43"/>
  </cols>
  <sheetData>
    <row r="1">
      <c r="A1" s="383" t="s">
        <v>7578</v>
      </c>
      <c r="B1" s="384" t="s">
        <v>7579</v>
      </c>
      <c r="C1" s="384" t="s">
        <v>7580</v>
      </c>
      <c r="D1" s="384" t="s">
        <v>7581</v>
      </c>
    </row>
    <row r="2">
      <c r="A2" s="385" t="s">
        <v>7582</v>
      </c>
      <c r="B2" s="386" t="s">
        <v>7583</v>
      </c>
      <c r="C2" s="387" t="s">
        <v>11</v>
      </c>
      <c r="D2" s="388"/>
    </row>
    <row r="3">
      <c r="A3" s="169"/>
      <c r="B3" s="386" t="s">
        <v>7584</v>
      </c>
      <c r="C3" s="387" t="s">
        <v>11</v>
      </c>
      <c r="D3" s="388"/>
    </row>
    <row r="4">
      <c r="A4" s="169"/>
      <c r="B4" s="389" t="s">
        <v>7585</v>
      </c>
      <c r="C4" s="387" t="s">
        <v>11</v>
      </c>
      <c r="D4" s="388"/>
    </row>
    <row r="5">
      <c r="A5" s="169"/>
      <c r="B5" s="389" t="s">
        <v>7586</v>
      </c>
      <c r="C5" s="387" t="s">
        <v>11</v>
      </c>
      <c r="D5" s="388"/>
    </row>
    <row r="6">
      <c r="A6" s="169"/>
      <c r="B6" s="386" t="s">
        <v>7587</v>
      </c>
      <c r="C6" s="387" t="s">
        <v>11</v>
      </c>
      <c r="D6" s="388"/>
    </row>
    <row r="7">
      <c r="A7" s="169"/>
      <c r="B7" s="386" t="s">
        <v>7588</v>
      </c>
      <c r="C7" s="387" t="s">
        <v>11</v>
      </c>
      <c r="D7" s="388"/>
    </row>
    <row r="8">
      <c r="A8" s="169"/>
      <c r="B8" s="386" t="s">
        <v>7589</v>
      </c>
      <c r="C8" s="387" t="s">
        <v>11</v>
      </c>
      <c r="D8" s="388"/>
    </row>
    <row r="9">
      <c r="A9" s="169"/>
      <c r="B9" s="389" t="s">
        <v>7590</v>
      </c>
      <c r="C9" s="387" t="s">
        <v>11</v>
      </c>
      <c r="D9" s="388"/>
    </row>
    <row r="10">
      <c r="A10" s="169"/>
      <c r="B10" s="389" t="s">
        <v>7591</v>
      </c>
      <c r="C10" s="387" t="s">
        <v>11</v>
      </c>
      <c r="D10" s="390"/>
    </row>
    <row r="11">
      <c r="A11" s="169"/>
      <c r="B11" s="386" t="s">
        <v>7592</v>
      </c>
      <c r="C11" s="387" t="s">
        <v>11</v>
      </c>
      <c r="D11" s="388"/>
    </row>
    <row r="12">
      <c r="A12" s="169"/>
      <c r="B12" s="389" t="s">
        <v>7593</v>
      </c>
      <c r="C12" s="387" t="s">
        <v>11</v>
      </c>
      <c r="D12" s="388"/>
    </row>
    <row r="13">
      <c r="A13" s="12"/>
      <c r="B13" s="386" t="s">
        <v>7594</v>
      </c>
      <c r="C13" s="387" t="s">
        <v>11</v>
      </c>
      <c r="D13" s="391"/>
    </row>
    <row r="14">
      <c r="A14" s="392" t="s">
        <v>7595</v>
      </c>
      <c r="B14" s="386" t="s">
        <v>7583</v>
      </c>
      <c r="C14" s="387" t="s">
        <v>11</v>
      </c>
      <c r="D14" s="388"/>
    </row>
    <row r="15">
      <c r="A15" s="169"/>
      <c r="B15" s="389" t="s">
        <v>7585</v>
      </c>
      <c r="C15" s="387" t="s">
        <v>11</v>
      </c>
      <c r="D15" s="388"/>
    </row>
    <row r="16">
      <c r="A16" s="169"/>
      <c r="B16" s="389" t="s">
        <v>7586</v>
      </c>
      <c r="C16" s="387" t="s">
        <v>11</v>
      </c>
      <c r="D16" s="388"/>
    </row>
    <row r="17">
      <c r="A17" s="169"/>
      <c r="B17" s="386" t="s">
        <v>7584</v>
      </c>
      <c r="C17" s="387" t="s">
        <v>11</v>
      </c>
      <c r="D17" s="388"/>
    </row>
    <row r="18">
      <c r="A18" s="169"/>
      <c r="B18" s="386" t="s">
        <v>7587</v>
      </c>
      <c r="C18" s="387" t="s">
        <v>11</v>
      </c>
      <c r="D18" s="388"/>
    </row>
    <row r="19">
      <c r="A19" s="169"/>
      <c r="B19" s="386" t="s">
        <v>7588</v>
      </c>
      <c r="C19" s="387" t="s">
        <v>11</v>
      </c>
      <c r="D19" s="388"/>
    </row>
    <row r="20">
      <c r="A20" s="169"/>
      <c r="B20" s="386" t="s">
        <v>7596</v>
      </c>
      <c r="C20" s="387" t="s">
        <v>11</v>
      </c>
      <c r="D20" s="388"/>
    </row>
    <row r="21">
      <c r="A21" s="169"/>
      <c r="B21" s="389" t="s">
        <v>7590</v>
      </c>
      <c r="C21" s="387" t="s">
        <v>11</v>
      </c>
      <c r="D21" s="388"/>
    </row>
    <row r="22">
      <c r="A22" s="169"/>
      <c r="B22" s="386" t="s">
        <v>7592</v>
      </c>
      <c r="C22" s="387" t="s">
        <v>11</v>
      </c>
      <c r="D22" s="388"/>
    </row>
    <row r="23" ht="15.75" customHeight="1">
      <c r="A23" s="169"/>
      <c r="B23" s="389" t="s">
        <v>7593</v>
      </c>
      <c r="C23" s="387" t="s">
        <v>11</v>
      </c>
      <c r="D23" s="388"/>
    </row>
    <row r="24" ht="15.75" customHeight="1">
      <c r="A24" s="169"/>
      <c r="B24" s="389" t="s">
        <v>7591</v>
      </c>
      <c r="C24" s="387" t="s">
        <v>11</v>
      </c>
      <c r="D24" s="393"/>
    </row>
    <row r="25" ht="15.75" customHeight="1">
      <c r="A25" s="12"/>
      <c r="B25" s="386" t="s">
        <v>7594</v>
      </c>
      <c r="C25" s="387" t="s">
        <v>11</v>
      </c>
      <c r="D25" s="388"/>
    </row>
    <row r="26" ht="15.75" customHeight="1">
      <c r="A26" s="394" t="s">
        <v>7597</v>
      </c>
      <c r="B26" s="386" t="s">
        <v>7598</v>
      </c>
      <c r="C26" s="387" t="s">
        <v>11</v>
      </c>
      <c r="D26" s="388"/>
    </row>
    <row r="27" ht="15.75" customHeight="1">
      <c r="A27" s="12"/>
      <c r="B27" s="386" t="s">
        <v>7599</v>
      </c>
      <c r="C27" s="395" t="s">
        <v>12</v>
      </c>
      <c r="D27" s="396" t="s">
        <v>2160</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3">
    <mergeCell ref="A2:A13"/>
    <mergeCell ref="A14:A25"/>
    <mergeCell ref="A26:A27"/>
  </mergeCells>
  <hyperlinks>
    <hyperlink r:id="rId1" ref="D27"/>
  </hyperlinks>
  <printOptions/>
  <pageMargins bottom="0.0" footer="0.0" header="0.0" left="0.0" right="0.0" top="0.0"/>
  <pageSetup orientation="landscape"/>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397" t="s">
        <v>472</v>
      </c>
      <c r="B1" s="398" t="s">
        <v>474</v>
      </c>
      <c r="C1" s="398" t="s">
        <v>475</v>
      </c>
      <c r="D1" s="399" t="s">
        <v>478</v>
      </c>
      <c r="E1" s="400"/>
      <c r="F1" s="400"/>
      <c r="G1" s="400"/>
      <c r="H1" s="401"/>
      <c r="I1" s="400"/>
      <c r="J1" s="402"/>
      <c r="K1" s="402"/>
      <c r="L1" s="402"/>
      <c r="M1" s="402"/>
      <c r="N1" s="402"/>
      <c r="O1" s="402"/>
      <c r="P1" s="402"/>
      <c r="Q1" s="402"/>
      <c r="R1" s="402"/>
      <c r="S1" s="402"/>
      <c r="T1" s="402"/>
      <c r="U1" s="402"/>
      <c r="V1" s="402"/>
      <c r="W1" s="402"/>
      <c r="X1" s="402"/>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