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ables/table1.xml" ContentType="application/vnd.openxmlformats-officedocument.spreadsheetml.table+xml"/>
  <Override PartName="/xl/pivotTables/pivotTable11.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Users\BHOOMI\Downloads\"/>
    </mc:Choice>
  </mc:AlternateContent>
  <xr:revisionPtr revIDLastSave="0" documentId="13_ncr:1_{5B13FC2A-0EC5-4488-A6E1-8318F1A0043E}" xr6:coauthVersionLast="47" xr6:coauthVersionMax="47" xr10:uidLastSave="{00000000-0000-0000-0000-000000000000}"/>
  <bookViews>
    <workbookView xWindow="-120" yWindow="-120" windowWidth="29040" windowHeight="15720" firstSheet="3" activeTab="9" xr2:uid="{00000000-000D-0000-FFFF-FFFF00000000}"/>
  </bookViews>
  <sheets>
    <sheet name="Project Instructions" sheetId="1" r:id="rId1"/>
    <sheet name="LinearRegression" sheetId="5" r:id="rId2"/>
    <sheet name="DescriptiveStats" sheetId="8" r:id="rId3"/>
    <sheet name="PivotTable" sheetId="9" r:id="rId4"/>
    <sheet name="All Pivot Tables" sheetId="11" r:id="rId5"/>
    <sheet name="Dashboard" sheetId="12" r:id="rId6"/>
    <sheet name="DatasetOriginal" sheetId="6" r:id="rId7"/>
    <sheet name="MonthlySalesGrowth" sheetId="10" r:id="rId8"/>
    <sheet name="DatasetProject" sheetId="2" r:id="rId9"/>
    <sheet name="High Value Customers" sheetId="13" r:id="rId10"/>
  </sheets>
  <definedNames>
    <definedName name="Slicer_Discount">#N/A</definedName>
    <definedName name="Slicer_Months__Order_Date">#N/A</definedName>
    <definedName name="Slicer_Product_Category">#N/A</definedName>
    <definedName name="Slicer_Region">#N/A</definedName>
    <definedName name="Slicer_Years__Order_Date">#N/A</definedName>
  </definedNames>
  <calcPr calcId="191029"/>
  <pivotCaches>
    <pivotCache cacheId="13" r:id="rId11"/>
    <pivotCache cacheId="5"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10" l="1"/>
  <c r="C6" i="10"/>
  <c r="C7" i="10"/>
  <c r="C8" i="10"/>
  <c r="C9" i="10"/>
  <c r="C10" i="10"/>
  <c r="C11" i="10"/>
  <c r="C12" i="10"/>
  <c r="C13" i="10"/>
  <c r="C14" i="10"/>
  <c r="C15" i="10"/>
  <c r="C16" i="10"/>
  <c r="C4" i="10"/>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P5" i="2" l="1"/>
  <c r="S4" i="2" s="1"/>
  <c r="J2" i="2" l="1"/>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alcChain>
</file>

<file path=xl/sharedStrings.xml><?xml version="1.0" encoding="utf-8"?>
<sst xmlns="http://schemas.openxmlformats.org/spreadsheetml/2006/main" count="1862" uniqueCount="170">
  <si>
    <t>PR. 2 Analyzer</t>
  </si>
  <si>
    <r>
      <rPr>
        <b/>
        <sz val="11"/>
        <color theme="1"/>
        <rFont val="Calibri"/>
        <family val="2"/>
      </rPr>
      <t xml:space="preserve">Topics:
</t>
    </r>
    <r>
      <rPr>
        <sz val="11"/>
        <color theme="1"/>
        <rFont val="Calibri"/>
        <family val="2"/>
      </rPr>
      <t xml:space="preserve">- Conditional Formatting
 - WHAT IF Analysis
 - Linear Regression (Using Data Analysis Toolpak)
 - Data Analysis Feature (Descriptive Stats, Regression, Histogram)
 - Data Storytelling
 - Add Symbols or Arrows in Custom Formatting
 - Create Timestamp
 - Find High-Value Customers using Groupby(), index(), and match() combination
 - Advanced Descriptive Analytics
 - Pivot Table with Dashboard
 - Creating bar charts
 - Creating line charts
 - Creating pie charts
</t>
    </r>
    <r>
      <rPr>
        <b/>
        <sz val="11"/>
        <color rgb="FF38761D"/>
        <rFont val="Calibri"/>
        <family val="2"/>
      </rPr>
      <t>Main Tasks:</t>
    </r>
    <r>
      <rPr>
        <sz val="11"/>
        <color rgb="FF38761D"/>
        <rFont val="Calibri"/>
        <family val="2"/>
      </rPr>
      <t xml:space="preserve">
1. Apply conditional formatting to highlight top 10 customers based on total purchase.
2. Perform WHAT IF Analysis to see impact of changing discount on total profit.
3. Use Data Analysis Toolpak to run Linear Regression (Profit vs Sales).
4. Use 'Descriptive Statistics' from Analysis Toolpak on the dataset.
5. Add up/down arrows on monthly sales growth.
6. Create a timestamp column using NOW().
7. Identify high-value customers using index(), match(), and filters.
8. Create Pivot Table to analyze total sales by region and product.
9. Create bar, line, and pie charts to visualize KPIs.
10. Summarize insights using a dashboard.</t>
    </r>
    <r>
      <rPr>
        <sz val="11"/>
        <color theme="1"/>
        <rFont val="Calibri"/>
        <family val="2"/>
      </rPr>
      <t xml:space="preserve">
</t>
    </r>
    <r>
      <rPr>
        <b/>
        <sz val="11"/>
        <color theme="1"/>
        <rFont val="Calibri"/>
        <family val="2"/>
      </rPr>
      <t xml:space="preserve">Deliverable:
</t>
    </r>
    <r>
      <rPr>
        <sz val="11"/>
        <color theme="1"/>
        <rFont val="Calibri"/>
        <family val="2"/>
      </rPr>
      <t>Complete the given worksheet by applying the required formulas in respective sheets.</t>
    </r>
  </si>
  <si>
    <t>Customer_ID</t>
  </si>
  <si>
    <t>Customer_Name</t>
  </si>
  <si>
    <t>Region</t>
  </si>
  <si>
    <t>Product_Category</t>
  </si>
  <si>
    <t>Sales</t>
  </si>
  <si>
    <t>Quantity</t>
  </si>
  <si>
    <t>Discount</t>
  </si>
  <si>
    <t>Order_Date</t>
  </si>
  <si>
    <t>Profit</t>
  </si>
  <si>
    <t>CUST019</t>
  </si>
  <si>
    <t>James Davis</t>
  </si>
  <si>
    <t>West</t>
  </si>
  <si>
    <t>Books</t>
  </si>
  <si>
    <t>CUST012</t>
  </si>
  <si>
    <t>Robert Anderson</t>
  </si>
  <si>
    <t>Clothing</t>
  </si>
  <si>
    <t>CUST017</t>
  </si>
  <si>
    <t>James Taylor</t>
  </si>
  <si>
    <t>East</t>
  </si>
  <si>
    <t>CUST005</t>
  </si>
  <si>
    <t>South</t>
  </si>
  <si>
    <t>Electronics</t>
  </si>
  <si>
    <t>CUST030</t>
  </si>
  <si>
    <t>James Wilson</t>
  </si>
  <si>
    <t>North</t>
  </si>
  <si>
    <t>CUST007</t>
  </si>
  <si>
    <t>Michael Anderson</t>
  </si>
  <si>
    <t>Furniture</t>
  </si>
  <si>
    <t>CUST001</t>
  </si>
  <si>
    <t>Linda Wilson</t>
  </si>
  <si>
    <t>CUST026</t>
  </si>
  <si>
    <t>Mary Davis</t>
  </si>
  <si>
    <t>CUST009</t>
  </si>
  <si>
    <t>Linda Jackson</t>
  </si>
  <si>
    <t>Central</t>
  </si>
  <si>
    <t>CUST010</t>
  </si>
  <si>
    <t>David Thomas</t>
  </si>
  <si>
    <t>CUST014</t>
  </si>
  <si>
    <t>Emma Davis</t>
  </si>
  <si>
    <t>Office Supplies</t>
  </si>
  <si>
    <t>CUST023</t>
  </si>
  <si>
    <t>CUST029</t>
  </si>
  <si>
    <t>David Smith</t>
  </si>
  <si>
    <t>Sarah Anderson</t>
  </si>
  <si>
    <t>CUST008</t>
  </si>
  <si>
    <t>Lisa Thomas</t>
  </si>
  <si>
    <t>CUST006</t>
  </si>
  <si>
    <t>Mary Jackson</t>
  </si>
  <si>
    <t>Lisa Davis</t>
  </si>
  <si>
    <t>CUST022</t>
  </si>
  <si>
    <t>Linda Brown</t>
  </si>
  <si>
    <t>John Brown</t>
  </si>
  <si>
    <t>CUST028</t>
  </si>
  <si>
    <t>Linda Taylor</t>
  </si>
  <si>
    <t>CUST025</t>
  </si>
  <si>
    <t>David Brown</t>
  </si>
  <si>
    <t>David Davis</t>
  </si>
  <si>
    <t>CUST021</t>
  </si>
  <si>
    <t>CUST015</t>
  </si>
  <si>
    <t>Mary Wilson</t>
  </si>
  <si>
    <t>CUST016</t>
  </si>
  <si>
    <t>Emma Wilson</t>
  </si>
  <si>
    <t>Linda Davis</t>
  </si>
  <si>
    <t>CUST011</t>
  </si>
  <si>
    <t>Sarah Davis</t>
  </si>
  <si>
    <t>CUST002</t>
  </si>
  <si>
    <t>Emma Taylor</t>
  </si>
  <si>
    <t>CUST003</t>
  </si>
  <si>
    <t>CUST020</t>
  </si>
  <si>
    <t>Linda Moore</t>
  </si>
  <si>
    <t>CUST024</t>
  </si>
  <si>
    <t>David Anderson</t>
  </si>
  <si>
    <t>CUST004</t>
  </si>
  <si>
    <t>CUST013</t>
  </si>
  <si>
    <t>CUST027</t>
  </si>
  <si>
    <t>CUST018</t>
  </si>
  <si>
    <t>Total Purchase</t>
  </si>
  <si>
    <t>1. Done</t>
  </si>
  <si>
    <t>Total Profit</t>
  </si>
  <si>
    <t>New Profit</t>
  </si>
  <si>
    <t>Discount Input</t>
  </si>
  <si>
    <t>Total New Profit</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</si>
  <si>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</si>
  <si>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</si>
  <si>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</si>
  <si>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</si>
  <si>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</si>
  <si>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</si>
  <si>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</si>
  <si>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</si>
  <si>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</si>
  <si>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</si>
  <si>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</si>
  <si>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</si>
  <si>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</si>
  <si>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</si>
  <si>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</si>
  <si>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</si>
  <si>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</si>
  <si>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</si>
  <si>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</si>
  <si>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</si>
  <si>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</si>
  <si>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</si>
  <si>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</si>
  <si>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</si>
  <si>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3. Done</t>
  </si>
  <si>
    <t>Mean</t>
  </si>
  <si>
    <t>Median</t>
  </si>
  <si>
    <t>Mode</t>
  </si>
  <si>
    <t>Standard Deviation</t>
  </si>
  <si>
    <t>Sample Variance</t>
  </si>
  <si>
    <t>Kurtosis</t>
  </si>
  <si>
    <t>Skewness</t>
  </si>
  <si>
    <t>Range</t>
  </si>
  <si>
    <t>Minimum</t>
  </si>
  <si>
    <t>Maximum</t>
  </si>
  <si>
    <t>Sum</t>
  </si>
  <si>
    <t>Count</t>
  </si>
  <si>
    <t>Order Date</t>
  </si>
  <si>
    <t>4. Done</t>
  </si>
  <si>
    <t>Timestamp</t>
  </si>
  <si>
    <t>6. Done</t>
  </si>
  <si>
    <t>Grand Total</t>
  </si>
  <si>
    <t>Sum of Sales</t>
  </si>
  <si>
    <t>8. Done</t>
  </si>
  <si>
    <t>Month</t>
  </si>
  <si>
    <t>Row Labels</t>
  </si>
  <si>
    <t>Apr-2024</t>
  </si>
  <si>
    <t>Apr-2025</t>
  </si>
  <si>
    <t>Aug-2024</t>
  </si>
  <si>
    <t>Dec-2024</t>
  </si>
  <si>
    <t>Feb-2025</t>
  </si>
  <si>
    <t>Jan-2025</t>
  </si>
  <si>
    <t>Jul-2024</t>
  </si>
  <si>
    <t>Jun-2024</t>
  </si>
  <si>
    <t>Mar-2025</t>
  </si>
  <si>
    <t>May-2024</t>
  </si>
  <si>
    <t>Nov-2024</t>
  </si>
  <si>
    <t>Oct-2024</t>
  </si>
  <si>
    <t>Sep-2024</t>
  </si>
  <si>
    <t>% Change</t>
  </si>
  <si>
    <t>👆👇</t>
  </si>
  <si>
    <t>5. Done</t>
  </si>
  <si>
    <t>Sum of Profit</t>
  </si>
  <si>
    <t>1. Sales By Region</t>
  </si>
  <si>
    <t>2. Profit By Region</t>
  </si>
  <si>
    <t>3. Total Sales By Product Category</t>
  </si>
  <si>
    <t>4. Total Profit By Product Category</t>
  </si>
  <si>
    <t>Years (Order Date)</t>
  </si>
  <si>
    <t>Months (Order Date)</t>
  </si>
  <si>
    <t>2024</t>
  </si>
  <si>
    <t>2025</t>
  </si>
  <si>
    <t>5. Sales Over Time</t>
  </si>
  <si>
    <t>6. Profit Over Time</t>
  </si>
  <si>
    <t>Sum of Quantity</t>
  </si>
  <si>
    <t>7. Sales By Customer</t>
  </si>
  <si>
    <t>8. Discount V/S Profit</t>
  </si>
  <si>
    <t>9. Quantity By Region And Product</t>
  </si>
  <si>
    <t>9. Done</t>
  </si>
  <si>
    <t>10. Done</t>
  </si>
  <si>
    <t>Data Table</t>
  </si>
  <si>
    <t>2. Done</t>
  </si>
  <si>
    <t>GROUP BY | Customer ID &amp; Name</t>
  </si>
  <si>
    <t>ID</t>
  </si>
  <si>
    <t>Name</t>
  </si>
  <si>
    <t>Amount</t>
  </si>
  <si>
    <t>High-Value Customers &gt;=(20,000)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</si>
</sst>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6" formatCode="\▲\ #%;\▼\ \-#%"/>
    <numFmt numFmtId="167" formatCode="\_xd83d_\_xdc46_\ #%;\_xd83d_\_xdc47_\-#%"/>
  </numFmts>
  <fonts count="14"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1"/>
      <color theme="1"/>
      <name val="Calibri"/>
      <family val="2"/>
      <scheme val="minor"/>
    </font>
    <font>
      <sz val="11"/>
      <color theme="1"/>
      <name val="Calibri"/>
      <family val="2"/>
      <scheme val="minor"/>
    </font>
    <font>
      <b/>
      <sz val="11"/>
      <color rgb="FF38761D"/>
      <name val="Calibri"/>
      <family val="2"/>
    </font>
    <font>
      <sz val="11"/>
      <color rgb="FF38761D"/>
      <name val="Calibri"/>
      <family val="2"/>
    </font>
    <font>
      <b/>
      <sz val="11"/>
      <color theme="1"/>
      <name val="Calibri"/>
      <family val="2"/>
      <scheme val="minor"/>
    </font>
    <font>
      <sz val="11"/>
      <color theme="1"/>
      <name val="Calibri"/>
      <family val="2"/>
    </font>
    <font>
      <i/>
      <sz val="11"/>
      <color theme="1"/>
      <name val="Calibri"/>
      <family val="2"/>
      <scheme val="minor"/>
    </font>
    <font>
      <b/>
      <sz val="14"/>
      <color rgb="FF000000"/>
      <name val="Aptos Narrow"/>
    </font>
    <font>
      <sz val="14"/>
      <color rgb="FF000000"/>
      <name val="Aptos Narrow"/>
    </font>
  </fonts>
  <fills count="5">
    <fill>
      <patternFill patternType="none"/>
    </fill>
    <fill>
      <patternFill patternType="gray125"/>
    </fill>
    <fill>
      <patternFill patternType="solid">
        <fgColor rgb="FFFFF2CC"/>
        <bgColor rgb="FFFFF2CC"/>
      </patternFill>
    </fill>
    <fill>
      <patternFill patternType="solid">
        <fgColor theme="3" tint="0.249977111117893"/>
        <bgColor indexed="64"/>
      </patternFill>
    </fill>
    <fill>
      <patternFill patternType="solid">
        <fgColor rgb="FFE8E8E8"/>
        <bgColor rgb="FF000000"/>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50">
    <xf numFmtId="0" fontId="0" fillId="0" borderId="0" xfId="0"/>
    <xf numFmtId="0" fontId="4" fillId="0" borderId="0" xfId="0" applyFont="1"/>
    <xf numFmtId="0" fontId="5" fillId="0" borderId="0" xfId="0" applyFont="1"/>
    <xf numFmtId="0" fontId="3" fillId="2" borderId="1" xfId="0" applyFont="1" applyFill="1" applyBorder="1" applyAlignment="1">
      <alignment horizontal="center" wrapText="1"/>
    </xf>
    <xf numFmtId="0" fontId="5" fillId="0" borderId="0" xfId="0" applyFont="1" applyAlignment="1">
      <alignment horizontal="center" vertical="center"/>
    </xf>
    <xf numFmtId="0" fontId="6" fillId="0" borderId="0" xfId="0" applyFont="1" applyAlignment="1">
      <alignment horizontal="center" vertical="center"/>
    </xf>
    <xf numFmtId="164" fontId="6" fillId="0" borderId="0" xfId="0" applyNumberFormat="1" applyFont="1" applyAlignment="1">
      <alignment horizontal="center" vertical="center"/>
    </xf>
    <xf numFmtId="0" fontId="10" fillId="0" borderId="0" xfId="0" applyFont="1"/>
    <xf numFmtId="0" fontId="9" fillId="0" borderId="0" xfId="0" applyFont="1"/>
    <xf numFmtId="2" fontId="0" fillId="0" borderId="0" xfId="0" applyNumberFormat="1"/>
    <xf numFmtId="0" fontId="9" fillId="0" borderId="0" xfId="0" applyFont="1" applyAlignment="1">
      <alignment horizontal="center" vertical="center"/>
    </xf>
    <xf numFmtId="2" fontId="0" fillId="0" borderId="0" xfId="0" applyNumberFormat="1" applyAlignment="1">
      <alignment horizontal="center" vertical="center"/>
    </xf>
    <xf numFmtId="0" fontId="0" fillId="0" borderId="0" xfId="0" applyAlignment="1">
      <alignment horizontal="center" vertical="center"/>
    </xf>
    <xf numFmtId="2" fontId="2" fillId="0" borderId="0" xfId="0" applyNumberFormat="1" applyFont="1" applyAlignment="1">
      <alignment horizontal="center" vertical="center"/>
    </xf>
    <xf numFmtId="0" fontId="4" fillId="0" borderId="0" xfId="0" applyFont="1" applyAlignment="1">
      <alignment horizontal="left"/>
    </xf>
    <xf numFmtId="0" fontId="10" fillId="0" borderId="0" xfId="0" applyFont="1" applyAlignment="1">
      <alignment horizontal="left"/>
    </xf>
    <xf numFmtId="0" fontId="0" fillId="0" borderId="3" xfId="0" applyBorder="1"/>
    <xf numFmtId="0" fontId="11" fillId="0" borderId="4" xfId="0" applyFont="1" applyBorder="1" applyAlignment="1">
      <alignment horizontal="center"/>
    </xf>
    <xf numFmtId="0" fontId="11" fillId="0" borderId="4" xfId="0" applyFont="1" applyBorder="1" applyAlignment="1">
      <alignment horizontal="centerContinuous"/>
    </xf>
    <xf numFmtId="0" fontId="11" fillId="0" borderId="4" xfId="0" applyFont="1" applyBorder="1" applyAlignment="1">
      <alignment horizontal="center" vertical="center"/>
    </xf>
    <xf numFmtId="0" fontId="0" fillId="0" borderId="3" xfId="0" applyBorder="1" applyAlignment="1">
      <alignment horizontal="center" vertical="center"/>
    </xf>
    <xf numFmtId="22" fontId="2" fillId="0" borderId="0" xfId="0" applyNumberFormat="1" applyFont="1" applyAlignment="1">
      <alignment horizontal="center" vertical="center"/>
    </xf>
    <xf numFmtId="0" fontId="0" fillId="0" borderId="0" xfId="0" pivotButton="1" applyAlignment="1">
      <alignment horizontal="center" vertical="center"/>
    </xf>
    <xf numFmtId="2" fontId="5" fillId="0" borderId="0" xfId="0" applyNumberFormat="1" applyFont="1" applyAlignment="1">
      <alignment horizontal="center" vertical="center"/>
    </xf>
    <xf numFmtId="0" fontId="4" fillId="0" borderId="0" xfId="0" applyFont="1" applyAlignment="1">
      <alignment vertical="center" wrapText="1"/>
    </xf>
    <xf numFmtId="0" fontId="4" fillId="0" borderId="2" xfId="0" applyFont="1" applyBorder="1" applyAlignment="1">
      <alignment vertical="center" wrapText="1"/>
    </xf>
    <xf numFmtId="22" fontId="1" fillId="0" borderId="0" xfId="0" applyNumberFormat="1" applyFont="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0" fontId="1" fillId="0" borderId="0" xfId="0" applyFont="1"/>
    <xf numFmtId="0" fontId="5" fillId="0" borderId="0" xfId="0" applyFont="1" applyAlignment="1">
      <alignment vertical="center"/>
    </xf>
    <xf numFmtId="166" fontId="5" fillId="0" borderId="0" xfId="0" applyNumberFormat="1" applyFont="1" applyAlignment="1">
      <alignment horizontal="center" vertical="center"/>
    </xf>
    <xf numFmtId="167" fontId="0" fillId="0" borderId="0" xfId="0" applyNumberFormat="1" applyAlignment="1">
      <alignment horizontal="center"/>
    </xf>
    <xf numFmtId="0" fontId="5" fillId="0" borderId="0" xfId="0" applyFont="1" applyAlignment="1">
      <alignment horizontal="center"/>
    </xf>
    <xf numFmtId="0" fontId="0" fillId="0" borderId="0" xfId="0" applyNumberFormat="1" applyAlignment="1">
      <alignment horizontal="center" vertical="center"/>
    </xf>
    <xf numFmtId="0" fontId="5" fillId="0" borderId="0" xfId="0" applyFont="1" applyAlignment="1">
      <alignment horizontal="center" vertical="center"/>
    </xf>
    <xf numFmtId="0" fontId="0" fillId="3" borderId="0" xfId="0" applyFill="1"/>
    <xf numFmtId="0" fontId="9" fillId="0" borderId="5" xfId="0" applyFont="1" applyBorder="1" applyAlignment="1">
      <alignment horizontal="center" vertical="center"/>
    </xf>
    <xf numFmtId="2" fontId="0" fillId="0" borderId="5" xfId="0" applyNumberFormat="1" applyBorder="1" applyAlignment="1">
      <alignment horizontal="center" vertical="center"/>
    </xf>
    <xf numFmtId="0" fontId="0" fillId="0" borderId="5" xfId="0" applyBorder="1" applyAlignment="1">
      <alignment horizontal="center" vertical="center"/>
    </xf>
    <xf numFmtId="0" fontId="5" fillId="0" borderId="6" xfId="0" applyFont="1" applyBorder="1" applyAlignment="1">
      <alignment horizontal="center" vertical="center"/>
    </xf>
    <xf numFmtId="2" fontId="1" fillId="0" borderId="0" xfId="0" applyNumberFormat="1" applyFont="1" applyAlignment="1">
      <alignment horizontal="center" vertical="center"/>
    </xf>
    <xf numFmtId="2" fontId="5" fillId="0" borderId="0" xfId="0" applyNumberFormat="1" applyFont="1" applyAlignment="1">
      <alignment horizontal="center"/>
    </xf>
    <xf numFmtId="0" fontId="13" fillId="0" borderId="0" xfId="1" applyFont="1" applyAlignment="1">
      <alignment horizontal="center" vertical="center"/>
    </xf>
    <xf numFmtId="0" fontId="12" fillId="4" borderId="10" xfId="1" applyFont="1" applyFill="1" applyBorder="1" applyAlignment="1">
      <alignment horizontal="center" vertical="center"/>
    </xf>
    <xf numFmtId="0" fontId="12" fillId="4" borderId="11" xfId="1" applyFont="1" applyFill="1" applyBorder="1" applyAlignment="1">
      <alignment horizontal="center" vertical="center"/>
    </xf>
    <xf numFmtId="0" fontId="12" fillId="0" borderId="8" xfId="1" applyFont="1" applyFill="1" applyBorder="1" applyAlignment="1">
      <alignment horizontal="center" vertical="center"/>
    </xf>
    <xf numFmtId="0" fontId="12" fillId="0" borderId="9" xfId="1" applyFont="1" applyFill="1" applyBorder="1" applyAlignment="1">
      <alignment horizontal="center" vertical="center"/>
    </xf>
    <xf numFmtId="0" fontId="12" fillId="0" borderId="7" xfId="1" applyFont="1" applyFill="1" applyBorder="1" applyAlignment="1">
      <alignment horizontal="center" vertical="center"/>
    </xf>
  </cellXfs>
  <cellStyles count="2">
    <cellStyle name="Normal" xfId="0" builtinId="0"/>
    <cellStyle name="Normal 2" xfId="1" xr:uid="{290FB405-E9FD-4EC6-BB60-D3EA45CA4E99}"/>
  </cellStyles>
  <dxfs count="132">
    <dxf>
      <fill>
        <patternFill>
          <bgColor theme="6" tint="0.39994506668294322"/>
        </patternFill>
      </fill>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theme="1"/>
        <name val="Calibri"/>
        <scheme val="minor"/>
      </font>
      <numFmt numFmtId="27" formatCode="dd/mm/yyyy\ hh:m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27" formatCode="dd/mm/yyyy\ hh:m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yyyy\-mm\-dd"/>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scheme val="none"/>
      </font>
      <numFmt numFmtId="164" formatCode="yyyy\-mm\-dd"/>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alignment vertic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Analyzer.xlsx]All Pivot Tables!SalesByRegion</c:name>
    <c:fmtId val="39"/>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800"/>
              <a:t>Total Sales By Region</a:t>
            </a:r>
          </a:p>
        </c:rich>
      </c:tx>
      <c:layout>
        <c:manualLayout>
          <c:xMode val="edge"/>
          <c:yMode val="edge"/>
          <c:x val="0.3231715807010721"/>
          <c:y val="7.870370370370370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'All Pivot Tables'!$B$3</c:f>
              <c:strCache>
                <c:ptCount val="1"/>
                <c:pt idx="0">
                  <c:v>Total</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Tables'!$A$4:$A$9</c:f>
              <c:strCache>
                <c:ptCount val="5"/>
                <c:pt idx="0">
                  <c:v>Central</c:v>
                </c:pt>
                <c:pt idx="1">
                  <c:v>East</c:v>
                </c:pt>
                <c:pt idx="2">
                  <c:v>North</c:v>
                </c:pt>
                <c:pt idx="3">
                  <c:v>South</c:v>
                </c:pt>
                <c:pt idx="4">
                  <c:v>West</c:v>
                </c:pt>
              </c:strCache>
            </c:strRef>
          </c:cat>
          <c:val>
            <c:numRef>
              <c:f>'All Pivot Tables'!$B$4:$B$9</c:f>
              <c:numCache>
                <c:formatCode>General</c:formatCode>
                <c:ptCount val="5"/>
                <c:pt idx="0">
                  <c:v>43468.33</c:v>
                </c:pt>
                <c:pt idx="1">
                  <c:v>32441.64</c:v>
                </c:pt>
                <c:pt idx="2">
                  <c:v>34975.42</c:v>
                </c:pt>
                <c:pt idx="3">
                  <c:v>40248.79</c:v>
                </c:pt>
                <c:pt idx="4">
                  <c:v>44083.58</c:v>
                </c:pt>
              </c:numCache>
            </c:numRef>
          </c:val>
          <c:extLst>
            <c:ext xmlns:c16="http://schemas.microsoft.com/office/drawing/2014/chart" uri="{C3380CC4-5D6E-409C-BE32-E72D297353CC}">
              <c16:uniqueId val="{00000000-A863-4021-B1FD-6B14508642E6}"/>
            </c:ext>
          </c:extLst>
        </c:ser>
        <c:dLbls>
          <c:dLblPos val="outEnd"/>
          <c:showLegendKey val="0"/>
          <c:showVal val="1"/>
          <c:showCatName val="0"/>
          <c:showSerName val="0"/>
          <c:showPercent val="0"/>
          <c:showBubbleSize val="0"/>
        </c:dLbls>
        <c:gapWidth val="315"/>
        <c:overlap val="-40"/>
        <c:axId val="682074696"/>
        <c:axId val="682073976"/>
      </c:barChart>
      <c:catAx>
        <c:axId val="68207469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82073976"/>
        <c:crosses val="autoZero"/>
        <c:auto val="1"/>
        <c:lblAlgn val="ctr"/>
        <c:lblOffset val="100"/>
        <c:noMultiLvlLbl val="0"/>
      </c:catAx>
      <c:valAx>
        <c:axId val="682073976"/>
        <c:scaling>
          <c:orientation val="minMax"/>
        </c:scaling>
        <c:delete val="1"/>
        <c:axPos val="l"/>
        <c:numFmt formatCode="General" sourceLinked="1"/>
        <c:majorTickMark val="out"/>
        <c:minorTickMark val="none"/>
        <c:tickLblPos val="nextTo"/>
        <c:crossAx val="682074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Analyzer.xlsx]All Pivot Tables!ProfitByRegion</c:name>
    <c:fmtId val="25"/>
  </c:pivotSource>
  <c:chart>
    <c:title>
      <c:tx>
        <c:rich>
          <a:bodyPr rot="0" spcFirstLastPara="1" vertOverflow="ellipsis"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Profit By Region</a:t>
            </a:r>
          </a:p>
        </c:rich>
      </c:tx>
      <c:overlay val="0"/>
      <c:spPr>
        <a:noFill/>
        <a:ln>
          <a:noFill/>
        </a:ln>
        <a:effectLst/>
      </c:spPr>
      <c:txPr>
        <a:bodyPr rot="0" spcFirstLastPara="1" vertOverflow="ellipsis"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'All Pivot Tables'!$E$3</c:f>
              <c:strCache>
                <c:ptCount val="1"/>
                <c:pt idx="0">
                  <c:v>Total</c:v>
                </c:pt>
              </c:strCache>
            </c:strRef>
          </c:tx>
          <c:dPt>
            <c:idx val="0"/>
            <c:bubble3D val="0"/>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'All Pivot Tables'!$D$4:$D$9</c:f>
              <c:strCache>
                <c:ptCount val="5"/>
                <c:pt idx="0">
                  <c:v>Central</c:v>
                </c:pt>
                <c:pt idx="1">
                  <c:v>East</c:v>
                </c:pt>
                <c:pt idx="2">
                  <c:v>North</c:v>
                </c:pt>
                <c:pt idx="3">
                  <c:v>South</c:v>
                </c:pt>
                <c:pt idx="4">
                  <c:v>West</c:v>
                </c:pt>
              </c:strCache>
            </c:strRef>
          </c:cat>
          <c:val>
            <c:numRef>
              <c:f>'All Pivot Tables'!$E$4:$E$9</c:f>
              <c:numCache>
                <c:formatCode>General</c:formatCode>
                <c:ptCount val="5"/>
                <c:pt idx="0">
                  <c:v>16068.4</c:v>
                </c:pt>
                <c:pt idx="1">
                  <c:v>11638.589999999997</c:v>
                </c:pt>
                <c:pt idx="2">
                  <c:v>11902.279999999997</c:v>
                </c:pt>
                <c:pt idx="3">
                  <c:v>13691.910000000003</c:v>
                </c:pt>
                <c:pt idx="4">
                  <c:v>14985.830000000002</c:v>
                </c:pt>
              </c:numCache>
            </c:numRef>
          </c:val>
          <c:extLst>
            <c:ext xmlns:c16="http://schemas.microsoft.com/office/drawing/2014/chart" uri="{C3380CC4-5D6E-409C-BE32-E72D297353CC}">
              <c16:uniqueId val="{00000000-6D17-459E-A2F1-50358A0964FC}"/>
            </c:ext>
          </c:extLst>
        </c:ser>
        <c:dLbls>
          <c:dLblPos val="in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Analyzer.xlsx]All Pivot Tables!SalesByProduct</c:name>
    <c:fmtId val="5"/>
  </c:pivotSource>
  <c:chart>
    <c:title>
      <c:tx>
        <c:rich>
          <a:bodyPr rot="0" spcFirstLastPara="1" vertOverflow="ellipsis" vert="horz" wrap="square" anchor="ctr" anchorCtr="1"/>
          <a:lstStyle/>
          <a:p>
            <a:pPr>
              <a:defRPr sz="1800" b="1" i="0" u="none" strike="noStrike" kern="1200" cap="none" baseline="0">
                <a:solidFill>
                  <a:schemeClr val="lt1">
                    <a:lumMod val="85000"/>
                  </a:schemeClr>
                </a:solidFill>
                <a:latin typeface="+mn-lt"/>
                <a:ea typeface="+mn-ea"/>
                <a:cs typeface="+mn-cs"/>
              </a:defRPr>
            </a:pPr>
            <a:r>
              <a:rPr lang="en-US" sz="1800"/>
              <a:t>Total Sales By Product Category</a:t>
            </a:r>
          </a:p>
        </c:rich>
      </c:tx>
      <c:overlay val="0"/>
      <c:spPr>
        <a:noFill/>
        <a:ln>
          <a:noFill/>
        </a:ln>
        <a:effectLst/>
      </c:spPr>
      <c:txPr>
        <a:bodyPr rot="0" spcFirstLastPara="1" vertOverflow="ellipsis" vert="horz" wrap="square" anchor="ctr" anchorCtr="1"/>
        <a:lstStyle/>
        <a:p>
          <a:pPr>
            <a:defRPr sz="18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'All Pivot Tables'!$H$3</c:f>
              <c:strCache>
                <c:ptCount val="1"/>
                <c:pt idx="0">
                  <c:v>Total</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Tables'!$G$4:$G$9</c:f>
              <c:strCache>
                <c:ptCount val="5"/>
                <c:pt idx="0">
                  <c:v>Books</c:v>
                </c:pt>
                <c:pt idx="1">
                  <c:v>Clothing</c:v>
                </c:pt>
                <c:pt idx="2">
                  <c:v>Electronics</c:v>
                </c:pt>
                <c:pt idx="3">
                  <c:v>Furniture</c:v>
                </c:pt>
                <c:pt idx="4">
                  <c:v>Office Supplies</c:v>
                </c:pt>
              </c:strCache>
            </c:strRef>
          </c:cat>
          <c:val>
            <c:numRef>
              <c:f>'All Pivot Tables'!$H$4:$H$9</c:f>
              <c:numCache>
                <c:formatCode>General</c:formatCode>
                <c:ptCount val="5"/>
                <c:pt idx="0">
                  <c:v>47002.460000000006</c:v>
                </c:pt>
                <c:pt idx="1">
                  <c:v>41927.589999999989</c:v>
                </c:pt>
                <c:pt idx="2">
                  <c:v>41044.000000000007</c:v>
                </c:pt>
                <c:pt idx="3">
                  <c:v>36612.89</c:v>
                </c:pt>
                <c:pt idx="4">
                  <c:v>28630.819999999992</c:v>
                </c:pt>
              </c:numCache>
            </c:numRef>
          </c:val>
          <c:extLst>
            <c:ext xmlns:c16="http://schemas.microsoft.com/office/drawing/2014/chart" uri="{C3380CC4-5D6E-409C-BE32-E72D297353CC}">
              <c16:uniqueId val="{00000000-A2F1-456D-A4B9-0717F261B3CD}"/>
            </c:ext>
          </c:extLst>
        </c:ser>
        <c:dLbls>
          <c:dLblPos val="inEnd"/>
          <c:showLegendKey val="0"/>
          <c:showVal val="1"/>
          <c:showCatName val="0"/>
          <c:showSerName val="0"/>
          <c:showPercent val="0"/>
          <c:showBubbleSize val="0"/>
        </c:dLbls>
        <c:gapWidth val="182"/>
        <c:overlap val="-50"/>
        <c:axId val="746475080"/>
        <c:axId val="746478320"/>
      </c:barChart>
      <c:catAx>
        <c:axId val="74647508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46478320"/>
        <c:crosses val="autoZero"/>
        <c:auto val="1"/>
        <c:lblAlgn val="ctr"/>
        <c:lblOffset val="100"/>
        <c:noMultiLvlLbl val="0"/>
      </c:catAx>
      <c:valAx>
        <c:axId val="746478320"/>
        <c:scaling>
          <c:orientation val="minMax"/>
        </c:scaling>
        <c:delete val="1"/>
        <c:axPos val="b"/>
        <c:numFmt formatCode="General" sourceLinked="1"/>
        <c:majorTickMark val="out"/>
        <c:minorTickMark val="none"/>
        <c:tickLblPos val="nextTo"/>
        <c:crossAx val="746475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Analyzer.xlsx]All Pivot Tables!ProfitByProduct</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Profit By Product Category</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'All Pivot Tables'!$K$3</c:f>
              <c:strCache>
                <c:ptCount val="1"/>
                <c:pt idx="0">
                  <c:v>Total</c:v>
                </c:pt>
              </c:strCache>
            </c:strRef>
          </c:tx>
          <c:dPt>
            <c:idx val="0"/>
            <c:bubble3D val="0"/>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'All Pivot Tables'!$J$4:$J$9</c:f>
              <c:strCache>
                <c:ptCount val="5"/>
                <c:pt idx="0">
                  <c:v>Books</c:v>
                </c:pt>
                <c:pt idx="1">
                  <c:v>Clothing</c:v>
                </c:pt>
                <c:pt idx="2">
                  <c:v>Electronics</c:v>
                </c:pt>
                <c:pt idx="3">
                  <c:v>Furniture</c:v>
                </c:pt>
                <c:pt idx="4">
                  <c:v>Office Supplies</c:v>
                </c:pt>
              </c:strCache>
            </c:strRef>
          </c:cat>
          <c:val>
            <c:numRef>
              <c:f>'All Pivot Tables'!$K$4:$K$9</c:f>
              <c:numCache>
                <c:formatCode>General</c:formatCode>
                <c:ptCount val="5"/>
                <c:pt idx="0">
                  <c:v>16901.630000000005</c:v>
                </c:pt>
                <c:pt idx="1">
                  <c:v>18784.490000000002</c:v>
                </c:pt>
                <c:pt idx="2">
                  <c:v>9182.1500000000015</c:v>
                </c:pt>
                <c:pt idx="3">
                  <c:v>11579.140000000003</c:v>
                </c:pt>
                <c:pt idx="4">
                  <c:v>11839.599999999999</c:v>
                </c:pt>
              </c:numCache>
            </c:numRef>
          </c:val>
          <c:extLst>
            <c:ext xmlns:c16="http://schemas.microsoft.com/office/drawing/2014/chart" uri="{C3380CC4-5D6E-409C-BE32-E72D297353CC}">
              <c16:uniqueId val="{00000000-61D8-4DF1-931A-FA7BD3AB4BDF}"/>
            </c:ext>
          </c:extLst>
        </c:ser>
        <c:dLbls>
          <c:dLblPos val="in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Analyzer.xlsx]All Pivot Tables!SalesOverTime</c:name>
    <c:fmtId val="30"/>
  </c:pivotSource>
  <c:chart>
    <c:title>
      <c:tx>
        <c:rich>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r>
              <a:rPr lang="en-US" sz="1800">
                <a:solidFill>
                  <a:schemeClr val="bg2"/>
                </a:solidFill>
              </a:rPr>
              <a:t>Total Sales Over Time</a:t>
            </a:r>
          </a:p>
        </c:rich>
      </c:tx>
      <c:overlay val="0"/>
      <c:spPr>
        <a:noFill/>
        <a:ln>
          <a:noFill/>
        </a:ln>
        <a:effectLst/>
      </c:spPr>
      <c:txPr>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endParaRPr lang="en-US"/>
        </a:p>
      </c:txPr>
    </c:title>
    <c:autoTitleDeleted val="0"/>
    <c:pivotFmts>
      <c:pivotFmt>
        <c:idx val="0"/>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'All Pivot Tables'!$D$14</c:f>
              <c:strCache>
                <c:ptCount val="1"/>
                <c:pt idx="0">
                  <c:v>Total</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Tables'!$A$15:$C$17</c:f>
              <c:strCache>
                <c:ptCount val="2"/>
                <c:pt idx="0">
                  <c:v>2024</c:v>
                </c:pt>
                <c:pt idx="1">
                  <c:v>2025</c:v>
                </c:pt>
              </c:strCache>
            </c:strRef>
          </c:cat>
          <c:val>
            <c:numRef>
              <c:f>'All Pivot Tables'!$D$15:$D$17</c:f>
              <c:numCache>
                <c:formatCode>General</c:formatCode>
                <c:ptCount val="2"/>
                <c:pt idx="0">
                  <c:v>145429.35999999999</c:v>
                </c:pt>
                <c:pt idx="1">
                  <c:v>49788.4</c:v>
                </c:pt>
              </c:numCache>
            </c:numRef>
          </c:val>
          <c:smooth val="0"/>
          <c:extLst>
            <c:ext xmlns:c16="http://schemas.microsoft.com/office/drawing/2014/chart" uri="{C3380CC4-5D6E-409C-BE32-E72D297353CC}">
              <c16:uniqueId val="{00000000-8902-4F97-B0B8-CC0E2541B14C}"/>
            </c:ext>
          </c:extLst>
        </c:ser>
        <c:dLbls>
          <c:dLblPos val="r"/>
          <c:showLegendKey val="0"/>
          <c:showVal val="1"/>
          <c:showCatName val="0"/>
          <c:showSerName val="0"/>
          <c:showPercent val="0"/>
          <c:showBubbleSize val="0"/>
        </c:dLbls>
        <c:marker val="1"/>
        <c:smooth val="0"/>
        <c:axId val="727883656"/>
        <c:axId val="727884016"/>
      </c:lineChart>
      <c:catAx>
        <c:axId val="72788365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27884016"/>
        <c:crosses val="autoZero"/>
        <c:auto val="1"/>
        <c:lblAlgn val="ctr"/>
        <c:lblOffset val="100"/>
        <c:noMultiLvlLbl val="0"/>
      </c:catAx>
      <c:valAx>
        <c:axId val="72788401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27883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 2 Analyzer.xlsx]All Pivot Tables!ProfitOverTime</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Total Profits</a:t>
            </a:r>
            <a:r>
              <a:rPr lang="en-US" baseline="0"/>
              <a:t> Over Time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'All Pivot Tables'!$I$14</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Tables'!$G$15:$H$17</c:f>
              <c:strCache>
                <c:ptCount val="2"/>
                <c:pt idx="0">
                  <c:v>2024</c:v>
                </c:pt>
                <c:pt idx="1">
                  <c:v>2025</c:v>
                </c:pt>
              </c:strCache>
            </c:strRef>
          </c:cat>
          <c:val>
            <c:numRef>
              <c:f>'All Pivot Tables'!$I$15:$I$17</c:f>
              <c:numCache>
                <c:formatCode>General</c:formatCode>
                <c:ptCount val="2"/>
                <c:pt idx="0">
                  <c:v>49014.140000000043</c:v>
                </c:pt>
                <c:pt idx="1">
                  <c:v>19272.870000000003</c:v>
                </c:pt>
              </c:numCache>
            </c:numRef>
          </c:val>
          <c:smooth val="0"/>
          <c:extLst>
            <c:ext xmlns:c16="http://schemas.microsoft.com/office/drawing/2014/chart" uri="{C3380CC4-5D6E-409C-BE32-E72D297353CC}">
              <c16:uniqueId val="{00000000-D5CF-4C50-9A99-4C5FA5C43CFC}"/>
            </c:ext>
          </c:extLst>
        </c:ser>
        <c:dLbls>
          <c:dLblPos val="r"/>
          <c:showLegendKey val="0"/>
          <c:showVal val="1"/>
          <c:showCatName val="0"/>
          <c:showSerName val="0"/>
          <c:showPercent val="0"/>
          <c:showBubbleSize val="0"/>
        </c:dLbls>
        <c:marker val="1"/>
        <c:smooth val="0"/>
        <c:axId val="747667192"/>
        <c:axId val="747668632"/>
      </c:lineChart>
      <c:catAx>
        <c:axId val="7476671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47668632"/>
        <c:crosses val="autoZero"/>
        <c:auto val="1"/>
        <c:lblAlgn val="ctr"/>
        <c:lblOffset val="100"/>
        <c:noMultiLvlLbl val="0"/>
      </c:catAx>
      <c:valAx>
        <c:axId val="74766863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47667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Analyzer.xlsx]All Pivot Tables!DiscountVSProfit</c:name>
    <c:fmtId val="20"/>
  </c:pivotSource>
  <c:chart>
    <c:title>
      <c:tx>
        <c:rich>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r>
              <a:rPr lang="en-US" sz="1800">
                <a:solidFill>
                  <a:schemeClr val="bg2"/>
                </a:solidFill>
              </a:rPr>
              <a:t>Discount V/S Profit</a:t>
            </a:r>
          </a:p>
        </c:rich>
      </c:tx>
      <c:overlay val="0"/>
      <c:spPr>
        <a:noFill/>
        <a:ln>
          <a:noFill/>
        </a:ln>
        <a:effectLst/>
      </c:spPr>
      <c:txPr>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'All Pivot Tables'!$H$22</c:f>
              <c:strCache>
                <c:ptCount val="1"/>
                <c:pt idx="0">
                  <c:v>Total</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Tables'!$G$23:$G$28</c:f>
              <c:strCache>
                <c:ptCount val="5"/>
                <c:pt idx="0">
                  <c:v>0</c:v>
                </c:pt>
                <c:pt idx="1">
                  <c:v>0.05</c:v>
                </c:pt>
                <c:pt idx="2">
                  <c:v>0.1</c:v>
                </c:pt>
                <c:pt idx="3">
                  <c:v>0.15</c:v>
                </c:pt>
                <c:pt idx="4">
                  <c:v>0.2</c:v>
                </c:pt>
              </c:strCache>
            </c:strRef>
          </c:cat>
          <c:val>
            <c:numRef>
              <c:f>'All Pivot Tables'!$H$23:$H$28</c:f>
              <c:numCache>
                <c:formatCode>General</c:formatCode>
                <c:ptCount val="5"/>
                <c:pt idx="0">
                  <c:v>15610.670000000002</c:v>
                </c:pt>
                <c:pt idx="1">
                  <c:v>15084.730000000003</c:v>
                </c:pt>
                <c:pt idx="2">
                  <c:v>14766.31</c:v>
                </c:pt>
                <c:pt idx="3">
                  <c:v>9571.4</c:v>
                </c:pt>
                <c:pt idx="4">
                  <c:v>13253.9</c:v>
                </c:pt>
              </c:numCache>
            </c:numRef>
          </c:val>
          <c:extLst>
            <c:ext xmlns:c16="http://schemas.microsoft.com/office/drawing/2014/chart" uri="{C3380CC4-5D6E-409C-BE32-E72D297353CC}">
              <c16:uniqueId val="{00000000-15CE-4363-AECA-9FE6C61056EB}"/>
            </c:ext>
          </c:extLst>
        </c:ser>
        <c:dLbls>
          <c:dLblPos val="inEnd"/>
          <c:showLegendKey val="0"/>
          <c:showVal val="1"/>
          <c:showCatName val="0"/>
          <c:showSerName val="0"/>
          <c:showPercent val="0"/>
          <c:showBubbleSize val="0"/>
        </c:dLbls>
        <c:gapWidth val="315"/>
        <c:axId val="115758992"/>
        <c:axId val="115757552"/>
      </c:barChart>
      <c:catAx>
        <c:axId val="1157589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15757552"/>
        <c:crosses val="autoZero"/>
        <c:auto val="1"/>
        <c:lblAlgn val="ctr"/>
        <c:lblOffset val="100"/>
        <c:noMultiLvlLbl val="0"/>
      </c:catAx>
      <c:valAx>
        <c:axId val="115757552"/>
        <c:scaling>
          <c:orientation val="minMax"/>
        </c:scaling>
        <c:delete val="1"/>
        <c:axPos val="b"/>
        <c:numFmt formatCode="General" sourceLinked="1"/>
        <c:majorTickMark val="none"/>
        <c:minorTickMark val="none"/>
        <c:tickLblPos val="nextTo"/>
        <c:crossAx val="115758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Analyzer.xlsx]All Pivot Tables!QuantityByRegion&amp;Product</c:name>
    <c:fmtId val="43"/>
  </c:pivotSource>
  <c:chart>
    <c:title>
      <c:tx>
        <c:rich>
          <a:bodyPr rot="0" spcFirstLastPara="1" vertOverflow="ellipsis" vert="horz" wrap="square" anchor="ctr" anchorCtr="1"/>
          <a:lstStyle/>
          <a:p>
            <a:pPr>
              <a:defRPr sz="1800" b="1" i="0" u="none" strike="noStrike" kern="1200" cap="none" baseline="0">
                <a:solidFill>
                  <a:schemeClr val="lt1">
                    <a:lumMod val="85000"/>
                  </a:schemeClr>
                </a:solidFill>
                <a:latin typeface="+mn-lt"/>
                <a:ea typeface="+mn-ea"/>
                <a:cs typeface="+mn-cs"/>
              </a:defRPr>
            </a:pPr>
            <a:r>
              <a:rPr lang="en-IN" sz="1800"/>
              <a:t>Quantity Sold By Region &amp; Product</a:t>
            </a:r>
          </a:p>
        </c:rich>
      </c:tx>
      <c:layout>
        <c:manualLayout>
          <c:xMode val="edge"/>
          <c:yMode val="edge"/>
          <c:x val="0.13152777777777777"/>
          <c:y val="1.8518518518518517E-2"/>
        </c:manualLayout>
      </c:layout>
      <c:overlay val="0"/>
      <c:spPr>
        <a:noFill/>
        <a:ln>
          <a:noFill/>
        </a:ln>
        <a:effectLst/>
      </c:spPr>
      <c:txPr>
        <a:bodyPr rot="0" spcFirstLastPara="1" vertOverflow="ellipsis" vert="horz" wrap="square" anchor="ctr" anchorCtr="1"/>
        <a:lstStyle/>
        <a:p>
          <a:pPr>
            <a:defRPr sz="18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tint val="54000"/>
                <a:lumMod val="60000"/>
                <a:lumOff val="40000"/>
              </a:schemeClr>
            </a:solidFill>
            <a:ln>
              <a:noFill/>
            </a:ln>
            <a:effectLst>
              <a:glow rad="63500">
                <a:schemeClr val="accent5">
                  <a:tint val="54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tint val="77000"/>
                <a:lumMod val="60000"/>
                <a:lumOff val="40000"/>
              </a:schemeClr>
            </a:solidFill>
            <a:ln>
              <a:noFill/>
            </a:ln>
            <a:effectLst>
              <a:glow rad="63500">
                <a:schemeClr val="accent5">
                  <a:tint val="77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shade val="76000"/>
                <a:lumMod val="60000"/>
                <a:lumOff val="40000"/>
              </a:schemeClr>
            </a:solidFill>
            <a:ln>
              <a:noFill/>
            </a:ln>
            <a:effectLst>
              <a:glow rad="63500">
                <a:schemeClr val="accent5">
                  <a:shade val="76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shade val="53000"/>
                <a:lumMod val="60000"/>
                <a:lumOff val="40000"/>
              </a:schemeClr>
            </a:solidFill>
            <a:ln>
              <a:noFill/>
            </a:ln>
            <a:effectLst>
              <a:glow rad="63500">
                <a:schemeClr val="accent5">
                  <a:shade val="53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205402449693787"/>
          <c:y val="0.15740740740740741"/>
          <c:w val="0.75953871391076111"/>
          <c:h val="0.80092592592592593"/>
        </c:manualLayout>
      </c:layout>
      <c:barChart>
        <c:barDir val="bar"/>
        <c:grouping val="clustered"/>
        <c:varyColors val="0"/>
        <c:ser>
          <c:idx val="0"/>
          <c:order val="0"/>
          <c:tx>
            <c:strRef>
              <c:f>'All Pivot Tables'!$K$22:$K$23</c:f>
              <c:strCache>
                <c:ptCount val="1"/>
                <c:pt idx="0">
                  <c:v>Central</c:v>
                </c:pt>
              </c:strCache>
            </c:strRef>
          </c:tx>
          <c:spPr>
            <a:noFill/>
            <a:ln w="9525" cap="flat" cmpd="sng" algn="ctr">
              <a:solidFill>
                <a:schemeClr val="accent5">
                  <a:tint val="54000"/>
                </a:schemeClr>
              </a:solidFill>
              <a:miter lim="800000"/>
            </a:ln>
            <a:effectLst>
              <a:glow rad="63500">
                <a:schemeClr val="accent5">
                  <a:tint val="54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Tables'!$J$24:$J$29</c:f>
              <c:strCache>
                <c:ptCount val="5"/>
                <c:pt idx="0">
                  <c:v>Books</c:v>
                </c:pt>
                <c:pt idx="1">
                  <c:v>Clothing</c:v>
                </c:pt>
                <c:pt idx="2">
                  <c:v>Electronics</c:v>
                </c:pt>
                <c:pt idx="3">
                  <c:v>Furniture</c:v>
                </c:pt>
                <c:pt idx="4">
                  <c:v>Office Supplies</c:v>
                </c:pt>
              </c:strCache>
            </c:strRef>
          </c:cat>
          <c:val>
            <c:numRef>
              <c:f>'All Pivot Tables'!$K$24:$K$29</c:f>
              <c:numCache>
                <c:formatCode>General</c:formatCode>
                <c:ptCount val="5"/>
                <c:pt idx="0">
                  <c:v>110</c:v>
                </c:pt>
                <c:pt idx="1">
                  <c:v>130</c:v>
                </c:pt>
                <c:pt idx="2">
                  <c:v>51</c:v>
                </c:pt>
                <c:pt idx="3">
                  <c:v>43</c:v>
                </c:pt>
                <c:pt idx="4">
                  <c:v>76</c:v>
                </c:pt>
              </c:numCache>
            </c:numRef>
          </c:val>
          <c:extLst>
            <c:ext xmlns:c16="http://schemas.microsoft.com/office/drawing/2014/chart" uri="{C3380CC4-5D6E-409C-BE32-E72D297353CC}">
              <c16:uniqueId val="{00000000-5BFC-4C75-9C95-A9217DCF2854}"/>
            </c:ext>
          </c:extLst>
        </c:ser>
        <c:ser>
          <c:idx val="1"/>
          <c:order val="1"/>
          <c:tx>
            <c:strRef>
              <c:f>'All Pivot Tables'!$L$22:$L$23</c:f>
              <c:strCache>
                <c:ptCount val="1"/>
                <c:pt idx="0">
                  <c:v>East</c:v>
                </c:pt>
              </c:strCache>
            </c:strRef>
          </c:tx>
          <c:spPr>
            <a:noFill/>
            <a:ln w="9525" cap="flat" cmpd="sng" algn="ctr">
              <a:solidFill>
                <a:schemeClr val="accent5">
                  <a:tint val="77000"/>
                </a:schemeClr>
              </a:solidFill>
              <a:miter lim="800000"/>
            </a:ln>
            <a:effectLst>
              <a:glow rad="63500">
                <a:schemeClr val="accent5">
                  <a:tint val="77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Tables'!$J$24:$J$29</c:f>
              <c:strCache>
                <c:ptCount val="5"/>
                <c:pt idx="0">
                  <c:v>Books</c:v>
                </c:pt>
                <c:pt idx="1">
                  <c:v>Clothing</c:v>
                </c:pt>
                <c:pt idx="2">
                  <c:v>Electronics</c:v>
                </c:pt>
                <c:pt idx="3">
                  <c:v>Furniture</c:v>
                </c:pt>
                <c:pt idx="4">
                  <c:v>Office Supplies</c:v>
                </c:pt>
              </c:strCache>
            </c:strRef>
          </c:cat>
          <c:val>
            <c:numRef>
              <c:f>'All Pivot Tables'!$L$24:$L$29</c:f>
              <c:numCache>
                <c:formatCode>General</c:formatCode>
                <c:ptCount val="5"/>
                <c:pt idx="0">
                  <c:v>118</c:v>
                </c:pt>
                <c:pt idx="1">
                  <c:v>23</c:v>
                </c:pt>
                <c:pt idx="2">
                  <c:v>29</c:v>
                </c:pt>
                <c:pt idx="3">
                  <c:v>93</c:v>
                </c:pt>
                <c:pt idx="4">
                  <c:v>111</c:v>
                </c:pt>
              </c:numCache>
            </c:numRef>
          </c:val>
          <c:extLst>
            <c:ext xmlns:c16="http://schemas.microsoft.com/office/drawing/2014/chart" uri="{C3380CC4-5D6E-409C-BE32-E72D297353CC}">
              <c16:uniqueId val="{00000014-5BFC-4C75-9C95-A9217DCF2854}"/>
            </c:ext>
          </c:extLst>
        </c:ser>
        <c:ser>
          <c:idx val="2"/>
          <c:order val="2"/>
          <c:tx>
            <c:strRef>
              <c:f>'All Pivot Tables'!$M$22:$M$23</c:f>
              <c:strCache>
                <c:ptCount val="1"/>
                <c:pt idx="0">
                  <c:v>North</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Tables'!$J$24:$J$29</c:f>
              <c:strCache>
                <c:ptCount val="5"/>
                <c:pt idx="0">
                  <c:v>Books</c:v>
                </c:pt>
                <c:pt idx="1">
                  <c:v>Clothing</c:v>
                </c:pt>
                <c:pt idx="2">
                  <c:v>Electronics</c:v>
                </c:pt>
                <c:pt idx="3">
                  <c:v>Furniture</c:v>
                </c:pt>
                <c:pt idx="4">
                  <c:v>Office Supplies</c:v>
                </c:pt>
              </c:strCache>
            </c:strRef>
          </c:cat>
          <c:val>
            <c:numRef>
              <c:f>'All Pivot Tables'!$M$24:$M$29</c:f>
              <c:numCache>
                <c:formatCode>General</c:formatCode>
                <c:ptCount val="5"/>
                <c:pt idx="0">
                  <c:v>114</c:v>
                </c:pt>
                <c:pt idx="1">
                  <c:v>74</c:v>
                </c:pt>
                <c:pt idx="2">
                  <c:v>84</c:v>
                </c:pt>
                <c:pt idx="3">
                  <c:v>81</c:v>
                </c:pt>
                <c:pt idx="4">
                  <c:v>30</c:v>
                </c:pt>
              </c:numCache>
            </c:numRef>
          </c:val>
          <c:extLst>
            <c:ext xmlns:c16="http://schemas.microsoft.com/office/drawing/2014/chart" uri="{C3380CC4-5D6E-409C-BE32-E72D297353CC}">
              <c16:uniqueId val="{00000015-5BFC-4C75-9C95-A9217DCF2854}"/>
            </c:ext>
          </c:extLst>
        </c:ser>
        <c:ser>
          <c:idx val="3"/>
          <c:order val="3"/>
          <c:tx>
            <c:strRef>
              <c:f>'All Pivot Tables'!$N$22:$N$23</c:f>
              <c:strCache>
                <c:ptCount val="1"/>
                <c:pt idx="0">
                  <c:v>South</c:v>
                </c:pt>
              </c:strCache>
            </c:strRef>
          </c:tx>
          <c:spPr>
            <a:noFill/>
            <a:ln w="9525" cap="flat" cmpd="sng" algn="ctr">
              <a:solidFill>
                <a:schemeClr val="accent5">
                  <a:shade val="76000"/>
                </a:schemeClr>
              </a:solidFill>
              <a:miter lim="800000"/>
            </a:ln>
            <a:effectLst>
              <a:glow rad="63500">
                <a:schemeClr val="accent5">
                  <a:shade val="76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Tables'!$J$24:$J$29</c:f>
              <c:strCache>
                <c:ptCount val="5"/>
                <c:pt idx="0">
                  <c:v>Books</c:v>
                </c:pt>
                <c:pt idx="1">
                  <c:v>Clothing</c:v>
                </c:pt>
                <c:pt idx="2">
                  <c:v>Electronics</c:v>
                </c:pt>
                <c:pt idx="3">
                  <c:v>Furniture</c:v>
                </c:pt>
                <c:pt idx="4">
                  <c:v>Office Supplies</c:v>
                </c:pt>
              </c:strCache>
            </c:strRef>
          </c:cat>
          <c:val>
            <c:numRef>
              <c:f>'All Pivot Tables'!$N$24:$N$29</c:f>
              <c:numCache>
                <c:formatCode>General</c:formatCode>
                <c:ptCount val="5"/>
                <c:pt idx="0">
                  <c:v>107</c:v>
                </c:pt>
                <c:pt idx="1">
                  <c:v>55</c:v>
                </c:pt>
                <c:pt idx="2">
                  <c:v>99</c:v>
                </c:pt>
                <c:pt idx="3">
                  <c:v>72</c:v>
                </c:pt>
                <c:pt idx="4">
                  <c:v>41</c:v>
                </c:pt>
              </c:numCache>
            </c:numRef>
          </c:val>
          <c:extLst>
            <c:ext xmlns:c16="http://schemas.microsoft.com/office/drawing/2014/chart" uri="{C3380CC4-5D6E-409C-BE32-E72D297353CC}">
              <c16:uniqueId val="{00000016-5BFC-4C75-9C95-A9217DCF2854}"/>
            </c:ext>
          </c:extLst>
        </c:ser>
        <c:ser>
          <c:idx val="4"/>
          <c:order val="4"/>
          <c:tx>
            <c:strRef>
              <c:f>'All Pivot Tables'!$O$22:$O$23</c:f>
              <c:strCache>
                <c:ptCount val="1"/>
                <c:pt idx="0">
                  <c:v>West</c:v>
                </c:pt>
              </c:strCache>
            </c:strRef>
          </c:tx>
          <c:spPr>
            <a:noFill/>
            <a:ln w="9525" cap="flat" cmpd="sng" algn="ctr">
              <a:solidFill>
                <a:schemeClr val="accent5">
                  <a:shade val="53000"/>
                </a:schemeClr>
              </a:solidFill>
              <a:miter lim="800000"/>
            </a:ln>
            <a:effectLst>
              <a:glow rad="63500">
                <a:schemeClr val="accent5">
                  <a:shade val="53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Tables'!$J$24:$J$29</c:f>
              <c:strCache>
                <c:ptCount val="5"/>
                <c:pt idx="0">
                  <c:v>Books</c:v>
                </c:pt>
                <c:pt idx="1">
                  <c:v>Clothing</c:v>
                </c:pt>
                <c:pt idx="2">
                  <c:v>Electronics</c:v>
                </c:pt>
                <c:pt idx="3">
                  <c:v>Furniture</c:v>
                </c:pt>
                <c:pt idx="4">
                  <c:v>Office Supplies</c:v>
                </c:pt>
              </c:strCache>
            </c:strRef>
          </c:cat>
          <c:val>
            <c:numRef>
              <c:f>'All Pivot Tables'!$O$24:$O$29</c:f>
              <c:numCache>
                <c:formatCode>General</c:formatCode>
                <c:ptCount val="5"/>
                <c:pt idx="0">
                  <c:v>74</c:v>
                </c:pt>
                <c:pt idx="1">
                  <c:v>104</c:v>
                </c:pt>
                <c:pt idx="2">
                  <c:v>155</c:v>
                </c:pt>
                <c:pt idx="3">
                  <c:v>65</c:v>
                </c:pt>
                <c:pt idx="4">
                  <c:v>60</c:v>
                </c:pt>
              </c:numCache>
            </c:numRef>
          </c:val>
          <c:extLst>
            <c:ext xmlns:c16="http://schemas.microsoft.com/office/drawing/2014/chart" uri="{C3380CC4-5D6E-409C-BE32-E72D297353CC}">
              <c16:uniqueId val="{00000017-5BFC-4C75-9C95-A9217DCF2854}"/>
            </c:ext>
          </c:extLst>
        </c:ser>
        <c:dLbls>
          <c:dLblPos val="outEnd"/>
          <c:showLegendKey val="0"/>
          <c:showVal val="1"/>
          <c:showCatName val="0"/>
          <c:showSerName val="0"/>
          <c:showPercent val="0"/>
          <c:showBubbleSize val="0"/>
        </c:dLbls>
        <c:gapWidth val="182"/>
        <c:overlap val="-50"/>
        <c:axId val="729267360"/>
        <c:axId val="729269160"/>
      </c:barChart>
      <c:catAx>
        <c:axId val="7292673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29269160"/>
        <c:crosses val="autoZero"/>
        <c:auto val="1"/>
        <c:lblAlgn val="ctr"/>
        <c:lblOffset val="100"/>
        <c:noMultiLvlLbl val="0"/>
      </c:catAx>
      <c:valAx>
        <c:axId val="729269160"/>
        <c:scaling>
          <c:orientation val="minMax"/>
        </c:scaling>
        <c:delete val="1"/>
        <c:axPos val="b"/>
        <c:numFmt formatCode="General" sourceLinked="1"/>
        <c:majorTickMark val="none"/>
        <c:minorTickMark val="none"/>
        <c:tickLblPos val="nextTo"/>
        <c:crossAx val="729267360"/>
        <c:crosses val="autoZero"/>
        <c:crossBetween val="between"/>
      </c:valAx>
      <c:spPr>
        <a:noFill/>
        <a:ln>
          <a:noFill/>
        </a:ln>
        <a:effectLst/>
      </c:spPr>
    </c:plotArea>
    <c:legend>
      <c:legendPos val="r"/>
      <c:layout>
        <c:manualLayout>
          <c:xMode val="edge"/>
          <c:yMode val="edge"/>
          <c:x val="0.85714829396325465"/>
          <c:y val="0.37638743073782438"/>
          <c:w val="0.1180152288877962"/>
          <c:h val="0.390627734033245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Analyzer.xlsx]All Pivot Tables!SalesByRegion</c:name>
    <c:fmtId val="45"/>
  </c:pivotSource>
  <c:chart>
    <c:title>
      <c:tx>
        <c:rich>
          <a:bodyPr rot="0" spcFirstLastPara="1" vertOverflow="ellipsis" vert="horz" wrap="square" anchor="ctr" anchorCtr="1"/>
          <a:lstStyle/>
          <a:p>
            <a:pPr>
              <a:defRPr sz="1400" b="1" i="0" u="none" strike="noStrike" kern="1200" cap="none" baseline="0">
                <a:solidFill>
                  <a:schemeClr val="bg2"/>
                </a:solidFill>
                <a:latin typeface="+mn-lt"/>
                <a:ea typeface="+mn-ea"/>
                <a:cs typeface="+mn-cs"/>
              </a:defRPr>
            </a:pPr>
            <a:r>
              <a:rPr lang="en-US" sz="1800">
                <a:solidFill>
                  <a:schemeClr val="bg2"/>
                </a:solidFill>
              </a:rPr>
              <a:t>Total Sales By Region</a:t>
            </a:r>
          </a:p>
        </c:rich>
      </c:tx>
      <c:layout>
        <c:manualLayout>
          <c:xMode val="edge"/>
          <c:yMode val="edge"/>
          <c:x val="0.3231715807010721"/>
          <c:y val="7.870370370370370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bg2"/>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'All Pivot Tables'!$B$3</c:f>
              <c:strCache>
                <c:ptCount val="1"/>
                <c:pt idx="0">
                  <c:v>Total</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Tables'!$A$4:$A$9</c:f>
              <c:strCache>
                <c:ptCount val="5"/>
                <c:pt idx="0">
                  <c:v>Central</c:v>
                </c:pt>
                <c:pt idx="1">
                  <c:v>East</c:v>
                </c:pt>
                <c:pt idx="2">
                  <c:v>North</c:v>
                </c:pt>
                <c:pt idx="3">
                  <c:v>South</c:v>
                </c:pt>
                <c:pt idx="4">
                  <c:v>West</c:v>
                </c:pt>
              </c:strCache>
            </c:strRef>
          </c:cat>
          <c:val>
            <c:numRef>
              <c:f>'All Pivot Tables'!$B$4:$B$9</c:f>
              <c:numCache>
                <c:formatCode>General</c:formatCode>
                <c:ptCount val="5"/>
                <c:pt idx="0">
                  <c:v>43468.33</c:v>
                </c:pt>
                <c:pt idx="1">
                  <c:v>32441.64</c:v>
                </c:pt>
                <c:pt idx="2">
                  <c:v>34975.42</c:v>
                </c:pt>
                <c:pt idx="3">
                  <c:v>40248.79</c:v>
                </c:pt>
                <c:pt idx="4">
                  <c:v>44083.58</c:v>
                </c:pt>
              </c:numCache>
            </c:numRef>
          </c:val>
          <c:extLst>
            <c:ext xmlns:c16="http://schemas.microsoft.com/office/drawing/2014/chart" uri="{C3380CC4-5D6E-409C-BE32-E72D297353CC}">
              <c16:uniqueId val="{00000000-04B6-4D8E-A4A1-299E13E4F028}"/>
            </c:ext>
          </c:extLst>
        </c:ser>
        <c:dLbls>
          <c:dLblPos val="outEnd"/>
          <c:showLegendKey val="0"/>
          <c:showVal val="1"/>
          <c:showCatName val="0"/>
          <c:showSerName val="0"/>
          <c:showPercent val="0"/>
          <c:showBubbleSize val="0"/>
        </c:dLbls>
        <c:gapWidth val="315"/>
        <c:overlap val="-40"/>
        <c:axId val="682074696"/>
        <c:axId val="682073976"/>
      </c:barChart>
      <c:catAx>
        <c:axId val="68207469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682073976"/>
        <c:crosses val="autoZero"/>
        <c:auto val="1"/>
        <c:lblAlgn val="ctr"/>
        <c:lblOffset val="100"/>
        <c:noMultiLvlLbl val="0"/>
      </c:catAx>
      <c:valAx>
        <c:axId val="682073976"/>
        <c:scaling>
          <c:orientation val="minMax"/>
        </c:scaling>
        <c:delete val="1"/>
        <c:axPos val="l"/>
        <c:numFmt formatCode="General" sourceLinked="1"/>
        <c:majorTickMark val="out"/>
        <c:minorTickMark val="none"/>
        <c:tickLblPos val="nextTo"/>
        <c:crossAx val="682074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dbl" algn="ctr">
      <a:solidFill>
        <a:schemeClr val="tx2">
          <a:alpha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Analyzer.xlsx]All Pivot Tables!ProfitByRegion</c:name>
    <c:fmtId val="36"/>
  </c:pivotSource>
  <c:chart>
    <c:title>
      <c:tx>
        <c:rich>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t>Total Profit By Region</a:t>
            </a:r>
          </a:p>
        </c:rich>
      </c:tx>
      <c:overlay val="0"/>
      <c:spPr>
        <a:noFill/>
        <a:ln>
          <a:noFill/>
        </a:ln>
        <a:effectLst/>
      </c:spPr>
      <c:txPr>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'All Pivot Tables'!$E$3</c:f>
              <c:strCache>
                <c:ptCount val="1"/>
                <c:pt idx="0">
                  <c:v>Total</c:v>
                </c:pt>
              </c:strCache>
            </c:strRef>
          </c:tx>
          <c:explosion val="5"/>
          <c:dPt>
            <c:idx val="0"/>
            <c:bubble3D val="0"/>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937F-4954-930C-2571457D4373}"/>
              </c:ext>
            </c:extLst>
          </c:dPt>
          <c:dPt>
            <c:idx val="1"/>
            <c:bubble3D val="0"/>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937F-4954-930C-2571457D4373}"/>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937F-4954-930C-2571457D4373}"/>
              </c:ext>
            </c:extLst>
          </c:dPt>
          <c:dPt>
            <c:idx val="3"/>
            <c:bubble3D val="0"/>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937F-4954-930C-2571457D4373}"/>
              </c:ext>
            </c:extLst>
          </c:dPt>
          <c:dPt>
            <c:idx val="4"/>
            <c:bubble3D val="0"/>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937F-4954-930C-2571457D437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'All Pivot Tables'!$D$4:$D$9</c:f>
              <c:strCache>
                <c:ptCount val="5"/>
                <c:pt idx="0">
                  <c:v>Central</c:v>
                </c:pt>
                <c:pt idx="1">
                  <c:v>East</c:v>
                </c:pt>
                <c:pt idx="2">
                  <c:v>North</c:v>
                </c:pt>
                <c:pt idx="3">
                  <c:v>South</c:v>
                </c:pt>
                <c:pt idx="4">
                  <c:v>West</c:v>
                </c:pt>
              </c:strCache>
            </c:strRef>
          </c:cat>
          <c:val>
            <c:numRef>
              <c:f>'All Pivot Tables'!$E$4:$E$9</c:f>
              <c:numCache>
                <c:formatCode>General</c:formatCode>
                <c:ptCount val="5"/>
                <c:pt idx="0">
                  <c:v>16068.4</c:v>
                </c:pt>
                <c:pt idx="1">
                  <c:v>11638.589999999997</c:v>
                </c:pt>
                <c:pt idx="2">
                  <c:v>11902.279999999997</c:v>
                </c:pt>
                <c:pt idx="3">
                  <c:v>13691.910000000003</c:v>
                </c:pt>
                <c:pt idx="4">
                  <c:v>14985.830000000002</c:v>
                </c:pt>
              </c:numCache>
            </c:numRef>
          </c:val>
          <c:extLst>
            <c:ext xmlns:c16="http://schemas.microsoft.com/office/drawing/2014/chart" uri="{C3380CC4-5D6E-409C-BE32-E72D297353CC}">
              <c16:uniqueId val="{0000000A-937F-4954-930C-2571457D4373}"/>
            </c:ext>
          </c:extLst>
        </c:ser>
        <c:dLbls>
          <c:dLblPos val="in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solidFill>
        <a:schemeClr val="tx2">
          <a:alpha val="75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Analyzer.xlsx]All Pivot Tables!SalesByProduct</c:name>
    <c:fmtId val="11"/>
  </c:pivotSource>
  <c:chart>
    <c:title>
      <c:tx>
        <c:rich>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r>
              <a:rPr lang="en-US" sz="1800">
                <a:solidFill>
                  <a:schemeClr val="bg2"/>
                </a:solidFill>
              </a:rPr>
              <a:t>Total Sales By Product Category</a:t>
            </a:r>
          </a:p>
        </c:rich>
      </c:tx>
      <c:overlay val="0"/>
      <c:spPr>
        <a:noFill/>
        <a:ln>
          <a:noFill/>
        </a:ln>
        <a:effectLst/>
      </c:spPr>
      <c:txPr>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048394846936395"/>
          <c:y val="0.17250196663690689"/>
          <c:w val="0.77921029311113454"/>
          <c:h val="0.79462097705045565"/>
        </c:manualLayout>
      </c:layout>
      <c:barChart>
        <c:barDir val="bar"/>
        <c:grouping val="clustered"/>
        <c:varyColors val="0"/>
        <c:ser>
          <c:idx val="0"/>
          <c:order val="0"/>
          <c:tx>
            <c:strRef>
              <c:f>'All Pivot Tables'!$H$3</c:f>
              <c:strCache>
                <c:ptCount val="1"/>
                <c:pt idx="0">
                  <c:v>Total</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Tables'!$G$4:$G$9</c:f>
              <c:strCache>
                <c:ptCount val="5"/>
                <c:pt idx="0">
                  <c:v>Books</c:v>
                </c:pt>
                <c:pt idx="1">
                  <c:v>Clothing</c:v>
                </c:pt>
                <c:pt idx="2">
                  <c:v>Electronics</c:v>
                </c:pt>
                <c:pt idx="3">
                  <c:v>Furniture</c:v>
                </c:pt>
                <c:pt idx="4">
                  <c:v>Office Supplies</c:v>
                </c:pt>
              </c:strCache>
            </c:strRef>
          </c:cat>
          <c:val>
            <c:numRef>
              <c:f>'All Pivot Tables'!$H$4:$H$9</c:f>
              <c:numCache>
                <c:formatCode>General</c:formatCode>
                <c:ptCount val="5"/>
                <c:pt idx="0">
                  <c:v>47002.460000000006</c:v>
                </c:pt>
                <c:pt idx="1">
                  <c:v>41927.589999999989</c:v>
                </c:pt>
                <c:pt idx="2">
                  <c:v>41044.000000000007</c:v>
                </c:pt>
                <c:pt idx="3">
                  <c:v>36612.89</c:v>
                </c:pt>
                <c:pt idx="4">
                  <c:v>28630.819999999992</c:v>
                </c:pt>
              </c:numCache>
            </c:numRef>
          </c:val>
          <c:extLst>
            <c:ext xmlns:c16="http://schemas.microsoft.com/office/drawing/2014/chart" uri="{C3380CC4-5D6E-409C-BE32-E72D297353CC}">
              <c16:uniqueId val="{00000000-3731-4293-BDB7-76E2D02EF9BC}"/>
            </c:ext>
          </c:extLst>
        </c:ser>
        <c:dLbls>
          <c:dLblPos val="inEnd"/>
          <c:showLegendKey val="0"/>
          <c:showVal val="1"/>
          <c:showCatName val="0"/>
          <c:showSerName val="0"/>
          <c:showPercent val="0"/>
          <c:showBubbleSize val="0"/>
        </c:dLbls>
        <c:gapWidth val="182"/>
        <c:overlap val="-50"/>
        <c:axId val="746475080"/>
        <c:axId val="746478320"/>
      </c:barChart>
      <c:catAx>
        <c:axId val="74647508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46478320"/>
        <c:crosses val="autoZero"/>
        <c:auto val="1"/>
        <c:lblAlgn val="ctr"/>
        <c:lblOffset val="100"/>
        <c:noMultiLvlLbl val="0"/>
      </c:catAx>
      <c:valAx>
        <c:axId val="746478320"/>
        <c:scaling>
          <c:orientation val="minMax"/>
        </c:scaling>
        <c:delete val="1"/>
        <c:axPos val="b"/>
        <c:numFmt formatCode="General" sourceLinked="1"/>
        <c:majorTickMark val="out"/>
        <c:minorTickMark val="none"/>
        <c:tickLblPos val="nextTo"/>
        <c:crossAx val="746475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tx2">
          <a:alpha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Analyzer.xlsx]All Pivot Tables!ProfitByProduct</c:name>
    <c:fmtId val="15"/>
  </c:pivotSource>
  <c:chart>
    <c:title>
      <c:tx>
        <c:rich>
          <a:bodyPr rot="0" spcFirstLastPara="1" vertOverflow="ellipsis" vert="horz" wrap="square" anchor="ctr" anchorCtr="1"/>
          <a:lstStyle/>
          <a:p>
            <a:pPr>
              <a:defRPr sz="1800" b="1" i="0" u="none" strike="noStrike" kern="1200" spc="100" baseline="0">
                <a:solidFill>
                  <a:schemeClr val="bg2"/>
                </a:solidFill>
                <a:effectLst>
                  <a:outerShdw blurRad="50800" dist="38100" dir="5400000" algn="t" rotWithShape="0">
                    <a:prstClr val="black">
                      <a:alpha val="40000"/>
                    </a:prstClr>
                  </a:outerShdw>
                </a:effectLst>
                <a:latin typeface="+mn-lt"/>
                <a:ea typeface="+mn-ea"/>
                <a:cs typeface="+mn-cs"/>
              </a:defRPr>
            </a:pPr>
            <a:r>
              <a:rPr lang="en-US" sz="1800">
                <a:solidFill>
                  <a:schemeClr val="bg2"/>
                </a:solidFill>
              </a:rPr>
              <a:t>Total</a:t>
            </a:r>
            <a:r>
              <a:rPr lang="en-US" sz="1800" baseline="0">
                <a:solidFill>
                  <a:schemeClr val="bg2"/>
                </a:solidFill>
              </a:rPr>
              <a:t> Profit By Product Category</a:t>
            </a:r>
            <a:endParaRPr lang="en-US" sz="1800">
              <a:solidFill>
                <a:schemeClr val="bg2"/>
              </a:solidFill>
            </a:endParaRPr>
          </a:p>
        </c:rich>
      </c:tx>
      <c:overlay val="0"/>
      <c:spPr>
        <a:noFill/>
        <a:ln>
          <a:noFill/>
        </a:ln>
        <a:effectLst/>
      </c:spPr>
      <c:txPr>
        <a:bodyPr rot="0" spcFirstLastPara="1" vertOverflow="ellipsis" vert="horz" wrap="square" anchor="ctr" anchorCtr="1"/>
        <a:lstStyle/>
        <a:p>
          <a:pPr>
            <a:defRPr sz="1800" b="1" i="0" u="none" strike="noStrike" kern="1200" spc="100" baseline="0">
              <a:solidFill>
                <a:schemeClr val="bg2"/>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'All Pivot Tables'!$K$3</c:f>
              <c:strCache>
                <c:ptCount val="1"/>
                <c:pt idx="0">
                  <c:v>Total</c:v>
                </c:pt>
              </c:strCache>
            </c:strRef>
          </c:tx>
          <c:explosion val="5"/>
          <c:dPt>
            <c:idx val="0"/>
            <c:bubble3D val="0"/>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492B-4D80-8EB7-0962A73229C7}"/>
              </c:ext>
            </c:extLst>
          </c:dPt>
          <c:dPt>
            <c:idx val="1"/>
            <c:bubble3D val="0"/>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492B-4D80-8EB7-0962A73229C7}"/>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492B-4D80-8EB7-0962A73229C7}"/>
              </c:ext>
            </c:extLst>
          </c:dPt>
          <c:dPt>
            <c:idx val="3"/>
            <c:bubble3D val="0"/>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492B-4D80-8EB7-0962A73229C7}"/>
              </c:ext>
            </c:extLst>
          </c:dPt>
          <c:dPt>
            <c:idx val="4"/>
            <c:bubble3D val="0"/>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492B-4D80-8EB7-0962A73229C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'All Pivot Tables'!$J$4:$J$9</c:f>
              <c:strCache>
                <c:ptCount val="5"/>
                <c:pt idx="0">
                  <c:v>Books</c:v>
                </c:pt>
                <c:pt idx="1">
                  <c:v>Clothing</c:v>
                </c:pt>
                <c:pt idx="2">
                  <c:v>Electronics</c:v>
                </c:pt>
                <c:pt idx="3">
                  <c:v>Furniture</c:v>
                </c:pt>
                <c:pt idx="4">
                  <c:v>Office Supplies</c:v>
                </c:pt>
              </c:strCache>
            </c:strRef>
          </c:cat>
          <c:val>
            <c:numRef>
              <c:f>'All Pivot Tables'!$K$4:$K$9</c:f>
              <c:numCache>
                <c:formatCode>General</c:formatCode>
                <c:ptCount val="5"/>
                <c:pt idx="0">
                  <c:v>16901.630000000005</c:v>
                </c:pt>
                <c:pt idx="1">
                  <c:v>18784.490000000002</c:v>
                </c:pt>
                <c:pt idx="2">
                  <c:v>9182.1500000000015</c:v>
                </c:pt>
                <c:pt idx="3">
                  <c:v>11579.140000000003</c:v>
                </c:pt>
                <c:pt idx="4">
                  <c:v>11839.599999999999</c:v>
                </c:pt>
              </c:numCache>
            </c:numRef>
          </c:val>
          <c:extLst>
            <c:ext xmlns:c16="http://schemas.microsoft.com/office/drawing/2014/chart" uri="{C3380CC4-5D6E-409C-BE32-E72D297353CC}">
              <c16:uniqueId val="{0000000A-492B-4D80-8EB7-0962A73229C7}"/>
            </c:ext>
          </c:extLst>
        </c:ser>
        <c:dLbls>
          <c:dLblPos val="in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solidFill>
        <a:schemeClr val="tx2">
          <a:alpha val="75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Analyzer.xlsx]All Pivot Tables!SalesOverTime</c:name>
    <c:fmtId val="36"/>
  </c:pivotSource>
  <c:chart>
    <c:title>
      <c:tx>
        <c:rich>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r>
              <a:rPr lang="en-US" sz="1800">
                <a:solidFill>
                  <a:schemeClr val="bg2"/>
                </a:solidFill>
              </a:rPr>
              <a:t>Total Sales Over Time</a:t>
            </a:r>
          </a:p>
        </c:rich>
      </c:tx>
      <c:overlay val="0"/>
      <c:spPr>
        <a:noFill/>
        <a:ln>
          <a:noFill/>
        </a:ln>
        <a:effectLst/>
      </c:spPr>
      <c:txPr>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endParaRPr lang="en-US"/>
        </a:p>
      </c:txPr>
    </c:title>
    <c:autoTitleDeleted val="0"/>
    <c:pivotFmts>
      <c:pivotFmt>
        <c:idx val="0"/>
        <c:spPr>
          <a:noFill/>
          <a:ln w="22225" cap="rnd" cmpd="sng" algn="ctr">
            <a:solidFill>
              <a:schemeClr val="accent5"/>
            </a:solidFill>
            <a:miter lim="800000"/>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5"/>
            </a:solidFill>
            <a:miter lim="800000"/>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'All Pivot Tables'!$D$14</c:f>
              <c:strCache>
                <c:ptCount val="1"/>
                <c:pt idx="0">
                  <c:v>Total</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Tables'!$A$15:$C$17</c:f>
              <c:strCache>
                <c:ptCount val="2"/>
                <c:pt idx="0">
                  <c:v>2024</c:v>
                </c:pt>
                <c:pt idx="1">
                  <c:v>2025</c:v>
                </c:pt>
              </c:strCache>
            </c:strRef>
          </c:cat>
          <c:val>
            <c:numRef>
              <c:f>'All Pivot Tables'!$D$15:$D$17</c:f>
              <c:numCache>
                <c:formatCode>General</c:formatCode>
                <c:ptCount val="2"/>
                <c:pt idx="0">
                  <c:v>145429.35999999999</c:v>
                </c:pt>
                <c:pt idx="1">
                  <c:v>49788.4</c:v>
                </c:pt>
              </c:numCache>
            </c:numRef>
          </c:val>
          <c:smooth val="0"/>
          <c:extLst>
            <c:ext xmlns:c16="http://schemas.microsoft.com/office/drawing/2014/chart" uri="{C3380CC4-5D6E-409C-BE32-E72D297353CC}">
              <c16:uniqueId val="{00000000-6F3C-4DD3-9519-B2EDE7EA1B48}"/>
            </c:ext>
          </c:extLst>
        </c:ser>
        <c:dLbls>
          <c:dLblPos val="r"/>
          <c:showLegendKey val="0"/>
          <c:showVal val="1"/>
          <c:showCatName val="0"/>
          <c:showSerName val="0"/>
          <c:showPercent val="0"/>
          <c:showBubbleSize val="0"/>
        </c:dLbls>
        <c:marker val="1"/>
        <c:smooth val="0"/>
        <c:axId val="727883656"/>
        <c:axId val="727884016"/>
      </c:lineChart>
      <c:catAx>
        <c:axId val="72788365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27884016"/>
        <c:crosses val="autoZero"/>
        <c:auto val="1"/>
        <c:lblAlgn val="ctr"/>
        <c:lblOffset val="100"/>
        <c:noMultiLvlLbl val="0"/>
      </c:catAx>
      <c:valAx>
        <c:axId val="72788401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27883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tx2">
          <a:alpha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Analyzer.xlsx]All Pivot Tables!ProfitOverTime</c:name>
    <c:fmtId val="10"/>
  </c:pivotSource>
  <c:chart>
    <c:title>
      <c:tx>
        <c:rich>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r>
              <a:rPr lang="en-US" sz="1800">
                <a:solidFill>
                  <a:schemeClr val="bg2"/>
                </a:solidFill>
              </a:rPr>
              <a:t>Total Profits</a:t>
            </a:r>
            <a:r>
              <a:rPr lang="en-US" sz="1800" baseline="0">
                <a:solidFill>
                  <a:schemeClr val="bg2"/>
                </a:solidFill>
              </a:rPr>
              <a:t> Over Time</a:t>
            </a:r>
          </a:p>
        </c:rich>
      </c:tx>
      <c:overlay val="0"/>
      <c:spPr>
        <a:noFill/>
        <a:ln>
          <a:noFill/>
        </a:ln>
        <a:effectLst/>
      </c:spPr>
      <c:txPr>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'All Pivot Tables'!$I$14</c:f>
              <c:strCache>
                <c:ptCount val="1"/>
                <c:pt idx="0">
                  <c:v>Total</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Tables'!$G$15:$H$17</c:f>
              <c:strCache>
                <c:ptCount val="2"/>
                <c:pt idx="0">
                  <c:v>2024</c:v>
                </c:pt>
                <c:pt idx="1">
                  <c:v>2025</c:v>
                </c:pt>
              </c:strCache>
            </c:strRef>
          </c:cat>
          <c:val>
            <c:numRef>
              <c:f>'All Pivot Tables'!$I$15:$I$17</c:f>
              <c:numCache>
                <c:formatCode>General</c:formatCode>
                <c:ptCount val="2"/>
                <c:pt idx="0">
                  <c:v>49014.140000000043</c:v>
                </c:pt>
                <c:pt idx="1">
                  <c:v>19272.870000000003</c:v>
                </c:pt>
              </c:numCache>
            </c:numRef>
          </c:val>
          <c:smooth val="0"/>
          <c:extLst>
            <c:ext xmlns:c16="http://schemas.microsoft.com/office/drawing/2014/chart" uri="{C3380CC4-5D6E-409C-BE32-E72D297353CC}">
              <c16:uniqueId val="{00000000-4455-4D34-B646-54C68C99CD65}"/>
            </c:ext>
          </c:extLst>
        </c:ser>
        <c:dLbls>
          <c:dLblPos val="r"/>
          <c:showLegendKey val="0"/>
          <c:showVal val="1"/>
          <c:showCatName val="0"/>
          <c:showSerName val="0"/>
          <c:showPercent val="0"/>
          <c:showBubbleSize val="0"/>
        </c:dLbls>
        <c:marker val="1"/>
        <c:smooth val="0"/>
        <c:axId val="747667192"/>
        <c:axId val="747668632"/>
      </c:lineChart>
      <c:catAx>
        <c:axId val="7476671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47668632"/>
        <c:crosses val="autoZero"/>
        <c:auto val="1"/>
        <c:lblAlgn val="ctr"/>
        <c:lblOffset val="100"/>
        <c:noMultiLvlLbl val="0"/>
      </c:catAx>
      <c:valAx>
        <c:axId val="74766863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47667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tx2">
          <a:alpha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Analyzer.xlsx]All Pivot Tables!DiscountVSProfit</c:name>
    <c:fmtId val="35"/>
  </c:pivotSource>
  <c:chart>
    <c:title>
      <c:tx>
        <c:rich>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r>
              <a:rPr lang="en-US" sz="1800">
                <a:solidFill>
                  <a:schemeClr val="bg2"/>
                </a:solidFill>
              </a:rPr>
              <a:t>Discount V/S Profit</a:t>
            </a:r>
          </a:p>
        </c:rich>
      </c:tx>
      <c:overlay val="0"/>
      <c:spPr>
        <a:noFill/>
        <a:ln>
          <a:noFill/>
        </a:ln>
        <a:effectLst/>
      </c:spPr>
      <c:txPr>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189603161138022E-2"/>
          <c:y val="0.17273678753118824"/>
          <c:w val="0.88438468295077588"/>
          <c:h val="0.80257185444412038"/>
        </c:manualLayout>
      </c:layout>
      <c:barChart>
        <c:barDir val="bar"/>
        <c:grouping val="clustered"/>
        <c:varyColors val="0"/>
        <c:ser>
          <c:idx val="0"/>
          <c:order val="0"/>
          <c:tx>
            <c:strRef>
              <c:f>'All Pivot Tables'!$H$22</c:f>
              <c:strCache>
                <c:ptCount val="1"/>
                <c:pt idx="0">
                  <c:v>Total</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Tables'!$G$23:$G$28</c:f>
              <c:strCache>
                <c:ptCount val="5"/>
                <c:pt idx="0">
                  <c:v>0</c:v>
                </c:pt>
                <c:pt idx="1">
                  <c:v>0.05</c:v>
                </c:pt>
                <c:pt idx="2">
                  <c:v>0.1</c:v>
                </c:pt>
                <c:pt idx="3">
                  <c:v>0.15</c:v>
                </c:pt>
                <c:pt idx="4">
                  <c:v>0.2</c:v>
                </c:pt>
              </c:strCache>
            </c:strRef>
          </c:cat>
          <c:val>
            <c:numRef>
              <c:f>'All Pivot Tables'!$H$23:$H$28</c:f>
              <c:numCache>
                <c:formatCode>General</c:formatCode>
                <c:ptCount val="5"/>
                <c:pt idx="0">
                  <c:v>15610.670000000002</c:v>
                </c:pt>
                <c:pt idx="1">
                  <c:v>15084.730000000003</c:v>
                </c:pt>
                <c:pt idx="2">
                  <c:v>14766.31</c:v>
                </c:pt>
                <c:pt idx="3">
                  <c:v>9571.4</c:v>
                </c:pt>
                <c:pt idx="4">
                  <c:v>13253.9</c:v>
                </c:pt>
              </c:numCache>
            </c:numRef>
          </c:val>
          <c:extLst>
            <c:ext xmlns:c16="http://schemas.microsoft.com/office/drawing/2014/chart" uri="{C3380CC4-5D6E-409C-BE32-E72D297353CC}">
              <c16:uniqueId val="{00000000-0D04-4683-92FF-CE78F0883578}"/>
            </c:ext>
          </c:extLst>
        </c:ser>
        <c:dLbls>
          <c:dLblPos val="inEnd"/>
          <c:showLegendKey val="0"/>
          <c:showVal val="1"/>
          <c:showCatName val="0"/>
          <c:showSerName val="0"/>
          <c:showPercent val="0"/>
          <c:showBubbleSize val="0"/>
        </c:dLbls>
        <c:gapWidth val="315"/>
        <c:axId val="115758992"/>
        <c:axId val="115757552"/>
      </c:barChart>
      <c:catAx>
        <c:axId val="1157589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15757552"/>
        <c:crosses val="autoZero"/>
        <c:auto val="1"/>
        <c:lblAlgn val="ctr"/>
        <c:lblOffset val="100"/>
        <c:noMultiLvlLbl val="0"/>
      </c:catAx>
      <c:valAx>
        <c:axId val="115757552"/>
        <c:scaling>
          <c:orientation val="minMax"/>
        </c:scaling>
        <c:delete val="1"/>
        <c:axPos val="b"/>
        <c:numFmt formatCode="General" sourceLinked="1"/>
        <c:majorTickMark val="none"/>
        <c:minorTickMark val="none"/>
        <c:tickLblPos val="nextTo"/>
        <c:crossAx val="115758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tx2">
          <a:alpha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Analyzer.xlsx]All Pivot Tables!QuantityByRegion&amp;Product</c:name>
    <c:fmtId val="49"/>
  </c:pivotSource>
  <c:chart>
    <c:title>
      <c:tx>
        <c:rich>
          <a:bodyPr rot="0" spcFirstLastPara="1" vertOverflow="ellipsis" vert="horz" wrap="square" anchor="ctr" anchorCtr="1"/>
          <a:lstStyle/>
          <a:p>
            <a:pPr>
              <a:defRPr sz="1800" b="1" i="0" u="none" strike="noStrike" kern="1200" cap="none" baseline="0">
                <a:solidFill>
                  <a:schemeClr val="lt1">
                    <a:lumMod val="85000"/>
                  </a:schemeClr>
                </a:solidFill>
                <a:latin typeface="+mn-lt"/>
                <a:ea typeface="+mn-ea"/>
                <a:cs typeface="+mn-cs"/>
              </a:defRPr>
            </a:pPr>
            <a:r>
              <a:rPr lang="en-IN" sz="1800"/>
              <a:t>Quantity Sold By Region &amp; Product</a:t>
            </a:r>
          </a:p>
        </c:rich>
      </c:tx>
      <c:layout>
        <c:manualLayout>
          <c:xMode val="edge"/>
          <c:yMode val="edge"/>
          <c:x val="0.13152777777777777"/>
          <c:y val="1.8518518518518517E-2"/>
        </c:manualLayout>
      </c:layout>
      <c:overlay val="0"/>
      <c:spPr>
        <a:noFill/>
        <a:ln>
          <a:noFill/>
        </a:ln>
        <a:effectLst/>
      </c:spPr>
      <c:txPr>
        <a:bodyPr rot="0" spcFirstLastPara="1" vertOverflow="ellipsis" vert="horz" wrap="square" anchor="ctr" anchorCtr="1"/>
        <a:lstStyle/>
        <a:p>
          <a:pPr>
            <a:defRPr sz="18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tint val="54000"/>
                <a:lumMod val="60000"/>
                <a:lumOff val="40000"/>
              </a:schemeClr>
            </a:solidFill>
            <a:ln>
              <a:noFill/>
            </a:ln>
            <a:effectLst>
              <a:glow rad="63500">
                <a:schemeClr val="accent5">
                  <a:tint val="54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tint val="77000"/>
                <a:lumMod val="60000"/>
                <a:lumOff val="40000"/>
              </a:schemeClr>
            </a:solidFill>
            <a:ln>
              <a:noFill/>
            </a:ln>
            <a:effectLst>
              <a:glow rad="63500">
                <a:schemeClr val="accent5">
                  <a:tint val="77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shade val="76000"/>
                <a:lumMod val="60000"/>
                <a:lumOff val="40000"/>
              </a:schemeClr>
            </a:solidFill>
            <a:ln>
              <a:noFill/>
            </a:ln>
            <a:effectLst>
              <a:glow rad="63500">
                <a:schemeClr val="accent5">
                  <a:shade val="76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shade val="53000"/>
                <a:lumMod val="60000"/>
                <a:lumOff val="40000"/>
              </a:schemeClr>
            </a:solidFill>
            <a:ln>
              <a:noFill/>
            </a:ln>
            <a:effectLst>
              <a:glow rad="63500">
                <a:schemeClr val="accent5">
                  <a:shade val="53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205402449693787"/>
          <c:y val="0.15740740740740741"/>
          <c:w val="0.75953871391076111"/>
          <c:h val="0.80092592592592593"/>
        </c:manualLayout>
      </c:layout>
      <c:barChart>
        <c:barDir val="bar"/>
        <c:grouping val="clustered"/>
        <c:varyColors val="0"/>
        <c:ser>
          <c:idx val="0"/>
          <c:order val="0"/>
          <c:tx>
            <c:strRef>
              <c:f>'All Pivot Tables'!$K$22:$K$23</c:f>
              <c:strCache>
                <c:ptCount val="1"/>
                <c:pt idx="0">
                  <c:v>Central</c:v>
                </c:pt>
              </c:strCache>
            </c:strRef>
          </c:tx>
          <c:spPr>
            <a:noFill/>
            <a:ln w="9525" cap="flat" cmpd="sng" algn="ctr">
              <a:solidFill>
                <a:schemeClr val="accent5">
                  <a:tint val="54000"/>
                </a:schemeClr>
              </a:solidFill>
              <a:miter lim="800000"/>
            </a:ln>
            <a:effectLst>
              <a:glow rad="63500">
                <a:schemeClr val="accent5">
                  <a:tint val="54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Tables'!$J$24:$J$29</c:f>
              <c:strCache>
                <c:ptCount val="5"/>
                <c:pt idx="0">
                  <c:v>Books</c:v>
                </c:pt>
                <c:pt idx="1">
                  <c:v>Clothing</c:v>
                </c:pt>
                <c:pt idx="2">
                  <c:v>Electronics</c:v>
                </c:pt>
                <c:pt idx="3">
                  <c:v>Furniture</c:v>
                </c:pt>
                <c:pt idx="4">
                  <c:v>Office Supplies</c:v>
                </c:pt>
              </c:strCache>
            </c:strRef>
          </c:cat>
          <c:val>
            <c:numRef>
              <c:f>'All Pivot Tables'!$K$24:$K$29</c:f>
              <c:numCache>
                <c:formatCode>General</c:formatCode>
                <c:ptCount val="5"/>
                <c:pt idx="0">
                  <c:v>110</c:v>
                </c:pt>
                <c:pt idx="1">
                  <c:v>130</c:v>
                </c:pt>
                <c:pt idx="2">
                  <c:v>51</c:v>
                </c:pt>
                <c:pt idx="3">
                  <c:v>43</c:v>
                </c:pt>
                <c:pt idx="4">
                  <c:v>76</c:v>
                </c:pt>
              </c:numCache>
            </c:numRef>
          </c:val>
          <c:extLst>
            <c:ext xmlns:c16="http://schemas.microsoft.com/office/drawing/2014/chart" uri="{C3380CC4-5D6E-409C-BE32-E72D297353CC}">
              <c16:uniqueId val="{00000000-62E4-482B-BAE2-57AB73D7574A}"/>
            </c:ext>
          </c:extLst>
        </c:ser>
        <c:ser>
          <c:idx val="1"/>
          <c:order val="1"/>
          <c:tx>
            <c:strRef>
              <c:f>'All Pivot Tables'!$L$22:$L$23</c:f>
              <c:strCache>
                <c:ptCount val="1"/>
                <c:pt idx="0">
                  <c:v>East</c:v>
                </c:pt>
              </c:strCache>
            </c:strRef>
          </c:tx>
          <c:spPr>
            <a:noFill/>
            <a:ln w="9525" cap="flat" cmpd="sng" algn="ctr">
              <a:solidFill>
                <a:schemeClr val="accent5">
                  <a:tint val="77000"/>
                </a:schemeClr>
              </a:solidFill>
              <a:miter lim="800000"/>
            </a:ln>
            <a:effectLst>
              <a:glow rad="63500">
                <a:schemeClr val="accent5">
                  <a:tint val="77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Tables'!$J$24:$J$29</c:f>
              <c:strCache>
                <c:ptCount val="5"/>
                <c:pt idx="0">
                  <c:v>Books</c:v>
                </c:pt>
                <c:pt idx="1">
                  <c:v>Clothing</c:v>
                </c:pt>
                <c:pt idx="2">
                  <c:v>Electronics</c:v>
                </c:pt>
                <c:pt idx="3">
                  <c:v>Furniture</c:v>
                </c:pt>
                <c:pt idx="4">
                  <c:v>Office Supplies</c:v>
                </c:pt>
              </c:strCache>
            </c:strRef>
          </c:cat>
          <c:val>
            <c:numRef>
              <c:f>'All Pivot Tables'!$L$24:$L$29</c:f>
              <c:numCache>
                <c:formatCode>General</c:formatCode>
                <c:ptCount val="5"/>
                <c:pt idx="0">
                  <c:v>118</c:v>
                </c:pt>
                <c:pt idx="1">
                  <c:v>23</c:v>
                </c:pt>
                <c:pt idx="2">
                  <c:v>29</c:v>
                </c:pt>
                <c:pt idx="3">
                  <c:v>93</c:v>
                </c:pt>
                <c:pt idx="4">
                  <c:v>111</c:v>
                </c:pt>
              </c:numCache>
            </c:numRef>
          </c:val>
          <c:extLst>
            <c:ext xmlns:c16="http://schemas.microsoft.com/office/drawing/2014/chart" uri="{C3380CC4-5D6E-409C-BE32-E72D297353CC}">
              <c16:uniqueId val="{00000014-62E4-482B-BAE2-57AB73D7574A}"/>
            </c:ext>
          </c:extLst>
        </c:ser>
        <c:ser>
          <c:idx val="2"/>
          <c:order val="2"/>
          <c:tx>
            <c:strRef>
              <c:f>'All Pivot Tables'!$M$22:$M$23</c:f>
              <c:strCache>
                <c:ptCount val="1"/>
                <c:pt idx="0">
                  <c:v>North</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Tables'!$J$24:$J$29</c:f>
              <c:strCache>
                <c:ptCount val="5"/>
                <c:pt idx="0">
                  <c:v>Books</c:v>
                </c:pt>
                <c:pt idx="1">
                  <c:v>Clothing</c:v>
                </c:pt>
                <c:pt idx="2">
                  <c:v>Electronics</c:v>
                </c:pt>
                <c:pt idx="3">
                  <c:v>Furniture</c:v>
                </c:pt>
                <c:pt idx="4">
                  <c:v>Office Supplies</c:v>
                </c:pt>
              </c:strCache>
            </c:strRef>
          </c:cat>
          <c:val>
            <c:numRef>
              <c:f>'All Pivot Tables'!$M$24:$M$29</c:f>
              <c:numCache>
                <c:formatCode>General</c:formatCode>
                <c:ptCount val="5"/>
                <c:pt idx="0">
                  <c:v>114</c:v>
                </c:pt>
                <c:pt idx="1">
                  <c:v>74</c:v>
                </c:pt>
                <c:pt idx="2">
                  <c:v>84</c:v>
                </c:pt>
                <c:pt idx="3">
                  <c:v>81</c:v>
                </c:pt>
                <c:pt idx="4">
                  <c:v>30</c:v>
                </c:pt>
              </c:numCache>
            </c:numRef>
          </c:val>
          <c:extLst>
            <c:ext xmlns:c16="http://schemas.microsoft.com/office/drawing/2014/chart" uri="{C3380CC4-5D6E-409C-BE32-E72D297353CC}">
              <c16:uniqueId val="{00000015-62E4-482B-BAE2-57AB73D7574A}"/>
            </c:ext>
          </c:extLst>
        </c:ser>
        <c:ser>
          <c:idx val="3"/>
          <c:order val="3"/>
          <c:tx>
            <c:strRef>
              <c:f>'All Pivot Tables'!$N$22:$N$23</c:f>
              <c:strCache>
                <c:ptCount val="1"/>
                <c:pt idx="0">
                  <c:v>South</c:v>
                </c:pt>
              </c:strCache>
            </c:strRef>
          </c:tx>
          <c:spPr>
            <a:noFill/>
            <a:ln w="9525" cap="flat" cmpd="sng" algn="ctr">
              <a:solidFill>
                <a:schemeClr val="accent5">
                  <a:shade val="76000"/>
                </a:schemeClr>
              </a:solidFill>
              <a:miter lim="800000"/>
            </a:ln>
            <a:effectLst>
              <a:glow rad="63500">
                <a:schemeClr val="accent5">
                  <a:shade val="76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Tables'!$J$24:$J$29</c:f>
              <c:strCache>
                <c:ptCount val="5"/>
                <c:pt idx="0">
                  <c:v>Books</c:v>
                </c:pt>
                <c:pt idx="1">
                  <c:v>Clothing</c:v>
                </c:pt>
                <c:pt idx="2">
                  <c:v>Electronics</c:v>
                </c:pt>
                <c:pt idx="3">
                  <c:v>Furniture</c:v>
                </c:pt>
                <c:pt idx="4">
                  <c:v>Office Supplies</c:v>
                </c:pt>
              </c:strCache>
            </c:strRef>
          </c:cat>
          <c:val>
            <c:numRef>
              <c:f>'All Pivot Tables'!$N$24:$N$29</c:f>
              <c:numCache>
                <c:formatCode>General</c:formatCode>
                <c:ptCount val="5"/>
                <c:pt idx="0">
                  <c:v>107</c:v>
                </c:pt>
                <c:pt idx="1">
                  <c:v>55</c:v>
                </c:pt>
                <c:pt idx="2">
                  <c:v>99</c:v>
                </c:pt>
                <c:pt idx="3">
                  <c:v>72</c:v>
                </c:pt>
                <c:pt idx="4">
                  <c:v>41</c:v>
                </c:pt>
              </c:numCache>
            </c:numRef>
          </c:val>
          <c:extLst>
            <c:ext xmlns:c16="http://schemas.microsoft.com/office/drawing/2014/chart" uri="{C3380CC4-5D6E-409C-BE32-E72D297353CC}">
              <c16:uniqueId val="{00000016-62E4-482B-BAE2-57AB73D7574A}"/>
            </c:ext>
          </c:extLst>
        </c:ser>
        <c:ser>
          <c:idx val="4"/>
          <c:order val="4"/>
          <c:tx>
            <c:strRef>
              <c:f>'All Pivot Tables'!$O$22:$O$23</c:f>
              <c:strCache>
                <c:ptCount val="1"/>
                <c:pt idx="0">
                  <c:v>West</c:v>
                </c:pt>
              </c:strCache>
            </c:strRef>
          </c:tx>
          <c:spPr>
            <a:noFill/>
            <a:ln w="9525" cap="flat" cmpd="sng" algn="ctr">
              <a:solidFill>
                <a:schemeClr val="accent5">
                  <a:shade val="53000"/>
                </a:schemeClr>
              </a:solidFill>
              <a:miter lim="800000"/>
            </a:ln>
            <a:effectLst>
              <a:glow rad="63500">
                <a:schemeClr val="accent5">
                  <a:shade val="53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Tables'!$J$24:$J$29</c:f>
              <c:strCache>
                <c:ptCount val="5"/>
                <c:pt idx="0">
                  <c:v>Books</c:v>
                </c:pt>
                <c:pt idx="1">
                  <c:v>Clothing</c:v>
                </c:pt>
                <c:pt idx="2">
                  <c:v>Electronics</c:v>
                </c:pt>
                <c:pt idx="3">
                  <c:v>Furniture</c:v>
                </c:pt>
                <c:pt idx="4">
                  <c:v>Office Supplies</c:v>
                </c:pt>
              </c:strCache>
            </c:strRef>
          </c:cat>
          <c:val>
            <c:numRef>
              <c:f>'All Pivot Tables'!$O$24:$O$29</c:f>
              <c:numCache>
                <c:formatCode>General</c:formatCode>
                <c:ptCount val="5"/>
                <c:pt idx="0">
                  <c:v>74</c:v>
                </c:pt>
                <c:pt idx="1">
                  <c:v>104</c:v>
                </c:pt>
                <c:pt idx="2">
                  <c:v>155</c:v>
                </c:pt>
                <c:pt idx="3">
                  <c:v>65</c:v>
                </c:pt>
                <c:pt idx="4">
                  <c:v>60</c:v>
                </c:pt>
              </c:numCache>
            </c:numRef>
          </c:val>
          <c:extLst>
            <c:ext xmlns:c16="http://schemas.microsoft.com/office/drawing/2014/chart" uri="{C3380CC4-5D6E-409C-BE32-E72D297353CC}">
              <c16:uniqueId val="{00000017-62E4-482B-BAE2-57AB73D7574A}"/>
            </c:ext>
          </c:extLst>
        </c:ser>
        <c:dLbls>
          <c:dLblPos val="outEnd"/>
          <c:showLegendKey val="0"/>
          <c:showVal val="1"/>
          <c:showCatName val="0"/>
          <c:showSerName val="0"/>
          <c:showPercent val="0"/>
          <c:showBubbleSize val="0"/>
        </c:dLbls>
        <c:gapWidth val="182"/>
        <c:overlap val="-50"/>
        <c:axId val="729267360"/>
        <c:axId val="729269160"/>
      </c:barChart>
      <c:catAx>
        <c:axId val="7292673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29269160"/>
        <c:crosses val="autoZero"/>
        <c:auto val="1"/>
        <c:lblAlgn val="ctr"/>
        <c:lblOffset val="100"/>
        <c:noMultiLvlLbl val="0"/>
      </c:catAx>
      <c:valAx>
        <c:axId val="729269160"/>
        <c:scaling>
          <c:orientation val="minMax"/>
        </c:scaling>
        <c:delete val="1"/>
        <c:axPos val="b"/>
        <c:numFmt formatCode="General" sourceLinked="1"/>
        <c:majorTickMark val="none"/>
        <c:minorTickMark val="none"/>
        <c:tickLblPos val="nextTo"/>
        <c:crossAx val="729267360"/>
        <c:crosses val="autoZero"/>
        <c:crossBetween val="between"/>
      </c:valAx>
      <c:spPr>
        <a:noFill/>
        <a:ln w="25400">
          <a:noFill/>
        </a:ln>
        <a:effectLst/>
      </c:spPr>
    </c:plotArea>
    <c:legend>
      <c:legendPos val="r"/>
      <c:layout>
        <c:manualLayout>
          <c:xMode val="edge"/>
          <c:yMode val="edge"/>
          <c:x val="0.85714829396325465"/>
          <c:y val="0.37638743073782438"/>
          <c:w val="0.10756613009836542"/>
          <c:h val="0.346806946819180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tx2">
          <a:alpha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withinLinearReversed" id="25">
  <a:schemeClr val="accent5"/>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5">
  <a:schemeClr val="accent5"/>
</cs:colorStyle>
</file>

<file path=xl/charts/colors8.xml><?xml version="1.0" encoding="utf-8"?>
<cs:colorStyle xmlns:cs="http://schemas.microsoft.com/office/drawing/2012/chartStyle" xmlns:a="http://schemas.openxmlformats.org/drawingml/2006/main" meth="withinLinearReversed" id="25">
  <a:schemeClr val="accent5"/>
</cs:colorStyle>
</file>

<file path=xl/charts/colors9.xml><?xml version="1.0" encoding="utf-8"?>
<cs:colorStyle xmlns:cs="http://schemas.microsoft.com/office/drawing/2012/chartStyle" xmlns:a="http://schemas.openxmlformats.org/drawingml/2006/main" meth="withinLinearReversed" id="25">
  <a:schemeClr val="accent5"/>
</cs:colorStyle>
</file>

<file path=xl/charts/colors10.xml><?xml version="1.0" encoding="utf-8"?>
<cs:colorStyle xmlns:cs="http://schemas.microsoft.com/office/drawing/2012/chartStyle" xmlns:a="http://schemas.openxmlformats.org/drawingml/2006/main" meth="withinLinearReversed" id="25">
  <a:schemeClr val="accent5"/>
</cs:colorStyle>
</file>

<file path=xl/charts/colors11.xml><?xml version="1.0" encoding="utf-8"?>
<cs:colorStyle xmlns:cs="http://schemas.microsoft.com/office/drawing/2012/chartStyle" xmlns:a="http://schemas.openxmlformats.org/drawingml/2006/main" meth="withinLinearReversed" id="25">
  <a:schemeClr val="accent5"/>
</cs:colorStyle>
</file>

<file path=xl/charts/colors12.xml><?xml version="1.0" encoding="utf-8"?>
<cs:colorStyle xmlns:cs="http://schemas.microsoft.com/office/drawing/2012/chartStyle" xmlns:a="http://schemas.openxmlformats.org/drawingml/2006/main" meth="withinLinearReversed" id="25">
  <a:schemeClr val="accent5"/>
</cs:colorStyle>
</file>

<file path=xl/charts/colors13.xml><?xml version="1.0" encoding="utf-8"?>
<cs:colorStyle xmlns:cs="http://schemas.microsoft.com/office/drawing/2012/chartStyle" xmlns:a="http://schemas.openxmlformats.org/drawingml/2006/main" meth="withinLinearReversed" id="25">
  <a:schemeClr val="accent5"/>
</cs:colorStyle>
</file>

<file path=xl/charts/colors14.xml><?xml version="1.0" encoding="utf-8"?>
<cs:colorStyle xmlns:cs="http://schemas.microsoft.com/office/drawing/2012/chartStyle" xmlns:a="http://schemas.openxmlformats.org/drawingml/2006/main" meth="withinLinearReversed" id="25">
  <a:schemeClr val="accent5"/>
</cs:colorStyle>
</file>

<file path=xl/charts/colors15.xml><?xml version="1.0" encoding="utf-8"?>
<cs:colorStyle xmlns:cs="http://schemas.microsoft.com/office/drawing/2012/chartStyle" xmlns:a="http://schemas.openxmlformats.org/drawingml/2006/main" meth="withinLinearReversed" id="25">
  <a:schemeClr val="accent5"/>
</cs:colorStyle>
</file>

<file path=xl/charts/colors16.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3</xdr:col>
      <xdr:colOff>1362873</xdr:colOff>
      <xdr:row>32</xdr:row>
      <xdr:rowOff>184196</xdr:rowOff>
    </xdr:from>
    <xdr:to>
      <xdr:col>9</xdr:col>
      <xdr:colOff>563774</xdr:colOff>
      <xdr:row>47</xdr:row>
      <xdr:rowOff>69896</xdr:rowOff>
    </xdr:to>
    <xdr:graphicFrame macro="">
      <xdr:nvGraphicFramePr>
        <xdr:cNvPr id="5" name="Chart 4">
          <a:extLst>
            <a:ext uri="{FF2B5EF4-FFF2-40B4-BE49-F238E27FC236}">
              <a16:creationId xmlns:a16="http://schemas.microsoft.com/office/drawing/2014/main" id="{70E59067-803E-E926-E257-2861EC0348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913034</xdr:colOff>
      <xdr:row>33</xdr:row>
      <xdr:rowOff>1851</xdr:rowOff>
    </xdr:from>
    <xdr:to>
      <xdr:col>15</xdr:col>
      <xdr:colOff>108648</xdr:colOff>
      <xdr:row>47</xdr:row>
      <xdr:rowOff>78051</xdr:rowOff>
    </xdr:to>
    <xdr:graphicFrame macro="">
      <xdr:nvGraphicFramePr>
        <xdr:cNvPr id="6" name="Chart 5">
          <a:extLst>
            <a:ext uri="{FF2B5EF4-FFF2-40B4-BE49-F238E27FC236}">
              <a16:creationId xmlns:a16="http://schemas.microsoft.com/office/drawing/2014/main" id="{61168635-2B82-0A25-19A5-CA2F475685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496921</xdr:colOff>
      <xdr:row>32</xdr:row>
      <xdr:rowOff>178291</xdr:rowOff>
    </xdr:from>
    <xdr:to>
      <xdr:col>21</xdr:col>
      <xdr:colOff>741050</xdr:colOff>
      <xdr:row>47</xdr:row>
      <xdr:rowOff>63991</xdr:rowOff>
    </xdr:to>
    <xdr:graphicFrame macro="">
      <xdr:nvGraphicFramePr>
        <xdr:cNvPr id="7" name="Chart 6">
          <a:extLst>
            <a:ext uri="{FF2B5EF4-FFF2-40B4-BE49-F238E27FC236}">
              <a16:creationId xmlns:a16="http://schemas.microsoft.com/office/drawing/2014/main" id="{F418527A-93D4-46FF-42B4-E4C7CC9097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358589</xdr:colOff>
      <xdr:row>49</xdr:row>
      <xdr:rowOff>23532</xdr:rowOff>
    </xdr:from>
    <xdr:to>
      <xdr:col>9</xdr:col>
      <xdr:colOff>156883</xdr:colOff>
      <xdr:row>63</xdr:row>
      <xdr:rowOff>99732</xdr:rowOff>
    </xdr:to>
    <xdr:graphicFrame macro="">
      <xdr:nvGraphicFramePr>
        <xdr:cNvPr id="8" name="Chart 7">
          <a:extLst>
            <a:ext uri="{FF2B5EF4-FFF2-40B4-BE49-F238E27FC236}">
              <a16:creationId xmlns:a16="http://schemas.microsoft.com/office/drawing/2014/main" id="{086459FB-1B04-5EF3-7D00-CF47CE3B8E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1077581</xdr:colOff>
      <xdr:row>49</xdr:row>
      <xdr:rowOff>162344</xdr:rowOff>
    </xdr:from>
    <xdr:to>
      <xdr:col>15</xdr:col>
      <xdr:colOff>260214</xdr:colOff>
      <xdr:row>64</xdr:row>
      <xdr:rowOff>48044</xdr:rowOff>
    </xdr:to>
    <xdr:graphicFrame macro="">
      <xdr:nvGraphicFramePr>
        <xdr:cNvPr id="11" name="Chart 10">
          <a:extLst>
            <a:ext uri="{FF2B5EF4-FFF2-40B4-BE49-F238E27FC236}">
              <a16:creationId xmlns:a16="http://schemas.microsoft.com/office/drawing/2014/main" id="{C4490706-4C6A-7FD8-4043-D8206BFA40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531720</xdr:colOff>
      <xdr:row>49</xdr:row>
      <xdr:rowOff>156882</xdr:rowOff>
    </xdr:from>
    <xdr:to>
      <xdr:col>21</xdr:col>
      <xdr:colOff>721659</xdr:colOff>
      <xdr:row>64</xdr:row>
      <xdr:rowOff>42582</xdr:rowOff>
    </xdr:to>
    <xdr:graphicFrame macro="">
      <xdr:nvGraphicFramePr>
        <xdr:cNvPr id="12" name="Chart 11">
          <a:extLst>
            <a:ext uri="{FF2B5EF4-FFF2-40B4-BE49-F238E27FC236}">
              <a16:creationId xmlns:a16="http://schemas.microsoft.com/office/drawing/2014/main" id="{8BDF7AA5-344E-EB8F-E210-E3073937CE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0</xdr:colOff>
      <xdr:row>33</xdr:row>
      <xdr:rowOff>0</xdr:rowOff>
    </xdr:from>
    <xdr:to>
      <xdr:col>27</xdr:col>
      <xdr:colOff>175374</xdr:colOff>
      <xdr:row>47</xdr:row>
      <xdr:rowOff>76200</xdr:rowOff>
    </xdr:to>
    <xdr:graphicFrame macro="">
      <xdr:nvGraphicFramePr>
        <xdr:cNvPr id="16" name="Chart 15">
          <a:extLst>
            <a:ext uri="{FF2B5EF4-FFF2-40B4-BE49-F238E27FC236}">
              <a16:creationId xmlns:a16="http://schemas.microsoft.com/office/drawing/2014/main" id="{F6980A6E-F2F1-FE4A-DDC3-27E3541A86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22</xdr:col>
      <xdr:colOff>142979</xdr:colOff>
      <xdr:row>49</xdr:row>
      <xdr:rowOff>189571</xdr:rowOff>
    </xdr:from>
    <xdr:to>
      <xdr:col>27</xdr:col>
      <xdr:colOff>292507</xdr:colOff>
      <xdr:row>64</xdr:row>
      <xdr:rowOff>75271</xdr:rowOff>
    </xdr:to>
    <xdr:graphicFrame macro="">
      <xdr:nvGraphicFramePr>
        <xdr:cNvPr id="18" name="Chart 17">
          <a:extLst>
            <a:ext uri="{FF2B5EF4-FFF2-40B4-BE49-F238E27FC236}">
              <a16:creationId xmlns:a16="http://schemas.microsoft.com/office/drawing/2014/main" id="{AF5AC967-8967-F58C-39A0-9F53476C3A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8</xdr:row>
      <xdr:rowOff>117972</xdr:rowOff>
    </xdr:from>
    <xdr:to>
      <xdr:col>7</xdr:col>
      <xdr:colOff>329700</xdr:colOff>
      <xdr:row>23</xdr:row>
      <xdr:rowOff>3672</xdr:rowOff>
    </xdr:to>
    <xdr:graphicFrame macro="">
      <xdr:nvGraphicFramePr>
        <xdr:cNvPr id="2" name="SalesByRegion_Chart">
          <a:extLst>
            <a:ext uri="{FF2B5EF4-FFF2-40B4-BE49-F238E27FC236}">
              <a16:creationId xmlns:a16="http://schemas.microsoft.com/office/drawing/2014/main" id="{DECF9DD0-DF22-4252-B465-AD0D84E569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539749</xdr:colOff>
      <xdr:row>8</xdr:row>
      <xdr:rowOff>140781</xdr:rowOff>
    </xdr:from>
    <xdr:to>
      <xdr:col>15</xdr:col>
      <xdr:colOff>222945</xdr:colOff>
      <xdr:row>23</xdr:row>
      <xdr:rowOff>26481</xdr:rowOff>
    </xdr:to>
    <xdr:graphicFrame macro="">
      <xdr:nvGraphicFramePr>
        <xdr:cNvPr id="3" name="TotalProfitByRegion_Chart">
          <a:extLst>
            <a:ext uri="{FF2B5EF4-FFF2-40B4-BE49-F238E27FC236}">
              <a16:creationId xmlns:a16="http://schemas.microsoft.com/office/drawing/2014/main" id="{A83F26B0-E30D-4E6D-AB9F-E77CAF5B2B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23</xdr:row>
      <xdr:rowOff>189940</xdr:rowOff>
    </xdr:from>
    <xdr:to>
      <xdr:col>7</xdr:col>
      <xdr:colOff>328448</xdr:colOff>
      <xdr:row>40</xdr:row>
      <xdr:rowOff>41741</xdr:rowOff>
    </xdr:to>
    <xdr:graphicFrame macro="">
      <xdr:nvGraphicFramePr>
        <xdr:cNvPr id="4" name="SalesByCategory_Chart">
          <a:extLst>
            <a:ext uri="{FF2B5EF4-FFF2-40B4-BE49-F238E27FC236}">
              <a16:creationId xmlns:a16="http://schemas.microsoft.com/office/drawing/2014/main" id="{41A97373-F263-41CF-90FA-1777031C3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538654</xdr:colOff>
      <xdr:row>24</xdr:row>
      <xdr:rowOff>0</xdr:rowOff>
    </xdr:from>
    <xdr:to>
      <xdr:col>15</xdr:col>
      <xdr:colOff>256189</xdr:colOff>
      <xdr:row>40</xdr:row>
      <xdr:rowOff>50581</xdr:rowOff>
    </xdr:to>
    <xdr:graphicFrame macro="">
      <xdr:nvGraphicFramePr>
        <xdr:cNvPr id="5" name="ProfitByProduct_Chart">
          <a:extLst>
            <a:ext uri="{FF2B5EF4-FFF2-40B4-BE49-F238E27FC236}">
              <a16:creationId xmlns:a16="http://schemas.microsoft.com/office/drawing/2014/main" id="{F5137EBB-D4AE-4FA3-BA2B-4729D0C95A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467166</xdr:colOff>
      <xdr:row>24</xdr:row>
      <xdr:rowOff>327</xdr:rowOff>
    </xdr:from>
    <xdr:to>
      <xdr:col>24</xdr:col>
      <xdr:colOff>0</xdr:colOff>
      <xdr:row>40</xdr:row>
      <xdr:rowOff>51524</xdr:rowOff>
    </xdr:to>
    <xdr:graphicFrame macro="">
      <xdr:nvGraphicFramePr>
        <xdr:cNvPr id="6" name="SalesOverTime_Chart">
          <a:extLst>
            <a:ext uri="{FF2B5EF4-FFF2-40B4-BE49-F238E27FC236}">
              <a16:creationId xmlns:a16="http://schemas.microsoft.com/office/drawing/2014/main" id="{D7F79459-0F1E-4258-BB5E-05924872F7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41</xdr:row>
      <xdr:rowOff>68362</xdr:rowOff>
    </xdr:from>
    <xdr:to>
      <xdr:col>7</xdr:col>
      <xdr:colOff>348343</xdr:colOff>
      <xdr:row>57</xdr:row>
      <xdr:rowOff>107653</xdr:rowOff>
    </xdr:to>
    <xdr:graphicFrame macro="">
      <xdr:nvGraphicFramePr>
        <xdr:cNvPr id="7" name="ProfitsOverTime_Chart">
          <a:extLst>
            <a:ext uri="{FF2B5EF4-FFF2-40B4-BE49-F238E27FC236}">
              <a16:creationId xmlns:a16="http://schemas.microsoft.com/office/drawing/2014/main" id="{3E651724-366D-4928-B4D2-60A9F60697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529318</xdr:colOff>
      <xdr:row>41</xdr:row>
      <xdr:rowOff>67102</xdr:rowOff>
    </xdr:from>
    <xdr:to>
      <xdr:col>15</xdr:col>
      <xdr:colOff>244029</xdr:colOff>
      <xdr:row>57</xdr:row>
      <xdr:rowOff>105202</xdr:rowOff>
    </xdr:to>
    <xdr:graphicFrame macro="">
      <xdr:nvGraphicFramePr>
        <xdr:cNvPr id="8" name="DiscountVSProfit_Chart">
          <a:extLst>
            <a:ext uri="{FF2B5EF4-FFF2-40B4-BE49-F238E27FC236}">
              <a16:creationId xmlns:a16="http://schemas.microsoft.com/office/drawing/2014/main" id="{D222B85B-23C4-4BA2-BAE6-FDD594AB8C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446049</xdr:colOff>
      <xdr:row>41</xdr:row>
      <xdr:rowOff>54888</xdr:rowOff>
    </xdr:from>
    <xdr:to>
      <xdr:col>24</xdr:col>
      <xdr:colOff>0</xdr:colOff>
      <xdr:row>57</xdr:row>
      <xdr:rowOff>96705</xdr:rowOff>
    </xdr:to>
    <xdr:graphicFrame macro="">
      <xdr:nvGraphicFramePr>
        <xdr:cNvPr id="9" name="QuantityByRegion&amp;Product_Chart">
          <a:extLst>
            <a:ext uri="{FF2B5EF4-FFF2-40B4-BE49-F238E27FC236}">
              <a16:creationId xmlns:a16="http://schemas.microsoft.com/office/drawing/2014/main" id="{0A89A408-81A3-447A-8B78-751E89F5D2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6</xdr:col>
      <xdr:colOff>211087</xdr:colOff>
      <xdr:row>1</xdr:row>
      <xdr:rowOff>180975</xdr:rowOff>
    </xdr:from>
    <xdr:ext cx="6608813" cy="937629"/>
    <xdr:sp macro="" textlink="">
      <xdr:nvSpPr>
        <xdr:cNvPr id="12" name="Rectangle 11">
          <a:extLst>
            <a:ext uri="{FF2B5EF4-FFF2-40B4-BE49-F238E27FC236}">
              <a16:creationId xmlns:a16="http://schemas.microsoft.com/office/drawing/2014/main" id="{13AD9B38-A27F-DB51-8214-97D2FF36CB55}"/>
            </a:ext>
          </a:extLst>
        </xdr:cNvPr>
        <xdr:cNvSpPr/>
      </xdr:nvSpPr>
      <xdr:spPr>
        <a:xfrm>
          <a:off x="3868687" y="371475"/>
          <a:ext cx="6608813" cy="937629"/>
        </a:xfrm>
        <a:prstGeom prst="rect">
          <a:avLst/>
        </a:prstGeom>
        <a:noFill/>
      </xdr:spPr>
      <xdr:txBody>
        <a:bodyPr wrap="square" lIns="91440" tIns="45720" rIns="91440" bIns="45720">
          <a:spAutoFit/>
        </a:bodyPr>
        <a:lstStyle/>
        <a:p>
          <a:pPr algn="ctr"/>
          <a:r>
            <a:rPr lang="en-US" sz="5400" b="1" cap="none" spc="0">
              <a:ln w="15875">
                <a:solidFill>
                  <a:schemeClr val="accent5"/>
                </a:solidFill>
                <a:prstDash val="solid"/>
              </a:ln>
              <a:solidFill>
                <a:srgbClr val="FFFFFF"/>
              </a:solidFill>
              <a:effectLst>
                <a:outerShdw blurRad="38100" dist="22860" dir="5400000" algn="tl" rotWithShape="0">
                  <a:srgbClr val="000000">
                    <a:alpha val="30000"/>
                  </a:srgbClr>
                </a:outerShdw>
              </a:effectLst>
            </a:rPr>
            <a:t>Sales </a:t>
          </a:r>
          <a:r>
            <a:rPr lang="en-US" sz="5400" b="1" cap="none" spc="0">
              <a:ln w="15875">
                <a:solidFill>
                  <a:schemeClr val="accent5"/>
                </a:solidFill>
                <a:prstDash val="solid"/>
              </a:ln>
              <a:solidFill>
                <a:srgbClr val="FFFFFF"/>
              </a:solidFill>
              <a:effectLst>
                <a:outerShdw blurRad="38100" dist="22860" dir="5400000" algn="tl" rotWithShape="0">
                  <a:srgbClr val="000000">
                    <a:alpha val="30000"/>
                  </a:srgbClr>
                </a:outerShdw>
                <a:reflection endPos="0" dist="50800" dir="5400000" sy="-100000" algn="bl" rotWithShape="0"/>
              </a:effectLst>
            </a:rPr>
            <a:t>Dashboard</a:t>
          </a:r>
        </a:p>
      </xdr:txBody>
    </xdr:sp>
    <xdr:clientData/>
  </xdr:oneCellAnchor>
  <xdr:twoCellAnchor editAs="oneCell">
    <xdr:from>
      <xdr:col>18</xdr:col>
      <xdr:colOff>521804</xdr:colOff>
      <xdr:row>13</xdr:row>
      <xdr:rowOff>133349</xdr:rowOff>
    </xdr:from>
    <xdr:to>
      <xdr:col>21</xdr:col>
      <xdr:colOff>521805</xdr:colOff>
      <xdr:row>23</xdr:row>
      <xdr:rowOff>26480</xdr:rowOff>
    </xdr:to>
    <mc:AlternateContent xmlns:mc="http://schemas.openxmlformats.org/markup-compatibility/2006">
      <mc:Choice xmlns:a14="http://schemas.microsoft.com/office/drawing/2010/main" Requires="a14">
        <xdr:graphicFrame macro="">
          <xdr:nvGraphicFramePr>
            <xdr:cNvPr id="15" name="Region">
              <a:extLst>
                <a:ext uri="{FF2B5EF4-FFF2-40B4-BE49-F238E27FC236}">
                  <a16:creationId xmlns:a16="http://schemas.microsoft.com/office/drawing/2014/main" id="{DBC91ADE-D1B4-90ED-ADB1-04B565D42AF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432259" y="2609849"/>
              <a:ext cx="1818410" cy="17981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388898</xdr:colOff>
      <xdr:row>13</xdr:row>
      <xdr:rowOff>133350</xdr:rowOff>
    </xdr:from>
    <xdr:to>
      <xdr:col>18</xdr:col>
      <xdr:colOff>388898</xdr:colOff>
      <xdr:row>23</xdr:row>
      <xdr:rowOff>26480</xdr:rowOff>
    </xdr:to>
    <mc:AlternateContent xmlns:mc="http://schemas.openxmlformats.org/markup-compatibility/2006">
      <mc:Choice xmlns:a14="http://schemas.microsoft.com/office/drawing/2010/main" Requires="a14">
        <xdr:graphicFrame macro="">
          <xdr:nvGraphicFramePr>
            <xdr:cNvPr id="16" name="Product_Category">
              <a:extLst>
                <a:ext uri="{FF2B5EF4-FFF2-40B4-BE49-F238E27FC236}">
                  <a16:creationId xmlns:a16="http://schemas.microsoft.com/office/drawing/2014/main" id="{ECF4E927-D452-214A-C487-04BF0E176D36}"/>
                </a:ext>
              </a:extLst>
            </xdr:cNvPr>
            <xdr:cNvGraphicFramePr/>
          </xdr:nvGraphicFramePr>
          <xdr:xfrm>
            <a:off x="0" y="0"/>
            <a:ext cx="0" cy="0"/>
          </xdr:xfrm>
          <a:graphic>
            <a:graphicData uri="http://schemas.microsoft.com/office/drawing/2010/slicer">
              <sle:slicer xmlns:sle="http://schemas.microsoft.com/office/drawing/2010/slicer" name="Product_Category"/>
            </a:graphicData>
          </a:graphic>
        </xdr:graphicFrame>
      </mc:Choice>
      <mc:Fallback>
        <xdr:sp macro="" textlink="">
          <xdr:nvSpPr>
            <xdr:cNvPr id="0" name=""/>
            <xdr:cNvSpPr>
              <a:spLocks noTextEdit="1"/>
            </xdr:cNvSpPr>
          </xdr:nvSpPr>
          <xdr:spPr>
            <a:xfrm>
              <a:off x="9480943" y="2609850"/>
              <a:ext cx="1818410" cy="17981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xdr:colOff>
      <xdr:row>8</xdr:row>
      <xdr:rowOff>140781</xdr:rowOff>
    </xdr:from>
    <xdr:to>
      <xdr:col>24</xdr:col>
      <xdr:colOff>121227</xdr:colOff>
      <xdr:row>18</xdr:row>
      <xdr:rowOff>0</xdr:rowOff>
    </xdr:to>
    <mc:AlternateContent xmlns:mc="http://schemas.openxmlformats.org/markup-compatibility/2006">
      <mc:Choice xmlns:a14="http://schemas.microsoft.com/office/drawing/2010/main" Requires="a14">
        <xdr:graphicFrame macro="">
          <xdr:nvGraphicFramePr>
            <xdr:cNvPr id="17" name="Discount">
              <a:extLst>
                <a:ext uri="{FF2B5EF4-FFF2-40B4-BE49-F238E27FC236}">
                  <a16:creationId xmlns:a16="http://schemas.microsoft.com/office/drawing/2014/main" id="{19AA6FE0-1BC5-7642-35BC-EB1E15EF89AF}"/>
                </a:ext>
              </a:extLst>
            </xdr:cNvPr>
            <xdr:cNvGraphicFramePr/>
          </xdr:nvGraphicFramePr>
          <xdr:xfrm>
            <a:off x="0" y="0"/>
            <a:ext cx="0" cy="0"/>
          </xdr:xfrm>
          <a:graphic>
            <a:graphicData uri="http://schemas.microsoft.com/office/drawing/2010/slicer">
              <sle:slicer xmlns:sle="http://schemas.microsoft.com/office/drawing/2010/slicer" name="Discount"/>
            </a:graphicData>
          </a:graphic>
        </xdr:graphicFrame>
      </mc:Choice>
      <mc:Fallback>
        <xdr:sp macro="" textlink="">
          <xdr:nvSpPr>
            <xdr:cNvPr id="0" name=""/>
            <xdr:cNvSpPr>
              <a:spLocks noTextEdit="1"/>
            </xdr:cNvSpPr>
          </xdr:nvSpPr>
          <xdr:spPr>
            <a:xfrm>
              <a:off x="13335001" y="1664781"/>
              <a:ext cx="1333499" cy="17642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0</xdr:colOff>
      <xdr:row>18</xdr:row>
      <xdr:rowOff>44546</xdr:rowOff>
    </xdr:from>
    <xdr:to>
      <xdr:col>24</xdr:col>
      <xdr:colOff>121227</xdr:colOff>
      <xdr:row>23</xdr:row>
      <xdr:rowOff>26481</xdr:rowOff>
    </xdr:to>
    <mc:AlternateContent xmlns:mc="http://schemas.openxmlformats.org/markup-compatibility/2006">
      <mc:Choice xmlns:a14="http://schemas.microsoft.com/office/drawing/2010/main" Requires="a14">
        <xdr:graphicFrame macro="">
          <xdr:nvGraphicFramePr>
            <xdr:cNvPr id="24" name="Years (Order Date)">
              <a:extLst>
                <a:ext uri="{FF2B5EF4-FFF2-40B4-BE49-F238E27FC236}">
                  <a16:creationId xmlns:a16="http://schemas.microsoft.com/office/drawing/2014/main" id="{CF9B39D5-6CC5-DC1C-F3BD-D9E368635A4C}"/>
                </a:ext>
              </a:extLst>
            </xdr:cNvPr>
            <xdr:cNvGraphicFramePr/>
          </xdr:nvGraphicFramePr>
          <xdr:xfrm>
            <a:off x="0" y="0"/>
            <a:ext cx="0" cy="0"/>
          </xdr:xfrm>
          <a:graphic>
            <a:graphicData uri="http://schemas.microsoft.com/office/drawing/2010/slicer">
              <sle:slicer xmlns:sle="http://schemas.microsoft.com/office/drawing/2010/slicer" name="Years (Order Date)"/>
            </a:graphicData>
          </a:graphic>
        </xdr:graphicFrame>
      </mc:Choice>
      <mc:Fallback>
        <xdr:sp macro="" textlink="">
          <xdr:nvSpPr>
            <xdr:cNvPr id="0" name=""/>
            <xdr:cNvSpPr>
              <a:spLocks noTextEdit="1"/>
            </xdr:cNvSpPr>
          </xdr:nvSpPr>
          <xdr:spPr>
            <a:xfrm>
              <a:off x="13335000" y="3473546"/>
              <a:ext cx="1333500" cy="9344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388898</xdr:colOff>
      <xdr:row>8</xdr:row>
      <xdr:rowOff>140781</xdr:rowOff>
    </xdr:from>
    <xdr:to>
      <xdr:col>21</xdr:col>
      <xdr:colOff>521805</xdr:colOff>
      <xdr:row>13</xdr:row>
      <xdr:rowOff>67866</xdr:rowOff>
    </xdr:to>
    <mc:AlternateContent xmlns:mc="http://schemas.openxmlformats.org/markup-compatibility/2006">
      <mc:Choice xmlns:a14="http://schemas.microsoft.com/office/drawing/2010/main" Requires="a14">
        <xdr:graphicFrame macro="">
          <xdr:nvGraphicFramePr>
            <xdr:cNvPr id="25" name="Months (Order Date)">
              <a:extLst>
                <a:ext uri="{FF2B5EF4-FFF2-40B4-BE49-F238E27FC236}">
                  <a16:creationId xmlns:a16="http://schemas.microsoft.com/office/drawing/2014/main" id="{1E2C1B21-4FB3-E64E-A1B4-820F5B51316B}"/>
                </a:ext>
              </a:extLst>
            </xdr:cNvPr>
            <xdr:cNvGraphicFramePr/>
          </xdr:nvGraphicFramePr>
          <xdr:xfrm>
            <a:off x="0" y="0"/>
            <a:ext cx="0" cy="0"/>
          </xdr:xfrm>
          <a:graphic>
            <a:graphicData uri="http://schemas.microsoft.com/office/drawing/2010/slicer">
              <sle:slicer xmlns:sle="http://schemas.microsoft.com/office/drawing/2010/slicer" name="Months (Order Date)"/>
            </a:graphicData>
          </a:graphic>
        </xdr:graphicFrame>
      </mc:Choice>
      <mc:Fallback>
        <xdr:sp macro="" textlink="">
          <xdr:nvSpPr>
            <xdr:cNvPr id="0" name=""/>
            <xdr:cNvSpPr>
              <a:spLocks noTextEdit="1"/>
            </xdr:cNvSpPr>
          </xdr:nvSpPr>
          <xdr:spPr>
            <a:xfrm>
              <a:off x="9480943" y="1664781"/>
              <a:ext cx="3769726" cy="8795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NW" refreshedDate="45861.543915277776" createdVersion="8" refreshedVersion="8" minRefreshableVersion="3" recordCount="200" xr:uid="{501F023A-B5A9-42B1-94A5-27A5BD202D39}">
  <cacheSource type="worksheet">
    <worksheetSource name="Sales_Data"/>
  </cacheSource>
  <cacheFields count="14">
    <cacheField name="Customer_ID" numFmtId="0">
      <sharedItems/>
    </cacheField>
    <cacheField name="Customer_Name" numFmtId="0">
      <sharedItems count="27">
        <s v="James Davis"/>
        <s v="Robert Anderson"/>
        <s v="James Taylor"/>
        <s v="James Wilson"/>
        <s v="Michael Anderson"/>
        <s v="Linda Wilson"/>
        <s v="Mary Davis"/>
        <s v="Linda Jackson"/>
        <s v="David Thomas"/>
        <s v="Emma Davis"/>
        <s v="David Smith"/>
        <s v="Sarah Anderson"/>
        <s v="Lisa Thomas"/>
        <s v="Mary Jackson"/>
        <s v="Lisa Davis"/>
        <s v="Linda Brown"/>
        <s v="John Brown"/>
        <s v="Linda Taylor"/>
        <s v="David Brown"/>
        <s v="David Davis"/>
        <s v="Mary Wilson"/>
        <s v="Emma Wilson"/>
        <s v="Linda Davis"/>
        <s v="Sarah Davis"/>
        <s v="Emma Taylor"/>
        <s v="Linda Moore"/>
        <s v="David Anderson"/>
      </sharedItems>
    </cacheField>
    <cacheField name="Region" numFmtId="0">
      <sharedItems count="5">
        <s v="West"/>
        <s v="East"/>
        <s v="South"/>
        <s v="North"/>
        <s v="Central"/>
      </sharedItems>
    </cacheField>
    <cacheField name="Product_Category" numFmtId="0">
      <sharedItems count="5">
        <s v="Books"/>
        <s v="Clothing"/>
        <s v="Electronics"/>
        <s v="Furniture"/>
        <s v="Office Supplies"/>
      </sharedItems>
    </cacheField>
    <cacheField name="Sales" numFmtId="0">
      <sharedItems containsSemiMixedTypes="0" containsString="0" containsNumber="1" minValue="258.51" maxValue="1923.66" count="200">
        <n v="1036.0899999999999"/>
        <n v="1101.28"/>
        <n v="713.34"/>
        <n v="760.93"/>
        <n v="847"/>
        <n v="965.64"/>
        <n v="1317.53"/>
        <n v="1074.47"/>
        <n v="501.54"/>
        <n v="737.31"/>
        <n v="1572.82"/>
        <n v="1343.13"/>
        <n v="1191.58"/>
        <n v="822.28"/>
        <n v="521.66999999999996"/>
        <n v="1502.93"/>
        <n v="877.58"/>
        <n v="636.70000000000005"/>
        <n v="1506.14"/>
        <n v="645.02"/>
        <n v="953.3"/>
        <n v="388.56"/>
        <n v="743.17"/>
        <n v="706.37"/>
        <n v="925.31"/>
        <n v="1173.1199999999999"/>
        <n v="675.54"/>
        <n v="939.09"/>
        <n v="983.34"/>
        <n v="801.21"/>
        <n v="1450.71"/>
        <n v="1023.21"/>
        <n v="853.72"/>
        <n v="967.89"/>
        <n v="1200.9000000000001"/>
        <n v="472.38"/>
        <n v="840.92"/>
        <n v="1410.06"/>
        <n v="773.09"/>
        <n v="580.42999999999995"/>
        <n v="1151.21"/>
        <n v="1025.98"/>
        <n v="556.41999999999996"/>
        <n v="840.85"/>
        <n v="1227.25"/>
        <n v="856.7"/>
        <n v="1225.42"/>
        <n v="1001.57"/>
        <n v="1186.8499999999999"/>
        <n v="775.45"/>
        <n v="1021.47"/>
        <n v="1226.6199999999999"/>
        <n v="1086.93"/>
        <n v="942.9"/>
        <n v="818.8"/>
        <n v="919.04"/>
        <n v="973.26"/>
        <n v="741.61"/>
        <n v="1248.82"/>
        <n v="1360.36"/>
        <n v="1383.3"/>
        <n v="488.99"/>
        <n v="933.71"/>
        <n v="1005.53"/>
        <n v="1100.0999999999999"/>
        <n v="1034.7"/>
        <n v="876.44"/>
        <n v="1371.34"/>
        <n v="1020.26"/>
        <n v="804.81"/>
        <n v="608.66"/>
        <n v="981.2"/>
        <n v="539.77"/>
        <n v="804.45"/>
        <n v="1526.6"/>
        <n v="1215.26"/>
        <n v="1261.3399999999999"/>
        <n v="518.07000000000005"/>
        <n v="1111.3399999999999"/>
        <n v="1291.47"/>
        <n v="679.71"/>
        <n v="1143.69"/>
        <n v="790.08"/>
        <n v="1070.68"/>
        <n v="1168.8900000000001"/>
        <n v="1335.87"/>
        <n v="873.7"/>
        <n v="1443.98"/>
        <n v="1154.33"/>
        <n v="1264.49"/>
        <n v="1101.55"/>
        <n v="727.73"/>
        <n v="875.41"/>
        <n v="1158.94"/>
        <n v="966.3"/>
        <n v="917.48"/>
        <n v="1172.97"/>
        <n v="1205.82"/>
        <n v="826.93"/>
        <n v="902.19"/>
        <n v="585.97"/>
        <n v="990.19"/>
        <n v="1014.09"/>
        <n v="925.29"/>
        <n v="1286.54"/>
        <n v="961.62"/>
        <n v="1081.1400000000001"/>
        <n v="1923.66"/>
        <n v="728.71"/>
        <n v="1301.8900000000001"/>
        <n v="980.18"/>
        <n v="697.57"/>
        <n v="1193.6099999999999"/>
        <n v="771.02"/>
        <n v="661.09"/>
        <n v="688.83"/>
        <n v="1249.0999999999999"/>
        <n v="1014.22"/>
        <n v="1010.58"/>
        <n v="957.29"/>
        <n v="1077.92"/>
        <n v="1163.01"/>
        <n v="1014.56"/>
        <n v="718.04"/>
        <n v="1277.8499999999999"/>
        <n v="706.73"/>
        <n v="1410.59"/>
        <n v="1350.33"/>
        <n v="919.18"/>
        <n v="258.51"/>
        <n v="1213.48"/>
        <n v="1150.28"/>
        <n v="853.86"/>
        <n v="1061.04"/>
        <n v="894.55"/>
        <n v="833.91"/>
        <n v="820.19"/>
        <n v="511.74"/>
        <n v="806.03"/>
        <n v="1432.47"/>
        <n v="1488.58"/>
        <n v="1231.26"/>
        <n v="1161.67"/>
        <n v="388.23"/>
        <n v="1589.42"/>
        <n v="336.66"/>
        <n v="1353.79"/>
        <n v="662.61"/>
        <n v="309.42"/>
        <n v="884.63"/>
        <n v="745.05"/>
        <n v="870.23"/>
        <n v="862.19"/>
        <n v="1171.18"/>
        <n v="1054.56"/>
        <n v="1681.21"/>
        <n v="379.77"/>
        <n v="1076.33"/>
        <n v="1250.71"/>
        <n v="1118.3399999999999"/>
        <n v="1622.62"/>
        <n v="640.64"/>
        <n v="585.16"/>
        <n v="1109.98"/>
        <n v="1098.08"/>
        <n v="827.25"/>
        <n v="741.88"/>
        <n v="1311.26"/>
        <n v="573.32000000000005"/>
        <n v="1115.22"/>
        <n v="845.84"/>
        <n v="1029.8"/>
        <n v="1189.83"/>
        <n v="704.28"/>
        <n v="1618.22"/>
        <n v="1014.43"/>
        <n v="826.97"/>
        <n v="1022.23"/>
        <n v="1099.69"/>
        <n v="710.52"/>
        <n v="499.18"/>
        <n v="1064.19"/>
        <n v="438.76"/>
        <n v="864.98"/>
        <n v="984.93"/>
        <n v="1493.49"/>
        <n v="689.43"/>
        <n v="682.24"/>
        <n v="458.54"/>
        <n v="1184.25"/>
        <n v="762.14"/>
        <n v="750.71"/>
        <n v="1456.94"/>
        <n v="1093.3800000000001"/>
        <n v="934.27"/>
        <n v="1465.35"/>
        <n v="740.8"/>
        <n v="545.44000000000005"/>
        <n v="997.61"/>
        <n v="928.32"/>
      </sharedItems>
    </cacheField>
    <cacheField name="Quantity" numFmtId="0">
      <sharedItems containsSemiMixedTypes="0" containsString="0" containsNumber="1" containsInteger="1" minValue="1" maxValue="19"/>
    </cacheField>
    <cacheField name="Discount" numFmtId="0">
      <sharedItems containsSemiMixedTypes="0" containsString="0" containsNumber="1" minValue="0" maxValue="0.2" count="5">
        <n v="0.2"/>
        <n v="0"/>
        <n v="0.15"/>
        <n v="0.1"/>
        <n v="0.05"/>
      </sharedItems>
    </cacheField>
    <cacheField name="Profit" numFmtId="0">
      <sharedItems containsSemiMixedTypes="0" containsString="0" containsNumber="1" minValue="64.63" maxValue="769.46"/>
    </cacheField>
    <cacheField name="Order Date" numFmtId="164">
      <sharedItems containsSemiMixedTypes="0" containsNonDate="0" containsDate="1" containsString="0" minDate="2024-04-10T00:00:00" maxDate="2025-04-08T00:00:00" count="148">
        <d v="2024-04-10T00:00:00"/>
        <d v="2024-04-11T00:00:00"/>
        <d v="2024-04-14T00:00:00"/>
        <d v="2024-04-15T00:00:00"/>
        <d v="2024-04-16T00:00:00"/>
        <d v="2024-04-19T00:00:00"/>
        <d v="2024-04-20T00:00:00"/>
        <d v="2024-04-22T00:00:00"/>
        <d v="2024-04-24T00:00:00"/>
        <d v="2024-04-27T00:00:00"/>
        <d v="2024-04-28T00:00:00"/>
        <d v="2024-04-29T00:00:00"/>
        <d v="2024-04-30T00:00:00"/>
        <d v="2024-05-02T00:00:00"/>
        <d v="2024-05-03T00:00:00"/>
        <d v="2024-05-04T00:00:00"/>
        <d v="2024-05-06T00:00:00"/>
        <d v="2024-05-08T00:00:00"/>
        <d v="2024-05-10T00:00:00"/>
        <d v="2024-05-14T00:00:00"/>
        <d v="2024-05-15T00:00:00"/>
        <d v="2024-05-16T00:00:00"/>
        <d v="2024-05-17T00:00:00"/>
        <d v="2024-05-22T00:00:00"/>
        <d v="2024-05-23T00:00:00"/>
        <d v="2024-06-02T00:00:00"/>
        <d v="2024-06-04T00:00:00"/>
        <d v="2024-06-05T00:00:00"/>
        <d v="2024-06-06T00:00:00"/>
        <d v="2024-06-07T00:00:00"/>
        <d v="2024-06-08T00:00:00"/>
        <d v="2024-06-14T00:00:00"/>
        <d v="2024-06-18T00:00:00"/>
        <d v="2024-06-20T00:00:00"/>
        <d v="2024-06-21T00:00:00"/>
        <d v="2024-06-23T00:00:00"/>
        <d v="2024-06-25T00:00:00"/>
        <d v="2024-06-27T00:00:00"/>
        <d v="2024-06-28T00:00:00"/>
        <d v="2024-06-30T00:00:00"/>
        <d v="2024-07-05T00:00:00"/>
        <d v="2024-07-06T00:00:00"/>
        <d v="2024-07-08T00:00:00"/>
        <d v="2024-07-09T00:00:00"/>
        <d v="2024-07-14T00:00:00"/>
        <d v="2024-07-15T00:00:00"/>
        <d v="2024-07-21T00:00:00"/>
        <d v="2024-07-29T00:00:00"/>
        <d v="2024-07-30T00:00:00"/>
        <d v="2024-07-31T00:00:00"/>
        <d v="2024-08-05T00:00:00"/>
        <d v="2024-08-08T00:00:00"/>
        <d v="2024-08-09T00:00:00"/>
        <d v="2024-08-15T00:00:00"/>
        <d v="2024-08-18T00:00:00"/>
        <d v="2024-08-19T00:00:00"/>
        <d v="2024-08-22T00:00:00"/>
        <d v="2024-08-30T00:00:00"/>
        <d v="2024-09-01T00:00:00"/>
        <d v="2024-09-09T00:00:00"/>
        <d v="2024-09-11T00:00:00"/>
        <d v="2024-09-12T00:00:00"/>
        <d v="2024-09-14T00:00:00"/>
        <d v="2024-09-16T00:00:00"/>
        <d v="2024-09-17T00:00:00"/>
        <d v="2024-09-18T00:00:00"/>
        <d v="2024-09-22T00:00:00"/>
        <d v="2024-09-23T00:00:00"/>
        <d v="2024-09-24T00:00:00"/>
        <d v="2024-09-29T00:00:00"/>
        <d v="2024-09-30T00:00:00"/>
        <d v="2024-10-02T00:00:00"/>
        <d v="2024-10-05T00:00:00"/>
        <d v="2024-10-10T00:00:00"/>
        <d v="2024-10-12T00:00:00"/>
        <d v="2024-10-15T00:00:00"/>
        <d v="2024-10-16T00:00:00"/>
        <d v="2024-10-17T00:00:00"/>
        <d v="2024-10-19T00:00:00"/>
        <d v="2024-10-20T00:00:00"/>
        <d v="2024-10-28T00:00:00"/>
        <d v="2024-10-30T00:00:00"/>
        <d v="2024-11-01T00:00:00"/>
        <d v="2024-11-03T00:00:00"/>
        <d v="2024-11-09T00:00:00"/>
        <d v="2024-11-12T00:00:00"/>
        <d v="2024-11-15T00:00:00"/>
        <d v="2024-11-16T00:00:00"/>
        <d v="2024-11-17T00:00:00"/>
        <d v="2024-11-19T00:00:00"/>
        <d v="2024-11-20T00:00:00"/>
        <d v="2024-11-26T00:00:00"/>
        <d v="2024-11-28T00:00:00"/>
        <d v="2024-11-29T00:00:00"/>
        <d v="2024-11-30T00:00:00"/>
        <d v="2024-12-04T00:00:00"/>
        <d v="2024-12-05T00:00:00"/>
        <d v="2024-12-12T00:00:00"/>
        <d v="2024-12-14T00:00:00"/>
        <d v="2024-12-20T00:00:00"/>
        <d v="2024-12-21T00:00:00"/>
        <d v="2024-12-24T00:00:00"/>
        <d v="2024-12-25T00:00:00"/>
        <d v="2024-12-30T00:00:00"/>
        <d v="2025-01-01T00:00:00"/>
        <d v="2025-01-02T00:00:00"/>
        <d v="2025-01-03T00:00:00"/>
        <d v="2025-01-06T00:00:00"/>
        <d v="2025-01-10T00:00:00"/>
        <d v="2025-01-12T00:00:00"/>
        <d v="2025-01-13T00:00:00"/>
        <d v="2025-01-16T00:00:00"/>
        <d v="2025-01-17T00:00:00"/>
        <d v="2025-01-20T00:00:00"/>
        <d v="2025-01-21T00:00:00"/>
        <d v="2025-01-27T00:00:00"/>
        <d v="2025-02-02T00:00:00"/>
        <d v="2025-02-04T00:00:00"/>
        <d v="2025-02-05T00:00:00"/>
        <d v="2025-02-07T00:00:00"/>
        <d v="2025-02-10T00:00:00"/>
        <d v="2025-02-15T00:00:00"/>
        <d v="2025-02-17T00:00:00"/>
        <d v="2025-02-19T00:00:00"/>
        <d v="2025-02-20T00:00:00"/>
        <d v="2025-02-21T00:00:00"/>
        <d v="2025-02-24T00:00:00"/>
        <d v="2025-02-25T00:00:00"/>
        <d v="2025-02-27T00:00:00"/>
        <d v="2025-03-01T00:00:00"/>
        <d v="2025-03-02T00:00:00"/>
        <d v="2025-03-05T00:00:00"/>
        <d v="2025-03-08T00:00:00"/>
        <d v="2025-03-09T00:00:00"/>
        <d v="2025-03-10T00:00:00"/>
        <d v="2025-03-11T00:00:00"/>
        <d v="2025-03-17T00:00:00"/>
        <d v="2025-03-18T00:00:00"/>
        <d v="2025-03-20T00:00:00"/>
        <d v="2025-03-22T00:00:00"/>
        <d v="2025-03-25T00:00:00"/>
        <d v="2025-03-26T00:00:00"/>
        <d v="2025-03-27T00:00:00"/>
        <d v="2025-03-29T00:00:00"/>
        <d v="2025-03-30T00:00:00"/>
        <d v="2025-04-02T00:00:00"/>
        <d v="2025-04-05T00:00:00"/>
        <d v="2025-04-07T00:00:00"/>
      </sharedItems>
      <fieldGroup par="11"/>
    </cacheField>
    <cacheField name="Months (Order Date)" numFmtId="0" databaseField="0">
      <fieldGroup base="8">
        <rangePr groupBy="months" startDate="2024-04-10T00:00:00" endDate="2025-04-08T00:00:00"/>
        <groupItems count="14">
          <s v="&lt;10-04-2024"/>
          <s v="Jan"/>
          <s v="Feb"/>
          <s v="Mar"/>
          <s v="Apr"/>
          <s v="May"/>
          <s v="Jun"/>
          <s v="Jul"/>
          <s v="Aug"/>
          <s v="Sep"/>
          <s v="Oct"/>
          <s v="Nov"/>
          <s v="Dec"/>
          <s v="&gt;08-04-2025"/>
        </groupItems>
      </fieldGroup>
    </cacheField>
    <cacheField name="Quarters (Order Date)" numFmtId="0" databaseField="0">
      <fieldGroup base="8">
        <rangePr groupBy="quarters" startDate="2024-04-10T00:00:00" endDate="2025-04-08T00:00:00"/>
        <groupItems count="6">
          <s v="&lt;10-04-2024"/>
          <s v="Qtr1"/>
          <s v="Qtr2"/>
          <s v="Qtr3"/>
          <s v="Qtr4"/>
          <s v="&gt;08-04-2025"/>
        </groupItems>
      </fieldGroup>
    </cacheField>
    <cacheField name="Years (Order Date)" numFmtId="0" databaseField="0">
      <fieldGroup base="8">
        <rangePr groupBy="years" startDate="2024-04-10T00:00:00" endDate="2025-04-08T00:00:00"/>
        <groupItems count="4">
          <s v="&lt;10-04-2024"/>
          <s v="2024"/>
          <s v="2025"/>
          <s v="&gt;08-04-2025"/>
        </groupItems>
      </fieldGroup>
    </cacheField>
    <cacheField name="Total Purchase" numFmtId="0" formula="Sales *Quantity" databaseField="0"/>
    <cacheField name="Field1" numFmtId="0" formula=" 0" databaseField="0"/>
  </cacheFields>
  <extLst>
    <ext xmlns:x14="http://schemas.microsoft.com/office/spreadsheetml/2009/9/main" uri="{725AE2AE-9491-48be-B2B4-4EB974FC3084}">
      <x14:pivotCacheDefinition pivotCacheId="157736859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OOMI" refreshedDate="45861.77701863426" createdVersion="8" refreshedVersion="8" minRefreshableVersion="3" recordCount="200" xr:uid="{2B871574-5BB2-4319-AF7A-DF4EA3AA4C99}">
  <cacheSource type="worksheet">
    <worksheetSource name="Sales_Data2"/>
  </cacheSource>
  <cacheFields count="13">
    <cacheField name="Customer_ID" numFmtId="0">
      <sharedItems/>
    </cacheField>
    <cacheField name="Customer_Name" numFmtId="0">
      <sharedItems/>
    </cacheField>
    <cacheField name="Region" numFmtId="0">
      <sharedItems/>
    </cacheField>
    <cacheField name="Product_Category" numFmtId="0">
      <sharedItems/>
    </cacheField>
    <cacheField name="Sales" numFmtId="0">
      <sharedItems containsSemiMixedTypes="0" containsString="0" containsNumber="1" minValue="258.51" maxValue="1923.66" count="200">
        <n v="1036.0899999999999"/>
        <n v="1101.28"/>
        <n v="713.34"/>
        <n v="760.93"/>
        <n v="847"/>
        <n v="965.64"/>
        <n v="1317.53"/>
        <n v="1074.47"/>
        <n v="501.54"/>
        <n v="737.31"/>
        <n v="1572.82"/>
        <n v="1343.13"/>
        <n v="1191.58"/>
        <n v="822.28"/>
        <n v="521.66999999999996"/>
        <n v="1502.93"/>
        <n v="877.58"/>
        <n v="636.70000000000005"/>
        <n v="1506.14"/>
        <n v="645.02"/>
        <n v="953.3"/>
        <n v="388.56"/>
        <n v="743.17"/>
        <n v="706.37"/>
        <n v="925.31"/>
        <n v="1173.1199999999999"/>
        <n v="675.54"/>
        <n v="939.09"/>
        <n v="983.34"/>
        <n v="801.21"/>
        <n v="1450.71"/>
        <n v="1023.21"/>
        <n v="853.72"/>
        <n v="967.89"/>
        <n v="1200.9000000000001"/>
        <n v="472.38"/>
        <n v="840.92"/>
        <n v="1410.06"/>
        <n v="773.09"/>
        <n v="580.42999999999995"/>
        <n v="1151.21"/>
        <n v="1025.98"/>
        <n v="556.41999999999996"/>
        <n v="840.85"/>
        <n v="1227.25"/>
        <n v="856.7"/>
        <n v="1225.42"/>
        <n v="1001.57"/>
        <n v="1186.8499999999999"/>
        <n v="775.45"/>
        <n v="1021.47"/>
        <n v="1226.6199999999999"/>
        <n v="1086.93"/>
        <n v="942.9"/>
        <n v="818.8"/>
        <n v="919.04"/>
        <n v="973.26"/>
        <n v="741.61"/>
        <n v="1248.82"/>
        <n v="1360.36"/>
        <n v="1383.3"/>
        <n v="488.99"/>
        <n v="933.71"/>
        <n v="1005.53"/>
        <n v="1100.0999999999999"/>
        <n v="1034.7"/>
        <n v="876.44"/>
        <n v="1371.34"/>
        <n v="1020.26"/>
        <n v="804.81"/>
        <n v="608.66"/>
        <n v="981.2"/>
        <n v="539.77"/>
        <n v="804.45"/>
        <n v="1526.6"/>
        <n v="1215.26"/>
        <n v="1261.3399999999999"/>
        <n v="518.07000000000005"/>
        <n v="1111.3399999999999"/>
        <n v="1291.47"/>
        <n v="679.71"/>
        <n v="1143.69"/>
        <n v="790.08"/>
        <n v="1070.68"/>
        <n v="1168.8900000000001"/>
        <n v="1335.87"/>
        <n v="873.7"/>
        <n v="1443.98"/>
        <n v="1154.33"/>
        <n v="1264.49"/>
        <n v="1101.55"/>
        <n v="727.73"/>
        <n v="875.41"/>
        <n v="1158.94"/>
        <n v="966.3"/>
        <n v="917.48"/>
        <n v="1172.97"/>
        <n v="1205.82"/>
        <n v="826.93"/>
        <n v="902.19"/>
        <n v="585.97"/>
        <n v="990.19"/>
        <n v="1014.09"/>
        <n v="925.29"/>
        <n v="1286.54"/>
        <n v="961.62"/>
        <n v="1081.1400000000001"/>
        <n v="1923.66"/>
        <n v="728.71"/>
        <n v="1301.8900000000001"/>
        <n v="980.18"/>
        <n v="697.57"/>
        <n v="1193.6099999999999"/>
        <n v="771.02"/>
        <n v="661.09"/>
        <n v="688.83"/>
        <n v="1249.0999999999999"/>
        <n v="1014.22"/>
        <n v="1010.58"/>
        <n v="957.29"/>
        <n v="1077.92"/>
        <n v="1163.01"/>
        <n v="1014.56"/>
        <n v="718.04"/>
        <n v="1277.8499999999999"/>
        <n v="706.73"/>
        <n v="1410.59"/>
        <n v="1350.33"/>
        <n v="919.18"/>
        <n v="258.51"/>
        <n v="1213.48"/>
        <n v="1150.28"/>
        <n v="853.86"/>
        <n v="1061.04"/>
        <n v="894.55"/>
        <n v="833.91"/>
        <n v="820.19"/>
        <n v="511.74"/>
        <n v="806.03"/>
        <n v="1432.47"/>
        <n v="1488.58"/>
        <n v="1231.26"/>
        <n v="1161.67"/>
        <n v="388.23"/>
        <n v="1589.42"/>
        <n v="336.66"/>
        <n v="1353.79"/>
        <n v="662.61"/>
        <n v="309.42"/>
        <n v="884.63"/>
        <n v="745.05"/>
        <n v="870.23"/>
        <n v="862.19"/>
        <n v="1171.18"/>
        <n v="1054.56"/>
        <n v="1681.21"/>
        <n v="379.77"/>
        <n v="1076.33"/>
        <n v="1250.71"/>
        <n v="1118.3399999999999"/>
        <n v="1622.62"/>
        <n v="640.64"/>
        <n v="585.16"/>
        <n v="1109.98"/>
        <n v="1098.08"/>
        <n v="827.25"/>
        <n v="741.88"/>
        <n v="1311.26"/>
        <n v="573.32000000000005"/>
        <n v="1115.22"/>
        <n v="845.84"/>
        <n v="1029.8"/>
        <n v="1189.83"/>
        <n v="704.28"/>
        <n v="1618.22"/>
        <n v="1014.43"/>
        <n v="826.97"/>
        <n v="1022.23"/>
        <n v="1099.69"/>
        <n v="710.52"/>
        <n v="499.18"/>
        <n v="1064.19"/>
        <n v="438.76"/>
        <n v="864.98"/>
        <n v="984.93"/>
        <n v="1493.49"/>
        <n v="689.43"/>
        <n v="682.24"/>
        <n v="458.54"/>
        <n v="1184.25"/>
        <n v="762.14"/>
        <n v="750.71"/>
        <n v="1456.94"/>
        <n v="1093.3800000000001"/>
        <n v="934.27"/>
        <n v="1465.35"/>
        <n v="740.8"/>
        <n v="545.44000000000005"/>
        <n v="997.61"/>
        <n v="928.32"/>
      </sharedItems>
    </cacheField>
    <cacheField name="Quantity" numFmtId="0">
      <sharedItems containsSemiMixedTypes="0" containsString="0" containsNumber="1" containsInteger="1" minValue="1" maxValue="19"/>
    </cacheField>
    <cacheField name="Discount" numFmtId="0">
      <sharedItems containsSemiMixedTypes="0" containsString="0" containsNumber="1" minValue="0" maxValue="0.2"/>
    </cacheField>
    <cacheField name="Order_Date" numFmtId="164">
      <sharedItems containsSemiMixedTypes="0" containsNonDate="0" containsDate="1" containsString="0" minDate="2024-04-10T00:00:00" maxDate="2025-04-08T00:00:00"/>
    </cacheField>
    <cacheField name="Profit" numFmtId="0">
      <sharedItems containsSemiMixedTypes="0" containsString="0" containsNumber="1" minValue="64.63" maxValue="769.46"/>
    </cacheField>
    <cacheField name="Total Purchase" numFmtId="2">
      <sharedItems containsSemiMixedTypes="0" containsString="0" containsNumber="1" minValue="309.42" maxValue="27435.62"/>
    </cacheField>
    <cacheField name="New Profit" numFmtId="2">
      <sharedItems containsSemiMixedTypes="0" containsString="0" containsNumber="1" minValue="64.63" maxValue="769.46"/>
    </cacheField>
    <cacheField name="Timestamp" numFmtId="22">
      <sharedItems containsSemiMixedTypes="0" containsNonDate="0" containsDate="1" containsString="0" minDate="2025-07-23T18:38:27" maxDate="2025-07-23T18:38:27"/>
    </cacheField>
    <cacheField name="Month" numFmtId="22">
      <sharedItems count="13">
        <s v="Apr-2024"/>
        <s v="May-2024"/>
        <s v="Jun-2024"/>
        <s v="Jul-2024"/>
        <s v="Aug-2024"/>
        <s v="Sep-2024"/>
        <s v="Oct-2024"/>
        <s v="Nov-2024"/>
        <s v="Dec-2024"/>
        <s v="Jan-2025"/>
        <s v="Feb-2025"/>
        <s v="Mar-2025"/>
        <s v="Apr-2025"/>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CUST019"/>
    <x v="0"/>
    <x v="0"/>
    <x v="0"/>
    <x v="0"/>
    <n v="4"/>
    <x v="0"/>
    <n v="331.55"/>
    <x v="0"/>
  </r>
  <r>
    <s v="CUST012"/>
    <x v="1"/>
    <x v="0"/>
    <x v="1"/>
    <x v="1"/>
    <n v="3"/>
    <x v="0"/>
    <n v="440.51"/>
    <x v="1"/>
  </r>
  <r>
    <s v="CUST017"/>
    <x v="2"/>
    <x v="1"/>
    <x v="0"/>
    <x v="2"/>
    <n v="17"/>
    <x v="1"/>
    <n v="285.33999999999997"/>
    <x v="2"/>
  </r>
  <r>
    <s v="CUST005"/>
    <x v="1"/>
    <x v="2"/>
    <x v="2"/>
    <x v="3"/>
    <n v="4"/>
    <x v="2"/>
    <n v="161.69999999999999"/>
    <x v="2"/>
  </r>
  <r>
    <s v="CUST030"/>
    <x v="3"/>
    <x v="3"/>
    <x v="0"/>
    <x v="4"/>
    <n v="12"/>
    <x v="0"/>
    <n v="271.04000000000002"/>
    <x v="3"/>
  </r>
  <r>
    <s v="CUST007"/>
    <x v="4"/>
    <x v="3"/>
    <x v="3"/>
    <x v="5"/>
    <n v="8"/>
    <x v="3"/>
    <n v="304.18"/>
    <x v="4"/>
  </r>
  <r>
    <s v="CUST001"/>
    <x v="5"/>
    <x v="0"/>
    <x v="2"/>
    <x v="6"/>
    <n v="12"/>
    <x v="4"/>
    <n v="312.91000000000003"/>
    <x v="4"/>
  </r>
  <r>
    <s v="CUST026"/>
    <x v="6"/>
    <x v="1"/>
    <x v="3"/>
    <x v="7"/>
    <n v="6"/>
    <x v="0"/>
    <n v="300.85000000000002"/>
    <x v="5"/>
  </r>
  <r>
    <s v="CUST009"/>
    <x v="7"/>
    <x v="4"/>
    <x v="0"/>
    <x v="8"/>
    <n v="11"/>
    <x v="4"/>
    <n v="190.59"/>
    <x v="5"/>
  </r>
  <r>
    <s v="CUST010"/>
    <x v="8"/>
    <x v="4"/>
    <x v="1"/>
    <x v="9"/>
    <n v="2"/>
    <x v="4"/>
    <n v="350.22"/>
    <x v="5"/>
  </r>
  <r>
    <s v="CUST014"/>
    <x v="9"/>
    <x v="0"/>
    <x v="4"/>
    <x v="10"/>
    <n v="6"/>
    <x v="4"/>
    <n v="672.38"/>
    <x v="6"/>
  </r>
  <r>
    <s v="CUST014"/>
    <x v="8"/>
    <x v="4"/>
    <x v="0"/>
    <x v="11"/>
    <n v="14"/>
    <x v="2"/>
    <n v="456.66"/>
    <x v="7"/>
  </r>
  <r>
    <s v="CUST007"/>
    <x v="4"/>
    <x v="4"/>
    <x v="0"/>
    <x v="12"/>
    <n v="14"/>
    <x v="4"/>
    <n v="452.8"/>
    <x v="8"/>
  </r>
  <r>
    <s v="CUST023"/>
    <x v="1"/>
    <x v="0"/>
    <x v="3"/>
    <x v="13"/>
    <n v="7"/>
    <x v="4"/>
    <n v="273.41000000000003"/>
    <x v="8"/>
  </r>
  <r>
    <s v="CUST029"/>
    <x v="10"/>
    <x v="3"/>
    <x v="3"/>
    <x v="14"/>
    <n v="15"/>
    <x v="2"/>
    <n v="155.19999999999999"/>
    <x v="9"/>
  </r>
  <r>
    <s v="CUST005"/>
    <x v="11"/>
    <x v="2"/>
    <x v="2"/>
    <x v="15"/>
    <n v="14"/>
    <x v="0"/>
    <n v="300.58999999999997"/>
    <x v="10"/>
  </r>
  <r>
    <s v="CUST008"/>
    <x v="1"/>
    <x v="2"/>
    <x v="0"/>
    <x v="16"/>
    <n v="10"/>
    <x v="2"/>
    <n v="298.38"/>
    <x v="11"/>
  </r>
  <r>
    <s v="CUST001"/>
    <x v="12"/>
    <x v="0"/>
    <x v="0"/>
    <x v="17"/>
    <n v="4"/>
    <x v="0"/>
    <n v="203.74"/>
    <x v="11"/>
  </r>
  <r>
    <s v="CUST006"/>
    <x v="13"/>
    <x v="0"/>
    <x v="0"/>
    <x v="18"/>
    <n v="13"/>
    <x v="0"/>
    <n v="481.96"/>
    <x v="12"/>
  </r>
  <r>
    <s v="CUST026"/>
    <x v="6"/>
    <x v="4"/>
    <x v="2"/>
    <x v="19"/>
    <n v="4"/>
    <x v="1"/>
    <n v="161.26"/>
    <x v="13"/>
  </r>
  <r>
    <s v="CUST007"/>
    <x v="14"/>
    <x v="2"/>
    <x v="1"/>
    <x v="20"/>
    <n v="11"/>
    <x v="1"/>
    <n v="476.65"/>
    <x v="14"/>
  </r>
  <r>
    <s v="CUST022"/>
    <x v="1"/>
    <x v="3"/>
    <x v="2"/>
    <x v="21"/>
    <n v="14"/>
    <x v="2"/>
    <n v="82.57"/>
    <x v="15"/>
  </r>
  <r>
    <s v="CUST019"/>
    <x v="6"/>
    <x v="0"/>
    <x v="0"/>
    <x v="22"/>
    <n v="9"/>
    <x v="1"/>
    <n v="297.27"/>
    <x v="15"/>
  </r>
  <r>
    <s v="CUST023"/>
    <x v="6"/>
    <x v="4"/>
    <x v="2"/>
    <x v="23"/>
    <n v="6"/>
    <x v="1"/>
    <n v="176.59"/>
    <x v="15"/>
  </r>
  <r>
    <s v="CUST012"/>
    <x v="6"/>
    <x v="4"/>
    <x v="4"/>
    <x v="24"/>
    <n v="8"/>
    <x v="3"/>
    <n v="374.75"/>
    <x v="16"/>
  </r>
  <r>
    <s v="CUST010"/>
    <x v="15"/>
    <x v="2"/>
    <x v="2"/>
    <x v="25"/>
    <n v="18"/>
    <x v="1"/>
    <n v="293.27999999999997"/>
    <x v="16"/>
  </r>
  <r>
    <s v="CUST030"/>
    <x v="16"/>
    <x v="3"/>
    <x v="3"/>
    <x v="26"/>
    <n v="17"/>
    <x v="1"/>
    <n v="236.44"/>
    <x v="17"/>
  </r>
  <r>
    <s v="CUST007"/>
    <x v="1"/>
    <x v="4"/>
    <x v="0"/>
    <x v="27"/>
    <n v="2"/>
    <x v="4"/>
    <n v="356.85"/>
    <x v="18"/>
  </r>
  <r>
    <s v="CUST028"/>
    <x v="17"/>
    <x v="1"/>
    <x v="4"/>
    <x v="28"/>
    <n v="19"/>
    <x v="3"/>
    <n v="398.25"/>
    <x v="19"/>
  </r>
  <r>
    <s v="CUST028"/>
    <x v="3"/>
    <x v="2"/>
    <x v="2"/>
    <x v="29"/>
    <n v="3"/>
    <x v="0"/>
    <n v="160.24"/>
    <x v="19"/>
  </r>
  <r>
    <s v="CUST025"/>
    <x v="18"/>
    <x v="3"/>
    <x v="2"/>
    <x v="30"/>
    <n v="5"/>
    <x v="3"/>
    <n v="326.41000000000003"/>
    <x v="20"/>
  </r>
  <r>
    <s v="CUST022"/>
    <x v="19"/>
    <x v="4"/>
    <x v="0"/>
    <x v="31"/>
    <n v="18"/>
    <x v="4"/>
    <n v="388.82"/>
    <x v="21"/>
  </r>
  <r>
    <s v="CUST001"/>
    <x v="13"/>
    <x v="0"/>
    <x v="3"/>
    <x v="32"/>
    <n v="5"/>
    <x v="2"/>
    <n v="253.98"/>
    <x v="21"/>
  </r>
  <r>
    <s v="CUST021"/>
    <x v="11"/>
    <x v="2"/>
    <x v="2"/>
    <x v="33"/>
    <n v="10"/>
    <x v="3"/>
    <n v="217.78"/>
    <x v="22"/>
  </r>
  <r>
    <s v="CUST015"/>
    <x v="17"/>
    <x v="3"/>
    <x v="4"/>
    <x v="34"/>
    <n v="14"/>
    <x v="4"/>
    <n v="513.38"/>
    <x v="22"/>
  </r>
  <r>
    <s v="CUST012"/>
    <x v="4"/>
    <x v="0"/>
    <x v="0"/>
    <x v="35"/>
    <n v="12"/>
    <x v="0"/>
    <n v="151.16"/>
    <x v="22"/>
  </r>
  <r>
    <s v="CUST019"/>
    <x v="18"/>
    <x v="1"/>
    <x v="4"/>
    <x v="36"/>
    <n v="9"/>
    <x v="4"/>
    <n v="359.49"/>
    <x v="22"/>
  </r>
  <r>
    <s v="CUST028"/>
    <x v="14"/>
    <x v="4"/>
    <x v="3"/>
    <x v="37"/>
    <n v="11"/>
    <x v="4"/>
    <n v="468.84"/>
    <x v="23"/>
  </r>
  <r>
    <s v="CUST008"/>
    <x v="20"/>
    <x v="4"/>
    <x v="3"/>
    <x v="38"/>
    <n v="13"/>
    <x v="2"/>
    <n v="229.99"/>
    <x v="23"/>
  </r>
  <r>
    <s v="CUST016"/>
    <x v="21"/>
    <x v="1"/>
    <x v="0"/>
    <x v="39"/>
    <n v="19"/>
    <x v="2"/>
    <n v="197.35"/>
    <x v="24"/>
  </r>
  <r>
    <s v="CUST005"/>
    <x v="10"/>
    <x v="2"/>
    <x v="0"/>
    <x v="40"/>
    <n v="15"/>
    <x v="3"/>
    <n v="414.44"/>
    <x v="25"/>
  </r>
  <r>
    <s v="CUST028"/>
    <x v="3"/>
    <x v="4"/>
    <x v="4"/>
    <x v="41"/>
    <n v="5"/>
    <x v="0"/>
    <n v="369.35"/>
    <x v="26"/>
  </r>
  <r>
    <s v="CUST023"/>
    <x v="19"/>
    <x v="1"/>
    <x v="4"/>
    <x v="42"/>
    <n v="11"/>
    <x v="2"/>
    <n v="212.83"/>
    <x v="26"/>
  </r>
  <r>
    <s v="CUST021"/>
    <x v="3"/>
    <x v="4"/>
    <x v="0"/>
    <x v="43"/>
    <n v="19"/>
    <x v="3"/>
    <n v="302.70999999999998"/>
    <x v="27"/>
  </r>
  <r>
    <s v="CUST026"/>
    <x v="21"/>
    <x v="3"/>
    <x v="3"/>
    <x v="44"/>
    <n v="12"/>
    <x v="2"/>
    <n v="365.11"/>
    <x v="27"/>
  </r>
  <r>
    <s v="CUST017"/>
    <x v="22"/>
    <x v="4"/>
    <x v="2"/>
    <x v="45"/>
    <n v="2"/>
    <x v="1"/>
    <n v="214.18"/>
    <x v="28"/>
  </r>
  <r>
    <s v="CUST025"/>
    <x v="19"/>
    <x v="4"/>
    <x v="4"/>
    <x v="46"/>
    <n v="8"/>
    <x v="2"/>
    <n v="468.72"/>
    <x v="28"/>
  </r>
  <r>
    <s v="CUST011"/>
    <x v="6"/>
    <x v="3"/>
    <x v="4"/>
    <x v="47"/>
    <n v="12"/>
    <x v="1"/>
    <n v="450.71"/>
    <x v="29"/>
  </r>
  <r>
    <s v="CUST021"/>
    <x v="4"/>
    <x v="1"/>
    <x v="3"/>
    <x v="48"/>
    <n v="19"/>
    <x v="0"/>
    <n v="332.32"/>
    <x v="30"/>
  </r>
  <r>
    <s v="CUST008"/>
    <x v="16"/>
    <x v="2"/>
    <x v="2"/>
    <x v="49"/>
    <n v="6"/>
    <x v="3"/>
    <n v="174.48"/>
    <x v="31"/>
  </r>
  <r>
    <s v="CUST007"/>
    <x v="7"/>
    <x v="2"/>
    <x v="2"/>
    <x v="50"/>
    <n v="6"/>
    <x v="4"/>
    <n v="242.6"/>
    <x v="32"/>
  </r>
  <r>
    <s v="CUST015"/>
    <x v="3"/>
    <x v="2"/>
    <x v="1"/>
    <x v="51"/>
    <n v="7"/>
    <x v="3"/>
    <n v="551.98"/>
    <x v="33"/>
  </r>
  <r>
    <s v="CUST030"/>
    <x v="23"/>
    <x v="2"/>
    <x v="3"/>
    <x v="52"/>
    <n v="2"/>
    <x v="1"/>
    <n v="380.43"/>
    <x v="34"/>
  </r>
  <r>
    <s v="CUST002"/>
    <x v="14"/>
    <x v="0"/>
    <x v="0"/>
    <x v="53"/>
    <n v="18"/>
    <x v="3"/>
    <n v="339.44"/>
    <x v="35"/>
  </r>
  <r>
    <s v="CUST009"/>
    <x v="9"/>
    <x v="3"/>
    <x v="2"/>
    <x v="54"/>
    <n v="15"/>
    <x v="2"/>
    <n v="173.99"/>
    <x v="36"/>
  </r>
  <r>
    <s v="CUST005"/>
    <x v="1"/>
    <x v="2"/>
    <x v="3"/>
    <x v="55"/>
    <n v="10"/>
    <x v="0"/>
    <n v="257.33"/>
    <x v="36"/>
  </r>
  <r>
    <s v="CUST030"/>
    <x v="24"/>
    <x v="4"/>
    <x v="0"/>
    <x v="56"/>
    <n v="11"/>
    <x v="1"/>
    <n v="389.3"/>
    <x v="37"/>
  </r>
  <r>
    <s v="CUST029"/>
    <x v="23"/>
    <x v="3"/>
    <x v="2"/>
    <x v="57"/>
    <n v="1"/>
    <x v="0"/>
    <n v="148.32"/>
    <x v="38"/>
  </r>
  <r>
    <s v="CUST003"/>
    <x v="9"/>
    <x v="3"/>
    <x v="0"/>
    <x v="58"/>
    <n v="2"/>
    <x v="3"/>
    <n v="449.58"/>
    <x v="39"/>
  </r>
  <r>
    <s v="CUST012"/>
    <x v="20"/>
    <x v="0"/>
    <x v="1"/>
    <x v="59"/>
    <n v="17"/>
    <x v="1"/>
    <n v="680.18"/>
    <x v="39"/>
  </r>
  <r>
    <s v="CUST021"/>
    <x v="6"/>
    <x v="1"/>
    <x v="0"/>
    <x v="60"/>
    <n v="8"/>
    <x v="3"/>
    <n v="497.99"/>
    <x v="40"/>
  </r>
  <r>
    <s v="CUST010"/>
    <x v="18"/>
    <x v="4"/>
    <x v="4"/>
    <x v="61"/>
    <n v="9"/>
    <x v="1"/>
    <n v="220.05"/>
    <x v="41"/>
  </r>
  <r>
    <s v="CUST026"/>
    <x v="6"/>
    <x v="1"/>
    <x v="3"/>
    <x v="62"/>
    <n v="17"/>
    <x v="3"/>
    <n v="294.12"/>
    <x v="42"/>
  </r>
  <r>
    <s v="CUST003"/>
    <x v="0"/>
    <x v="0"/>
    <x v="2"/>
    <x v="63"/>
    <n v="17"/>
    <x v="0"/>
    <n v="201.11"/>
    <x v="42"/>
  </r>
  <r>
    <s v="CUST029"/>
    <x v="21"/>
    <x v="2"/>
    <x v="2"/>
    <x v="64"/>
    <n v="5"/>
    <x v="4"/>
    <n v="261.27"/>
    <x v="43"/>
  </r>
  <r>
    <s v="CUST003"/>
    <x v="3"/>
    <x v="3"/>
    <x v="3"/>
    <x v="65"/>
    <n v="15"/>
    <x v="2"/>
    <n v="307.82"/>
    <x v="44"/>
  </r>
  <r>
    <s v="CUST002"/>
    <x v="6"/>
    <x v="2"/>
    <x v="0"/>
    <x v="66"/>
    <n v="12"/>
    <x v="4"/>
    <n v="333.05"/>
    <x v="45"/>
  </r>
  <r>
    <s v="CUST020"/>
    <x v="18"/>
    <x v="0"/>
    <x v="3"/>
    <x v="67"/>
    <n v="5"/>
    <x v="4"/>
    <n v="455.97"/>
    <x v="45"/>
  </r>
  <r>
    <s v="CUST021"/>
    <x v="13"/>
    <x v="3"/>
    <x v="2"/>
    <x v="68"/>
    <n v="11"/>
    <x v="4"/>
    <n v="242.31"/>
    <x v="46"/>
  </r>
  <r>
    <s v="CUST008"/>
    <x v="0"/>
    <x v="4"/>
    <x v="4"/>
    <x v="69"/>
    <n v="1"/>
    <x v="4"/>
    <n v="344.06"/>
    <x v="47"/>
  </r>
  <r>
    <s v="CUST030"/>
    <x v="18"/>
    <x v="4"/>
    <x v="2"/>
    <x v="70"/>
    <n v="1"/>
    <x v="4"/>
    <n v="144.56"/>
    <x v="48"/>
  </r>
  <r>
    <s v="CUST020"/>
    <x v="25"/>
    <x v="2"/>
    <x v="4"/>
    <x v="71"/>
    <n v="19"/>
    <x v="1"/>
    <n v="441.54"/>
    <x v="49"/>
  </r>
  <r>
    <s v="CUST024"/>
    <x v="18"/>
    <x v="1"/>
    <x v="2"/>
    <x v="72"/>
    <n v="10"/>
    <x v="2"/>
    <n v="114.7"/>
    <x v="50"/>
  </r>
  <r>
    <s v="CUST012"/>
    <x v="26"/>
    <x v="2"/>
    <x v="0"/>
    <x v="73"/>
    <n v="5"/>
    <x v="0"/>
    <n v="257.42"/>
    <x v="50"/>
  </r>
  <r>
    <s v="CUST024"/>
    <x v="9"/>
    <x v="0"/>
    <x v="2"/>
    <x v="74"/>
    <n v="13"/>
    <x v="0"/>
    <n v="305.32"/>
    <x v="51"/>
  </r>
  <r>
    <s v="CUST012"/>
    <x v="5"/>
    <x v="0"/>
    <x v="2"/>
    <x v="75"/>
    <n v="5"/>
    <x v="2"/>
    <n v="258.24"/>
    <x v="52"/>
  </r>
  <r>
    <s v="CUST005"/>
    <x v="17"/>
    <x v="4"/>
    <x v="3"/>
    <x v="76"/>
    <n v="3"/>
    <x v="1"/>
    <n v="441.47"/>
    <x v="53"/>
  </r>
  <r>
    <s v="CUST004"/>
    <x v="12"/>
    <x v="3"/>
    <x v="3"/>
    <x v="77"/>
    <n v="7"/>
    <x v="4"/>
    <n v="172.26"/>
    <x v="54"/>
  </r>
  <r>
    <s v="CUST026"/>
    <x v="5"/>
    <x v="0"/>
    <x v="4"/>
    <x v="78"/>
    <n v="1"/>
    <x v="1"/>
    <n v="500.1"/>
    <x v="55"/>
  </r>
  <r>
    <s v="CUST030"/>
    <x v="6"/>
    <x v="1"/>
    <x v="1"/>
    <x v="79"/>
    <n v="18"/>
    <x v="3"/>
    <n v="581.16"/>
    <x v="56"/>
  </r>
  <r>
    <s v="CUST007"/>
    <x v="18"/>
    <x v="3"/>
    <x v="0"/>
    <x v="80"/>
    <n v="19"/>
    <x v="1"/>
    <n v="271.88"/>
    <x v="57"/>
  </r>
  <r>
    <s v="CUST020"/>
    <x v="7"/>
    <x v="1"/>
    <x v="3"/>
    <x v="81"/>
    <n v="17"/>
    <x v="1"/>
    <n v="400.29"/>
    <x v="57"/>
  </r>
  <r>
    <s v="CUST028"/>
    <x v="15"/>
    <x v="4"/>
    <x v="2"/>
    <x v="82"/>
    <n v="7"/>
    <x v="3"/>
    <n v="177.77"/>
    <x v="58"/>
  </r>
  <r>
    <s v="CUST005"/>
    <x v="14"/>
    <x v="4"/>
    <x v="0"/>
    <x v="83"/>
    <n v="7"/>
    <x v="4"/>
    <n v="406.86"/>
    <x v="58"/>
  </r>
  <r>
    <s v="CUST015"/>
    <x v="8"/>
    <x v="0"/>
    <x v="1"/>
    <x v="84"/>
    <n v="4"/>
    <x v="3"/>
    <n v="526"/>
    <x v="59"/>
  </r>
  <r>
    <s v="CUST003"/>
    <x v="0"/>
    <x v="2"/>
    <x v="2"/>
    <x v="85"/>
    <n v="17"/>
    <x v="1"/>
    <n v="333.97"/>
    <x v="59"/>
  </r>
  <r>
    <s v="CUST023"/>
    <x v="18"/>
    <x v="1"/>
    <x v="3"/>
    <x v="86"/>
    <n v="9"/>
    <x v="1"/>
    <n v="305.8"/>
    <x v="60"/>
  </r>
  <r>
    <s v="CUST004"/>
    <x v="23"/>
    <x v="0"/>
    <x v="4"/>
    <x v="87"/>
    <n v="19"/>
    <x v="1"/>
    <n v="649.79"/>
    <x v="61"/>
  </r>
  <r>
    <s v="CUST023"/>
    <x v="3"/>
    <x v="1"/>
    <x v="4"/>
    <x v="88"/>
    <n v="11"/>
    <x v="2"/>
    <n v="441.53"/>
    <x v="62"/>
  </r>
  <r>
    <s v="CUST022"/>
    <x v="15"/>
    <x v="2"/>
    <x v="0"/>
    <x v="89"/>
    <n v="16"/>
    <x v="4"/>
    <n v="480.51"/>
    <x v="62"/>
  </r>
  <r>
    <s v="CUST007"/>
    <x v="24"/>
    <x v="0"/>
    <x v="3"/>
    <x v="90"/>
    <n v="4"/>
    <x v="3"/>
    <n v="346.99"/>
    <x v="63"/>
  </r>
  <r>
    <s v="CUST013"/>
    <x v="1"/>
    <x v="2"/>
    <x v="3"/>
    <x v="91"/>
    <n v="1"/>
    <x v="3"/>
    <n v="229.23"/>
    <x v="64"/>
  </r>
  <r>
    <s v="CUST027"/>
    <x v="9"/>
    <x v="1"/>
    <x v="4"/>
    <x v="92"/>
    <n v="13"/>
    <x v="2"/>
    <n v="334.84"/>
    <x v="64"/>
  </r>
  <r>
    <s v="CUST003"/>
    <x v="3"/>
    <x v="0"/>
    <x v="2"/>
    <x v="93"/>
    <n v="19"/>
    <x v="0"/>
    <n v="231.79"/>
    <x v="65"/>
  </r>
  <r>
    <s v="CUST018"/>
    <x v="13"/>
    <x v="2"/>
    <x v="0"/>
    <x v="94"/>
    <n v="2"/>
    <x v="2"/>
    <n v="328.54"/>
    <x v="66"/>
  </r>
  <r>
    <s v="CUST020"/>
    <x v="2"/>
    <x v="2"/>
    <x v="0"/>
    <x v="95"/>
    <n v="6"/>
    <x v="1"/>
    <n v="366.99"/>
    <x v="67"/>
  </r>
  <r>
    <s v="CUST029"/>
    <x v="21"/>
    <x v="0"/>
    <x v="3"/>
    <x v="96"/>
    <n v="7"/>
    <x v="2"/>
    <n v="348.96"/>
    <x v="68"/>
  </r>
  <r>
    <s v="CUST021"/>
    <x v="3"/>
    <x v="3"/>
    <x v="1"/>
    <x v="97"/>
    <n v="11"/>
    <x v="3"/>
    <n v="542.62"/>
    <x v="68"/>
  </r>
  <r>
    <s v="CUST017"/>
    <x v="23"/>
    <x v="0"/>
    <x v="4"/>
    <x v="98"/>
    <n v="10"/>
    <x v="0"/>
    <n v="297.69"/>
    <x v="69"/>
  </r>
  <r>
    <s v="CUST003"/>
    <x v="3"/>
    <x v="4"/>
    <x v="1"/>
    <x v="99"/>
    <n v="12"/>
    <x v="1"/>
    <n v="451.1"/>
    <x v="69"/>
  </r>
  <r>
    <s v="CUST027"/>
    <x v="9"/>
    <x v="3"/>
    <x v="0"/>
    <x v="100"/>
    <n v="17"/>
    <x v="3"/>
    <n v="210.95"/>
    <x v="70"/>
  </r>
  <r>
    <s v="CUST016"/>
    <x v="4"/>
    <x v="3"/>
    <x v="1"/>
    <x v="101"/>
    <n v="8"/>
    <x v="3"/>
    <n v="445.59"/>
    <x v="70"/>
  </r>
  <r>
    <s v="CUST008"/>
    <x v="19"/>
    <x v="4"/>
    <x v="2"/>
    <x v="102"/>
    <n v="13"/>
    <x v="0"/>
    <n v="202.82"/>
    <x v="71"/>
  </r>
  <r>
    <s v="CUST012"/>
    <x v="14"/>
    <x v="3"/>
    <x v="2"/>
    <x v="103"/>
    <n v="17"/>
    <x v="1"/>
    <n v="231.32"/>
    <x v="72"/>
  </r>
  <r>
    <s v="CUST025"/>
    <x v="13"/>
    <x v="1"/>
    <x v="3"/>
    <x v="104"/>
    <n v="8"/>
    <x v="1"/>
    <n v="450.29"/>
    <x v="73"/>
  </r>
  <r>
    <s v="CUST014"/>
    <x v="23"/>
    <x v="2"/>
    <x v="0"/>
    <x v="105"/>
    <n v="8"/>
    <x v="0"/>
    <n v="307.72000000000003"/>
    <x v="74"/>
  </r>
  <r>
    <s v="CUST008"/>
    <x v="3"/>
    <x v="1"/>
    <x v="0"/>
    <x v="106"/>
    <n v="19"/>
    <x v="2"/>
    <n v="367.59"/>
    <x v="74"/>
  </r>
  <r>
    <s v="CUST015"/>
    <x v="3"/>
    <x v="0"/>
    <x v="1"/>
    <x v="107"/>
    <n v="9"/>
    <x v="0"/>
    <n v="769.46"/>
    <x v="75"/>
  </r>
  <r>
    <s v="CUST025"/>
    <x v="24"/>
    <x v="4"/>
    <x v="1"/>
    <x v="108"/>
    <n v="14"/>
    <x v="3"/>
    <n v="327.92"/>
    <x v="76"/>
  </r>
  <r>
    <s v="CUST019"/>
    <x v="7"/>
    <x v="4"/>
    <x v="1"/>
    <x v="109"/>
    <n v="7"/>
    <x v="2"/>
    <n v="553.29999999999995"/>
    <x v="76"/>
  </r>
  <r>
    <s v="CUST024"/>
    <x v="24"/>
    <x v="1"/>
    <x v="0"/>
    <x v="110"/>
    <n v="16"/>
    <x v="3"/>
    <n v="352.86"/>
    <x v="77"/>
  </r>
  <r>
    <s v="CUST027"/>
    <x v="3"/>
    <x v="0"/>
    <x v="1"/>
    <x v="111"/>
    <n v="17"/>
    <x v="3"/>
    <n v="313.91000000000003"/>
    <x v="78"/>
  </r>
  <r>
    <s v="CUST006"/>
    <x v="26"/>
    <x v="0"/>
    <x v="3"/>
    <x v="112"/>
    <n v="1"/>
    <x v="2"/>
    <n v="355.1"/>
    <x v="78"/>
  </r>
  <r>
    <s v="CUST009"/>
    <x v="9"/>
    <x v="2"/>
    <x v="2"/>
    <x v="113"/>
    <n v="1"/>
    <x v="1"/>
    <n v="192.76"/>
    <x v="79"/>
  </r>
  <r>
    <s v="CUST003"/>
    <x v="25"/>
    <x v="3"/>
    <x v="1"/>
    <x v="114"/>
    <n v="1"/>
    <x v="0"/>
    <n v="264.44"/>
    <x v="80"/>
  </r>
  <r>
    <s v="CUST012"/>
    <x v="18"/>
    <x v="0"/>
    <x v="2"/>
    <x v="115"/>
    <n v="15"/>
    <x v="1"/>
    <n v="172.21"/>
    <x v="81"/>
  </r>
  <r>
    <s v="CUST013"/>
    <x v="5"/>
    <x v="4"/>
    <x v="0"/>
    <x v="116"/>
    <n v="4"/>
    <x v="4"/>
    <n v="474.66"/>
    <x v="82"/>
  </r>
  <r>
    <s v="CUST008"/>
    <x v="3"/>
    <x v="1"/>
    <x v="4"/>
    <x v="117"/>
    <n v="14"/>
    <x v="4"/>
    <n v="433.58"/>
    <x v="83"/>
  </r>
  <r>
    <s v="CUST025"/>
    <x v="14"/>
    <x v="1"/>
    <x v="0"/>
    <x v="118"/>
    <n v="2"/>
    <x v="2"/>
    <n v="343.6"/>
    <x v="84"/>
  </r>
  <r>
    <s v="CUST026"/>
    <x v="20"/>
    <x v="3"/>
    <x v="3"/>
    <x v="119"/>
    <n v="4"/>
    <x v="4"/>
    <n v="318.3"/>
    <x v="84"/>
  </r>
  <r>
    <s v="CUST001"/>
    <x v="12"/>
    <x v="3"/>
    <x v="3"/>
    <x v="120"/>
    <n v="3"/>
    <x v="4"/>
    <n v="358.41"/>
    <x v="85"/>
  </r>
  <r>
    <s v="CUST028"/>
    <x v="15"/>
    <x v="2"/>
    <x v="1"/>
    <x v="121"/>
    <n v="5"/>
    <x v="1"/>
    <n v="581.5"/>
    <x v="86"/>
  </r>
  <r>
    <s v="CUST025"/>
    <x v="12"/>
    <x v="1"/>
    <x v="4"/>
    <x v="122"/>
    <n v="10"/>
    <x v="3"/>
    <n v="410.9"/>
    <x v="87"/>
  </r>
  <r>
    <s v="CUST019"/>
    <x v="2"/>
    <x v="2"/>
    <x v="2"/>
    <x v="123"/>
    <n v="14"/>
    <x v="1"/>
    <n v="179.51"/>
    <x v="88"/>
  </r>
  <r>
    <s v="CUST004"/>
    <x v="2"/>
    <x v="4"/>
    <x v="1"/>
    <x v="124"/>
    <n v="18"/>
    <x v="0"/>
    <n v="511.14"/>
    <x v="88"/>
  </r>
  <r>
    <s v="CUST024"/>
    <x v="3"/>
    <x v="3"/>
    <x v="2"/>
    <x v="125"/>
    <n v="1"/>
    <x v="2"/>
    <n v="150.18"/>
    <x v="88"/>
  </r>
  <r>
    <s v="CUST002"/>
    <x v="15"/>
    <x v="1"/>
    <x v="2"/>
    <x v="126"/>
    <n v="15"/>
    <x v="1"/>
    <n v="352.65"/>
    <x v="89"/>
  </r>
  <r>
    <s v="CUST009"/>
    <x v="21"/>
    <x v="2"/>
    <x v="3"/>
    <x v="127"/>
    <n v="10"/>
    <x v="1"/>
    <n v="472.62"/>
    <x v="89"/>
  </r>
  <r>
    <s v="CUST029"/>
    <x v="12"/>
    <x v="1"/>
    <x v="2"/>
    <x v="128"/>
    <n v="4"/>
    <x v="2"/>
    <n v="195.33"/>
    <x v="89"/>
  </r>
  <r>
    <s v="CUST027"/>
    <x v="3"/>
    <x v="0"/>
    <x v="2"/>
    <x v="129"/>
    <n v="19"/>
    <x v="1"/>
    <n v="64.63"/>
    <x v="90"/>
  </r>
  <r>
    <s v="CUST011"/>
    <x v="21"/>
    <x v="1"/>
    <x v="0"/>
    <x v="130"/>
    <n v="5"/>
    <x v="4"/>
    <n v="461.12"/>
    <x v="90"/>
  </r>
  <r>
    <s v="CUST021"/>
    <x v="9"/>
    <x v="4"/>
    <x v="0"/>
    <x v="131"/>
    <n v="8"/>
    <x v="4"/>
    <n v="437.11"/>
    <x v="91"/>
  </r>
  <r>
    <s v="CUST014"/>
    <x v="26"/>
    <x v="2"/>
    <x v="3"/>
    <x v="132"/>
    <n v="8"/>
    <x v="3"/>
    <n v="268.97000000000003"/>
    <x v="91"/>
  </r>
  <r>
    <s v="CUST018"/>
    <x v="12"/>
    <x v="2"/>
    <x v="2"/>
    <x v="133"/>
    <n v="1"/>
    <x v="1"/>
    <n v="265.26"/>
    <x v="92"/>
  </r>
  <r>
    <s v="CUST001"/>
    <x v="11"/>
    <x v="0"/>
    <x v="2"/>
    <x v="134"/>
    <n v="19"/>
    <x v="0"/>
    <n v="178.91"/>
    <x v="93"/>
  </r>
  <r>
    <s v="CUST007"/>
    <x v="9"/>
    <x v="3"/>
    <x v="4"/>
    <x v="135"/>
    <n v="3"/>
    <x v="4"/>
    <n v="356.5"/>
    <x v="94"/>
  </r>
  <r>
    <s v="CUST015"/>
    <x v="26"/>
    <x v="0"/>
    <x v="3"/>
    <x v="136"/>
    <n v="4"/>
    <x v="0"/>
    <n v="229.65"/>
    <x v="95"/>
  </r>
  <r>
    <s v="CUST015"/>
    <x v="9"/>
    <x v="4"/>
    <x v="2"/>
    <x v="137"/>
    <n v="8"/>
    <x v="4"/>
    <n v="121.54"/>
    <x v="96"/>
  </r>
  <r>
    <s v="CUST002"/>
    <x v="21"/>
    <x v="2"/>
    <x v="3"/>
    <x v="138"/>
    <n v="19"/>
    <x v="4"/>
    <n v="268"/>
    <x v="97"/>
  </r>
  <r>
    <s v="CUST001"/>
    <x v="4"/>
    <x v="4"/>
    <x v="3"/>
    <x v="139"/>
    <n v="16"/>
    <x v="2"/>
    <n v="426.16"/>
    <x v="98"/>
  </r>
  <r>
    <s v="CUST027"/>
    <x v="5"/>
    <x v="4"/>
    <x v="2"/>
    <x v="140"/>
    <n v="10"/>
    <x v="2"/>
    <n v="316.32"/>
    <x v="98"/>
  </r>
  <r>
    <s v="CUST026"/>
    <x v="24"/>
    <x v="1"/>
    <x v="0"/>
    <x v="141"/>
    <n v="9"/>
    <x v="1"/>
    <n v="492.5"/>
    <x v="99"/>
  </r>
  <r>
    <s v="CUST026"/>
    <x v="11"/>
    <x v="0"/>
    <x v="2"/>
    <x v="142"/>
    <n v="19"/>
    <x v="0"/>
    <n v="232.33"/>
    <x v="100"/>
  </r>
  <r>
    <s v="CUST022"/>
    <x v="12"/>
    <x v="4"/>
    <x v="4"/>
    <x v="143"/>
    <n v="16"/>
    <x v="4"/>
    <n v="165.97"/>
    <x v="101"/>
  </r>
  <r>
    <s v="CUST004"/>
    <x v="6"/>
    <x v="3"/>
    <x v="1"/>
    <x v="144"/>
    <n v="6"/>
    <x v="2"/>
    <n v="675.5"/>
    <x v="102"/>
  </r>
  <r>
    <s v="CUST001"/>
    <x v="26"/>
    <x v="3"/>
    <x v="1"/>
    <x v="145"/>
    <n v="13"/>
    <x v="0"/>
    <n v="134.66"/>
    <x v="102"/>
  </r>
  <r>
    <s v="CUST022"/>
    <x v="3"/>
    <x v="0"/>
    <x v="0"/>
    <x v="146"/>
    <n v="14"/>
    <x v="3"/>
    <n v="487.36"/>
    <x v="103"/>
  </r>
  <r>
    <s v="CUST011"/>
    <x v="25"/>
    <x v="4"/>
    <x v="1"/>
    <x v="147"/>
    <n v="11"/>
    <x v="4"/>
    <n v="314.74"/>
    <x v="104"/>
  </r>
  <r>
    <s v="CUST028"/>
    <x v="14"/>
    <x v="3"/>
    <x v="4"/>
    <x v="148"/>
    <n v="1"/>
    <x v="0"/>
    <n v="111.39"/>
    <x v="104"/>
  </r>
  <r>
    <s v="CUST011"/>
    <x v="5"/>
    <x v="3"/>
    <x v="0"/>
    <x v="149"/>
    <n v="18"/>
    <x v="3"/>
    <n v="318.47000000000003"/>
    <x v="105"/>
  </r>
  <r>
    <s v="CUST028"/>
    <x v="3"/>
    <x v="4"/>
    <x v="4"/>
    <x v="150"/>
    <n v="10"/>
    <x v="3"/>
    <n v="301.75"/>
    <x v="106"/>
  </r>
  <r>
    <s v="CUST016"/>
    <x v="2"/>
    <x v="2"/>
    <x v="1"/>
    <x v="151"/>
    <n v="5"/>
    <x v="4"/>
    <n v="413.36"/>
    <x v="106"/>
  </r>
  <r>
    <s v="CUST010"/>
    <x v="5"/>
    <x v="0"/>
    <x v="3"/>
    <x v="152"/>
    <n v="18"/>
    <x v="4"/>
    <n v="286.68"/>
    <x v="107"/>
  </r>
  <r>
    <s v="CUST013"/>
    <x v="20"/>
    <x v="3"/>
    <x v="1"/>
    <x v="153"/>
    <n v="19"/>
    <x v="4"/>
    <n v="556.30999999999995"/>
    <x v="108"/>
  </r>
  <r>
    <s v="CUST015"/>
    <x v="1"/>
    <x v="2"/>
    <x v="3"/>
    <x v="154"/>
    <n v="11"/>
    <x v="3"/>
    <n v="332.19"/>
    <x v="109"/>
  </r>
  <r>
    <s v="CUST015"/>
    <x v="3"/>
    <x v="3"/>
    <x v="2"/>
    <x v="155"/>
    <n v="5"/>
    <x v="0"/>
    <n v="336.24"/>
    <x v="110"/>
  </r>
  <r>
    <s v="CUST015"/>
    <x v="8"/>
    <x v="0"/>
    <x v="1"/>
    <x v="156"/>
    <n v="9"/>
    <x v="4"/>
    <n v="180.39"/>
    <x v="111"/>
  </r>
  <r>
    <s v="CUST008"/>
    <x v="12"/>
    <x v="4"/>
    <x v="1"/>
    <x v="157"/>
    <n v="2"/>
    <x v="3"/>
    <n v="484.35"/>
    <x v="112"/>
  </r>
  <r>
    <s v="CUST008"/>
    <x v="6"/>
    <x v="4"/>
    <x v="4"/>
    <x v="158"/>
    <n v="7"/>
    <x v="1"/>
    <n v="562.82000000000005"/>
    <x v="112"/>
  </r>
  <r>
    <s v="CUST023"/>
    <x v="2"/>
    <x v="2"/>
    <x v="1"/>
    <x v="159"/>
    <n v="6"/>
    <x v="0"/>
    <n v="447.34"/>
    <x v="112"/>
  </r>
  <r>
    <s v="CUST024"/>
    <x v="17"/>
    <x v="3"/>
    <x v="1"/>
    <x v="160"/>
    <n v="12"/>
    <x v="0"/>
    <n v="649.04999999999995"/>
    <x v="113"/>
  </r>
  <r>
    <s v="CUST018"/>
    <x v="14"/>
    <x v="3"/>
    <x v="0"/>
    <x v="161"/>
    <n v="11"/>
    <x v="0"/>
    <n v="205"/>
    <x v="114"/>
  </r>
  <r>
    <s v="CUST030"/>
    <x v="11"/>
    <x v="0"/>
    <x v="1"/>
    <x v="162"/>
    <n v="17"/>
    <x v="3"/>
    <n v="263.32"/>
    <x v="115"/>
  </r>
  <r>
    <s v="CUST030"/>
    <x v="6"/>
    <x v="1"/>
    <x v="1"/>
    <x v="163"/>
    <n v="5"/>
    <x v="0"/>
    <n v="443.99"/>
    <x v="116"/>
  </r>
  <r>
    <s v="CUST015"/>
    <x v="12"/>
    <x v="1"/>
    <x v="0"/>
    <x v="164"/>
    <n v="9"/>
    <x v="3"/>
    <n v="395.31"/>
    <x v="117"/>
  </r>
  <r>
    <s v="CUST002"/>
    <x v="14"/>
    <x v="0"/>
    <x v="4"/>
    <x v="165"/>
    <n v="7"/>
    <x v="3"/>
    <n v="335.04"/>
    <x v="118"/>
  </r>
  <r>
    <s v="CUST024"/>
    <x v="5"/>
    <x v="4"/>
    <x v="1"/>
    <x v="166"/>
    <n v="16"/>
    <x v="3"/>
    <n v="333.85"/>
    <x v="119"/>
  </r>
  <r>
    <s v="CUST004"/>
    <x v="0"/>
    <x v="1"/>
    <x v="4"/>
    <x v="167"/>
    <n v="6"/>
    <x v="3"/>
    <n v="531.05999999999995"/>
    <x v="120"/>
  </r>
  <r>
    <s v="CUST004"/>
    <x v="6"/>
    <x v="2"/>
    <x v="4"/>
    <x v="168"/>
    <n v="19"/>
    <x v="3"/>
    <n v="232.19"/>
    <x v="121"/>
  </r>
  <r>
    <s v="CUST028"/>
    <x v="3"/>
    <x v="0"/>
    <x v="2"/>
    <x v="169"/>
    <n v="14"/>
    <x v="0"/>
    <n v="223.04"/>
    <x v="122"/>
  </r>
  <r>
    <s v="CUST012"/>
    <x v="12"/>
    <x v="3"/>
    <x v="1"/>
    <x v="170"/>
    <n v="4"/>
    <x v="1"/>
    <n v="422.92"/>
    <x v="123"/>
  </r>
  <r>
    <s v="CUST026"/>
    <x v="18"/>
    <x v="0"/>
    <x v="2"/>
    <x v="171"/>
    <n v="3"/>
    <x v="1"/>
    <n v="257.45"/>
    <x v="124"/>
  </r>
  <r>
    <s v="CUST009"/>
    <x v="6"/>
    <x v="3"/>
    <x v="0"/>
    <x v="172"/>
    <n v="2"/>
    <x v="0"/>
    <n v="380.75"/>
    <x v="125"/>
  </r>
  <r>
    <s v="CUST003"/>
    <x v="11"/>
    <x v="2"/>
    <x v="0"/>
    <x v="173"/>
    <n v="15"/>
    <x v="0"/>
    <n v="225.37"/>
    <x v="126"/>
  </r>
  <r>
    <s v="CUST002"/>
    <x v="13"/>
    <x v="4"/>
    <x v="4"/>
    <x v="174"/>
    <n v="12"/>
    <x v="0"/>
    <n v="582.55999999999995"/>
    <x v="126"/>
  </r>
  <r>
    <s v="CUST013"/>
    <x v="17"/>
    <x v="4"/>
    <x v="0"/>
    <x v="175"/>
    <n v="2"/>
    <x v="2"/>
    <n v="344.91"/>
    <x v="127"/>
  </r>
  <r>
    <s v="CUST018"/>
    <x v="6"/>
    <x v="4"/>
    <x v="1"/>
    <x v="176"/>
    <n v="18"/>
    <x v="0"/>
    <n v="330.79"/>
    <x v="128"/>
  </r>
  <r>
    <s v="CUST017"/>
    <x v="6"/>
    <x v="4"/>
    <x v="1"/>
    <x v="177"/>
    <n v="8"/>
    <x v="3"/>
    <n v="460"/>
    <x v="129"/>
  </r>
  <r>
    <s v="CUST004"/>
    <x v="5"/>
    <x v="1"/>
    <x v="0"/>
    <x v="178"/>
    <n v="6"/>
    <x v="1"/>
    <n v="439.88"/>
    <x v="130"/>
  </r>
  <r>
    <s v="CUST028"/>
    <x v="23"/>
    <x v="3"/>
    <x v="0"/>
    <x v="179"/>
    <n v="8"/>
    <x v="3"/>
    <n v="255.79"/>
    <x v="131"/>
  </r>
  <r>
    <s v="CUST028"/>
    <x v="20"/>
    <x v="3"/>
    <x v="0"/>
    <x v="180"/>
    <n v="15"/>
    <x v="0"/>
    <n v="159.74"/>
    <x v="132"/>
  </r>
  <r>
    <s v="CUST014"/>
    <x v="9"/>
    <x v="2"/>
    <x v="0"/>
    <x v="181"/>
    <n v="18"/>
    <x v="4"/>
    <n v="404.39"/>
    <x v="133"/>
  </r>
  <r>
    <s v="CUST003"/>
    <x v="9"/>
    <x v="1"/>
    <x v="4"/>
    <x v="182"/>
    <n v="18"/>
    <x v="4"/>
    <n v="187.57"/>
    <x v="134"/>
  </r>
  <r>
    <s v="CUST029"/>
    <x v="18"/>
    <x v="0"/>
    <x v="1"/>
    <x v="183"/>
    <n v="2"/>
    <x v="4"/>
    <n v="410.87"/>
    <x v="135"/>
  </r>
  <r>
    <s v="CUST021"/>
    <x v="18"/>
    <x v="0"/>
    <x v="3"/>
    <x v="184"/>
    <n v="14"/>
    <x v="0"/>
    <n v="275.77999999999997"/>
    <x v="136"/>
  </r>
  <r>
    <s v="CUST007"/>
    <x v="18"/>
    <x v="0"/>
    <x v="1"/>
    <x v="185"/>
    <n v="18"/>
    <x v="1"/>
    <n v="746.74"/>
    <x v="137"/>
  </r>
  <r>
    <s v="CUST009"/>
    <x v="17"/>
    <x v="2"/>
    <x v="1"/>
    <x v="186"/>
    <n v="9"/>
    <x v="3"/>
    <n v="310.24"/>
    <x v="138"/>
  </r>
  <r>
    <s v="CUST023"/>
    <x v="20"/>
    <x v="2"/>
    <x v="1"/>
    <x v="187"/>
    <n v="1"/>
    <x v="1"/>
    <n v="341.12"/>
    <x v="139"/>
  </r>
  <r>
    <s v="CUST029"/>
    <x v="4"/>
    <x v="3"/>
    <x v="2"/>
    <x v="188"/>
    <n v="15"/>
    <x v="0"/>
    <n v="91.71"/>
    <x v="140"/>
  </r>
  <r>
    <s v="CUST009"/>
    <x v="4"/>
    <x v="2"/>
    <x v="3"/>
    <x v="189"/>
    <n v="11"/>
    <x v="0"/>
    <n v="331.59"/>
    <x v="141"/>
  </r>
  <r>
    <s v="CUST007"/>
    <x v="0"/>
    <x v="2"/>
    <x v="1"/>
    <x v="190"/>
    <n v="9"/>
    <x v="1"/>
    <n v="381.07"/>
    <x v="142"/>
  </r>
  <r>
    <s v="CUST030"/>
    <x v="17"/>
    <x v="3"/>
    <x v="0"/>
    <x v="191"/>
    <n v="10"/>
    <x v="2"/>
    <n v="255.24"/>
    <x v="142"/>
  </r>
  <r>
    <s v="CUST018"/>
    <x v="26"/>
    <x v="4"/>
    <x v="1"/>
    <x v="192"/>
    <n v="14"/>
    <x v="4"/>
    <n v="692.05"/>
    <x v="143"/>
  </r>
  <r>
    <s v="CUST008"/>
    <x v="21"/>
    <x v="1"/>
    <x v="3"/>
    <x v="193"/>
    <n v="17"/>
    <x v="3"/>
    <n v="344.41"/>
    <x v="143"/>
  </r>
  <r>
    <s v="CUST014"/>
    <x v="11"/>
    <x v="0"/>
    <x v="1"/>
    <x v="194"/>
    <n v="8"/>
    <x v="2"/>
    <n v="397.06"/>
    <x v="144"/>
  </r>
  <r>
    <s v="CUST024"/>
    <x v="8"/>
    <x v="4"/>
    <x v="1"/>
    <x v="195"/>
    <n v="8"/>
    <x v="0"/>
    <n v="586.14"/>
    <x v="144"/>
  </r>
  <r>
    <s v="CUST028"/>
    <x v="1"/>
    <x v="2"/>
    <x v="4"/>
    <x v="196"/>
    <n v="3"/>
    <x v="1"/>
    <n v="333.36"/>
    <x v="145"/>
  </r>
  <r>
    <s v="CUST015"/>
    <x v="11"/>
    <x v="0"/>
    <x v="4"/>
    <x v="197"/>
    <n v="17"/>
    <x v="1"/>
    <n v="245.45"/>
    <x v="146"/>
  </r>
  <r>
    <s v="CUST010"/>
    <x v="8"/>
    <x v="1"/>
    <x v="0"/>
    <x v="198"/>
    <n v="8"/>
    <x v="4"/>
    <n v="379.09"/>
    <x v="146"/>
  </r>
  <r>
    <s v="CUST016"/>
    <x v="8"/>
    <x v="2"/>
    <x v="1"/>
    <x v="199"/>
    <n v="2"/>
    <x v="4"/>
    <n v="440.95"/>
    <x v="14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CUST019"/>
    <s v="James Davis"/>
    <s v="West"/>
    <s v="Books"/>
    <x v="0"/>
    <n v="4"/>
    <n v="0.2"/>
    <d v="2024-04-10T00:00:00"/>
    <n v="331.55"/>
    <n v="4144.3599999999997"/>
    <n v="331.54999999999995"/>
    <d v="2025-07-23T18:38:27"/>
    <x v="0"/>
  </r>
  <r>
    <s v="CUST012"/>
    <s v="Robert Anderson"/>
    <s v="West"/>
    <s v="Clothing"/>
    <x v="1"/>
    <n v="3"/>
    <n v="0.2"/>
    <d v="2024-04-11T00:00:00"/>
    <n v="440.51"/>
    <n v="3303.84"/>
    <n v="440.51"/>
    <d v="2025-07-23T18:38:27"/>
    <x v="0"/>
  </r>
  <r>
    <s v="CUST017"/>
    <s v="James Taylor"/>
    <s v="East"/>
    <s v="Books"/>
    <x v="2"/>
    <n v="17"/>
    <n v="0"/>
    <d v="2024-04-14T00:00:00"/>
    <n v="285.33999999999997"/>
    <n v="12126.78"/>
    <n v="285.33999999999997"/>
    <d v="2025-07-23T18:38:27"/>
    <x v="0"/>
  </r>
  <r>
    <s v="CUST005"/>
    <s v="Robert Anderson"/>
    <s v="South"/>
    <s v="Electronics"/>
    <x v="3"/>
    <n v="4"/>
    <n v="0.15"/>
    <d v="2024-04-14T00:00:00"/>
    <n v="161.69999999999999"/>
    <n v="3043.72"/>
    <n v="161.69999999999993"/>
    <d v="2025-07-23T18:38:27"/>
    <x v="0"/>
  </r>
  <r>
    <s v="CUST030"/>
    <s v="James Wilson"/>
    <s v="North"/>
    <s v="Books"/>
    <x v="4"/>
    <n v="12"/>
    <n v="0.2"/>
    <d v="2024-04-15T00:00:00"/>
    <n v="271.04000000000002"/>
    <n v="10164"/>
    <n v="271.03999999999996"/>
    <d v="2025-07-23T18:38:27"/>
    <x v="0"/>
  </r>
  <r>
    <s v="CUST007"/>
    <s v="Michael Anderson"/>
    <s v="North"/>
    <s v="Furniture"/>
    <x v="5"/>
    <n v="8"/>
    <n v="0.1"/>
    <d v="2024-04-16T00:00:00"/>
    <n v="304.18"/>
    <n v="7725.12"/>
    <n v="304.17999999999995"/>
    <d v="2025-07-23T18:38:27"/>
    <x v="0"/>
  </r>
  <r>
    <s v="CUST001"/>
    <s v="Linda Wilson"/>
    <s v="West"/>
    <s v="Electronics"/>
    <x v="6"/>
    <n v="12"/>
    <n v="0.05"/>
    <d v="2024-04-16T00:00:00"/>
    <n v="312.91000000000003"/>
    <n v="15810.36"/>
    <n v="312.91000000000008"/>
    <d v="2025-07-23T18:38:27"/>
    <x v="0"/>
  </r>
  <r>
    <s v="CUST026"/>
    <s v="Mary Davis"/>
    <s v="East"/>
    <s v="Furniture"/>
    <x v="7"/>
    <n v="6"/>
    <n v="0.2"/>
    <d v="2024-04-19T00:00:00"/>
    <n v="300.85000000000002"/>
    <n v="6446.82"/>
    <n v="300.85000000000002"/>
    <d v="2025-07-23T18:38:27"/>
    <x v="0"/>
  </r>
  <r>
    <s v="CUST009"/>
    <s v="Linda Jackson"/>
    <s v="Central"/>
    <s v="Books"/>
    <x v="8"/>
    <n v="11"/>
    <n v="0.05"/>
    <d v="2024-04-19T00:00:00"/>
    <n v="190.59"/>
    <n v="5516.9400000000005"/>
    <n v="190.58999999999997"/>
    <d v="2025-07-23T18:38:27"/>
    <x v="0"/>
  </r>
  <r>
    <s v="CUST010"/>
    <s v="David Thomas"/>
    <s v="Central"/>
    <s v="Clothing"/>
    <x v="9"/>
    <n v="2"/>
    <n v="0.05"/>
    <d v="2024-04-19T00:00:00"/>
    <n v="350.22"/>
    <n v="1474.62"/>
    <n v="350.22"/>
    <d v="2025-07-23T18:38:27"/>
    <x v="0"/>
  </r>
  <r>
    <s v="CUST014"/>
    <s v="Emma Davis"/>
    <s v="West"/>
    <s v="Office Supplies"/>
    <x v="10"/>
    <n v="6"/>
    <n v="0.05"/>
    <d v="2024-04-20T00:00:00"/>
    <n v="672.38"/>
    <n v="9436.92"/>
    <n v="672.38"/>
    <d v="2025-07-23T18:38:27"/>
    <x v="0"/>
  </r>
  <r>
    <s v="CUST014"/>
    <s v="David Thomas"/>
    <s v="Central"/>
    <s v="Books"/>
    <x v="11"/>
    <n v="14"/>
    <n v="0.15"/>
    <d v="2024-04-22T00:00:00"/>
    <n v="456.66"/>
    <n v="18803.82"/>
    <n v="456.66000000000008"/>
    <d v="2025-07-23T18:38:27"/>
    <x v="0"/>
  </r>
  <r>
    <s v="CUST007"/>
    <s v="Michael Anderson"/>
    <s v="Central"/>
    <s v="Books"/>
    <x v="12"/>
    <n v="14"/>
    <n v="0.05"/>
    <d v="2024-04-24T00:00:00"/>
    <n v="452.8"/>
    <n v="16682.12"/>
    <n v="452.79999999999995"/>
    <d v="2025-07-23T18:38:27"/>
    <x v="0"/>
  </r>
  <r>
    <s v="CUST023"/>
    <s v="Robert Anderson"/>
    <s v="West"/>
    <s v="Furniture"/>
    <x v="13"/>
    <n v="7"/>
    <n v="0.05"/>
    <d v="2024-04-24T00:00:00"/>
    <n v="273.41000000000003"/>
    <n v="5755.96"/>
    <n v="273.41000000000008"/>
    <d v="2025-07-23T18:38:27"/>
    <x v="0"/>
  </r>
  <r>
    <s v="CUST029"/>
    <s v="David Smith"/>
    <s v="North"/>
    <s v="Furniture"/>
    <x v="14"/>
    <n v="15"/>
    <n v="0.15"/>
    <d v="2024-04-27T00:00:00"/>
    <n v="155.19999999999999"/>
    <n v="7825.0499999999993"/>
    <n v="155.19999999999999"/>
    <d v="2025-07-23T18:38:27"/>
    <x v="0"/>
  </r>
  <r>
    <s v="CUST005"/>
    <s v="Sarah Anderson"/>
    <s v="South"/>
    <s v="Electronics"/>
    <x v="15"/>
    <n v="14"/>
    <n v="0.2"/>
    <d v="2024-04-28T00:00:00"/>
    <n v="300.58999999999997"/>
    <n v="21041.02"/>
    <n v="300.58999999999992"/>
    <d v="2025-07-23T18:38:27"/>
    <x v="0"/>
  </r>
  <r>
    <s v="CUST008"/>
    <s v="Robert Anderson"/>
    <s v="South"/>
    <s v="Books"/>
    <x v="16"/>
    <n v="10"/>
    <n v="0.15"/>
    <d v="2024-04-29T00:00:00"/>
    <n v="298.38"/>
    <n v="8775.8000000000011"/>
    <n v="298.38"/>
    <d v="2025-07-23T18:38:27"/>
    <x v="0"/>
  </r>
  <r>
    <s v="CUST001"/>
    <s v="Lisa Thomas"/>
    <s v="West"/>
    <s v="Books"/>
    <x v="17"/>
    <n v="4"/>
    <n v="0.2"/>
    <d v="2024-04-29T00:00:00"/>
    <n v="203.74"/>
    <n v="2546.8000000000002"/>
    <n v="203.74"/>
    <d v="2025-07-23T18:38:27"/>
    <x v="0"/>
  </r>
  <r>
    <s v="CUST006"/>
    <s v="Mary Jackson"/>
    <s v="West"/>
    <s v="Books"/>
    <x v="18"/>
    <n v="13"/>
    <n v="0.2"/>
    <d v="2024-04-30T00:00:00"/>
    <n v="481.96"/>
    <n v="19579.82"/>
    <n v="481.96000000000004"/>
    <d v="2025-07-23T18:38:27"/>
    <x v="0"/>
  </r>
  <r>
    <s v="CUST026"/>
    <s v="Mary Davis"/>
    <s v="Central"/>
    <s v="Electronics"/>
    <x v="19"/>
    <n v="4"/>
    <n v="0"/>
    <d v="2024-05-02T00:00:00"/>
    <n v="161.26"/>
    <n v="2580.08"/>
    <n v="161.26"/>
    <d v="2025-07-23T18:38:27"/>
    <x v="1"/>
  </r>
  <r>
    <s v="CUST007"/>
    <s v="Lisa Davis"/>
    <s v="South"/>
    <s v="Clothing"/>
    <x v="20"/>
    <n v="11"/>
    <n v="0"/>
    <d v="2024-05-03T00:00:00"/>
    <n v="476.65"/>
    <n v="10486.3"/>
    <n v="476.65"/>
    <d v="2025-07-23T18:38:27"/>
    <x v="1"/>
  </r>
  <r>
    <s v="CUST022"/>
    <s v="Robert Anderson"/>
    <s v="North"/>
    <s v="Electronics"/>
    <x v="21"/>
    <n v="14"/>
    <n v="0.15"/>
    <d v="2024-05-04T00:00:00"/>
    <n v="82.57"/>
    <n v="5439.84"/>
    <n v="82.57"/>
    <d v="2025-07-23T18:38:27"/>
    <x v="1"/>
  </r>
  <r>
    <s v="CUST019"/>
    <s v="Mary Davis"/>
    <s v="West"/>
    <s v="Books"/>
    <x v="22"/>
    <n v="9"/>
    <n v="0"/>
    <d v="2024-05-04T00:00:00"/>
    <n v="297.27"/>
    <n v="6688.53"/>
    <n v="297.27"/>
    <d v="2025-07-23T18:38:27"/>
    <x v="1"/>
  </r>
  <r>
    <s v="CUST023"/>
    <s v="Mary Davis"/>
    <s v="Central"/>
    <s v="Electronics"/>
    <x v="23"/>
    <n v="6"/>
    <n v="0"/>
    <d v="2024-05-04T00:00:00"/>
    <n v="176.59"/>
    <n v="4238.22"/>
    <n v="176.59000000000003"/>
    <d v="2025-07-23T18:38:27"/>
    <x v="1"/>
  </r>
  <r>
    <s v="CUST012"/>
    <s v="Mary Davis"/>
    <s v="Central"/>
    <s v="Office Supplies"/>
    <x v="24"/>
    <n v="8"/>
    <n v="0.1"/>
    <d v="2024-05-06T00:00:00"/>
    <n v="374.75"/>
    <n v="7402.48"/>
    <n v="374.75"/>
    <d v="2025-07-23T18:38:27"/>
    <x v="1"/>
  </r>
  <r>
    <s v="CUST010"/>
    <s v="Linda Brown"/>
    <s v="South"/>
    <s v="Electronics"/>
    <x v="25"/>
    <n v="18"/>
    <n v="0"/>
    <d v="2024-05-06T00:00:00"/>
    <n v="293.27999999999997"/>
    <n v="21116.159999999996"/>
    <n v="293.27999999999997"/>
    <d v="2025-07-23T18:38:27"/>
    <x v="1"/>
  </r>
  <r>
    <s v="CUST030"/>
    <s v="John Brown"/>
    <s v="North"/>
    <s v="Furniture"/>
    <x v="26"/>
    <n v="17"/>
    <n v="0"/>
    <d v="2024-05-08T00:00:00"/>
    <n v="236.44"/>
    <n v="11484.18"/>
    <n v="236.44"/>
    <d v="2025-07-23T18:38:27"/>
    <x v="1"/>
  </r>
  <r>
    <s v="CUST007"/>
    <s v="Robert Anderson"/>
    <s v="Central"/>
    <s v="Books"/>
    <x v="27"/>
    <n v="2"/>
    <n v="0.05"/>
    <d v="2024-05-10T00:00:00"/>
    <n v="356.85"/>
    <n v="1878.18"/>
    <n v="356.85"/>
    <d v="2025-07-23T18:38:27"/>
    <x v="1"/>
  </r>
  <r>
    <s v="CUST028"/>
    <s v="Linda Taylor"/>
    <s v="East"/>
    <s v="Office Supplies"/>
    <x v="28"/>
    <n v="19"/>
    <n v="0.1"/>
    <d v="2024-05-14T00:00:00"/>
    <n v="398.25"/>
    <n v="18683.46"/>
    <n v="398.25"/>
    <d v="2025-07-23T18:38:27"/>
    <x v="1"/>
  </r>
  <r>
    <s v="CUST028"/>
    <s v="James Wilson"/>
    <s v="South"/>
    <s v="Electronics"/>
    <x v="29"/>
    <n v="3"/>
    <n v="0.2"/>
    <d v="2024-05-14T00:00:00"/>
    <n v="160.24"/>
    <n v="2403.63"/>
    <n v="160.24"/>
    <d v="2025-07-23T18:38:27"/>
    <x v="1"/>
  </r>
  <r>
    <s v="CUST025"/>
    <s v="David Brown"/>
    <s v="North"/>
    <s v="Electronics"/>
    <x v="30"/>
    <n v="5"/>
    <n v="0.1"/>
    <d v="2024-05-15T00:00:00"/>
    <n v="326.41000000000003"/>
    <n v="7253.55"/>
    <n v="326.41000000000008"/>
    <d v="2025-07-23T18:38:27"/>
    <x v="1"/>
  </r>
  <r>
    <s v="CUST022"/>
    <s v="David Davis"/>
    <s v="Central"/>
    <s v="Books"/>
    <x v="31"/>
    <n v="18"/>
    <n v="0.05"/>
    <d v="2024-05-16T00:00:00"/>
    <n v="388.82"/>
    <n v="18417.78"/>
    <n v="388.81999999999994"/>
    <d v="2025-07-23T18:38:27"/>
    <x v="1"/>
  </r>
  <r>
    <s v="CUST001"/>
    <s v="Mary Jackson"/>
    <s v="West"/>
    <s v="Furniture"/>
    <x v="32"/>
    <n v="5"/>
    <n v="0.15"/>
    <d v="2024-05-16T00:00:00"/>
    <n v="253.98"/>
    <n v="4268.6000000000004"/>
    <n v="253.98000000000002"/>
    <d v="2025-07-23T18:38:27"/>
    <x v="1"/>
  </r>
  <r>
    <s v="CUST021"/>
    <s v="Sarah Anderson"/>
    <s v="South"/>
    <s v="Electronics"/>
    <x v="33"/>
    <n v="10"/>
    <n v="0.1"/>
    <d v="2024-05-17T00:00:00"/>
    <n v="217.78"/>
    <n v="9678.9"/>
    <n v="217.77999999999997"/>
    <d v="2025-07-23T18:38:27"/>
    <x v="1"/>
  </r>
  <r>
    <s v="CUST015"/>
    <s v="Linda Taylor"/>
    <s v="North"/>
    <s v="Office Supplies"/>
    <x v="34"/>
    <n v="14"/>
    <n v="0.05"/>
    <d v="2024-05-17T00:00:00"/>
    <n v="513.38"/>
    <n v="16812.600000000002"/>
    <n v="513.38"/>
    <d v="2025-07-23T18:38:27"/>
    <x v="1"/>
  </r>
  <r>
    <s v="CUST012"/>
    <s v="Michael Anderson"/>
    <s v="West"/>
    <s v="Books"/>
    <x v="35"/>
    <n v="12"/>
    <n v="0.2"/>
    <d v="2024-05-17T00:00:00"/>
    <n v="151.16"/>
    <n v="5668.5599999999995"/>
    <n v="151.15999999999997"/>
    <d v="2025-07-23T18:38:27"/>
    <x v="1"/>
  </r>
  <r>
    <s v="CUST019"/>
    <s v="David Brown"/>
    <s v="East"/>
    <s v="Office Supplies"/>
    <x v="36"/>
    <n v="9"/>
    <n v="0.05"/>
    <d v="2024-05-17T00:00:00"/>
    <n v="359.49"/>
    <n v="7568.28"/>
    <n v="359.49"/>
    <d v="2025-07-23T18:38:27"/>
    <x v="1"/>
  </r>
  <r>
    <s v="CUST028"/>
    <s v="Lisa Davis"/>
    <s v="Central"/>
    <s v="Furniture"/>
    <x v="37"/>
    <n v="11"/>
    <n v="0.05"/>
    <d v="2024-05-22T00:00:00"/>
    <n v="468.84"/>
    <n v="15510.66"/>
    <n v="468.83999999999992"/>
    <d v="2025-07-23T18:38:27"/>
    <x v="1"/>
  </r>
  <r>
    <s v="CUST008"/>
    <s v="Mary Wilson"/>
    <s v="Central"/>
    <s v="Furniture"/>
    <x v="38"/>
    <n v="13"/>
    <n v="0.15"/>
    <d v="2024-05-22T00:00:00"/>
    <n v="229.99"/>
    <n v="10050.17"/>
    <n v="229.99"/>
    <d v="2025-07-23T18:38:27"/>
    <x v="1"/>
  </r>
  <r>
    <s v="CUST016"/>
    <s v="Emma Wilson"/>
    <s v="East"/>
    <s v="Books"/>
    <x v="39"/>
    <n v="19"/>
    <n v="0.15"/>
    <d v="2024-05-23T00:00:00"/>
    <n v="197.35"/>
    <n v="11028.169999999998"/>
    <n v="197.35000000000002"/>
    <d v="2025-07-23T18:38:27"/>
    <x v="1"/>
  </r>
  <r>
    <s v="CUST005"/>
    <s v="David Smith"/>
    <s v="South"/>
    <s v="Books"/>
    <x v="40"/>
    <n v="15"/>
    <n v="0.1"/>
    <d v="2024-06-02T00:00:00"/>
    <n v="414.44"/>
    <n v="17268.150000000001"/>
    <n v="414.44000000000005"/>
    <d v="2025-07-23T18:38:27"/>
    <x v="2"/>
  </r>
  <r>
    <s v="CUST028"/>
    <s v="James Wilson"/>
    <s v="Central"/>
    <s v="Office Supplies"/>
    <x v="41"/>
    <n v="5"/>
    <n v="0.2"/>
    <d v="2024-06-04T00:00:00"/>
    <n v="369.35"/>
    <n v="5129.8999999999996"/>
    <n v="369.35"/>
    <d v="2025-07-23T18:38:27"/>
    <x v="2"/>
  </r>
  <r>
    <s v="CUST023"/>
    <s v="David Davis"/>
    <s v="East"/>
    <s v="Office Supplies"/>
    <x v="42"/>
    <n v="11"/>
    <n v="0.15"/>
    <d v="2024-06-04T00:00:00"/>
    <n v="212.83"/>
    <n v="6120.62"/>
    <n v="212.83000000000004"/>
    <d v="2025-07-23T18:38:27"/>
    <x v="2"/>
  </r>
  <r>
    <s v="CUST021"/>
    <s v="James Wilson"/>
    <s v="Central"/>
    <s v="Books"/>
    <x v="43"/>
    <n v="19"/>
    <n v="0.1"/>
    <d v="2024-06-05T00:00:00"/>
    <n v="302.70999999999998"/>
    <n v="15976.15"/>
    <n v="302.70999999999992"/>
    <d v="2025-07-23T18:38:27"/>
    <x v="2"/>
  </r>
  <r>
    <s v="CUST026"/>
    <s v="Emma Wilson"/>
    <s v="North"/>
    <s v="Furniture"/>
    <x v="44"/>
    <n v="12"/>
    <n v="0.15"/>
    <d v="2024-06-05T00:00:00"/>
    <n v="365.11"/>
    <n v="14727"/>
    <n v="365.11"/>
    <d v="2025-07-23T18:38:27"/>
    <x v="2"/>
  </r>
  <r>
    <s v="CUST017"/>
    <s v="Linda Davis"/>
    <s v="Central"/>
    <s v="Electronics"/>
    <x v="45"/>
    <n v="2"/>
    <n v="0"/>
    <d v="2024-06-06T00:00:00"/>
    <n v="214.18"/>
    <n v="1713.4"/>
    <n v="214.18000000000006"/>
    <d v="2025-07-23T18:38:27"/>
    <x v="2"/>
  </r>
  <r>
    <s v="CUST025"/>
    <s v="David Davis"/>
    <s v="Central"/>
    <s v="Office Supplies"/>
    <x v="46"/>
    <n v="8"/>
    <n v="0.15"/>
    <d v="2024-06-06T00:00:00"/>
    <n v="468.72"/>
    <n v="9803.36"/>
    <n v="468.72"/>
    <d v="2025-07-23T18:38:27"/>
    <x v="2"/>
  </r>
  <r>
    <s v="CUST011"/>
    <s v="Mary Davis"/>
    <s v="North"/>
    <s v="Office Supplies"/>
    <x v="47"/>
    <n v="12"/>
    <n v="0"/>
    <d v="2024-06-07T00:00:00"/>
    <n v="450.71"/>
    <n v="12018.84"/>
    <n v="450.70999999999992"/>
    <d v="2025-07-23T18:38:27"/>
    <x v="2"/>
  </r>
  <r>
    <s v="CUST021"/>
    <s v="Michael Anderson"/>
    <s v="East"/>
    <s v="Furniture"/>
    <x v="48"/>
    <n v="19"/>
    <n v="0.2"/>
    <d v="2024-06-08T00:00:00"/>
    <n v="332.32"/>
    <n v="22550.149999999998"/>
    <n v="332.31999999999994"/>
    <d v="2025-07-23T18:38:27"/>
    <x v="2"/>
  </r>
  <r>
    <s v="CUST008"/>
    <s v="John Brown"/>
    <s v="South"/>
    <s v="Electronics"/>
    <x v="49"/>
    <n v="6"/>
    <n v="0.1"/>
    <d v="2024-06-14T00:00:00"/>
    <n v="174.48"/>
    <n v="4652.7000000000007"/>
    <n v="174.48000000000002"/>
    <d v="2025-07-23T18:38:27"/>
    <x v="2"/>
  </r>
  <r>
    <s v="CUST007"/>
    <s v="Linda Jackson"/>
    <s v="South"/>
    <s v="Electronics"/>
    <x v="50"/>
    <n v="6"/>
    <n v="0.05"/>
    <d v="2024-06-18T00:00:00"/>
    <n v="242.6"/>
    <n v="6128.82"/>
    <n v="242.60000000000002"/>
    <d v="2025-07-23T18:38:27"/>
    <x v="2"/>
  </r>
  <r>
    <s v="CUST015"/>
    <s v="James Wilson"/>
    <s v="South"/>
    <s v="Clothing"/>
    <x v="51"/>
    <n v="7"/>
    <n v="0.1"/>
    <d v="2024-06-20T00:00:00"/>
    <n v="551.98"/>
    <n v="8586.34"/>
    <n v="551.98"/>
    <d v="2025-07-23T18:38:27"/>
    <x v="2"/>
  </r>
  <r>
    <s v="CUST030"/>
    <s v="Sarah Davis"/>
    <s v="South"/>
    <s v="Furniture"/>
    <x v="52"/>
    <n v="2"/>
    <n v="0"/>
    <d v="2024-06-21T00:00:00"/>
    <n v="380.43"/>
    <n v="2173.86"/>
    <n v="380.43000000000006"/>
    <d v="2025-07-23T18:38:27"/>
    <x v="2"/>
  </r>
  <r>
    <s v="CUST002"/>
    <s v="Lisa Davis"/>
    <s v="West"/>
    <s v="Books"/>
    <x v="53"/>
    <n v="18"/>
    <n v="0.1"/>
    <d v="2024-06-23T00:00:00"/>
    <n v="339.44"/>
    <n v="16972.2"/>
    <n v="339.43999999999994"/>
    <d v="2025-07-23T18:38:27"/>
    <x v="2"/>
  </r>
  <r>
    <s v="CUST009"/>
    <s v="Emma Davis"/>
    <s v="North"/>
    <s v="Electronics"/>
    <x v="54"/>
    <n v="15"/>
    <n v="0.15"/>
    <d v="2024-06-25T00:00:00"/>
    <n v="173.99"/>
    <n v="12282"/>
    <n v="173.99"/>
    <d v="2025-07-23T18:38:27"/>
    <x v="2"/>
  </r>
  <r>
    <s v="CUST005"/>
    <s v="Robert Anderson"/>
    <s v="South"/>
    <s v="Furniture"/>
    <x v="55"/>
    <n v="10"/>
    <n v="0.2"/>
    <d v="2024-06-25T00:00:00"/>
    <n v="257.33"/>
    <n v="9190.4"/>
    <n v="257.32999999999993"/>
    <d v="2025-07-23T18:38:27"/>
    <x v="2"/>
  </r>
  <r>
    <s v="CUST030"/>
    <s v="Emma Taylor"/>
    <s v="Central"/>
    <s v="Books"/>
    <x v="56"/>
    <n v="11"/>
    <n v="0"/>
    <d v="2024-06-27T00:00:00"/>
    <n v="389.3"/>
    <n v="10705.86"/>
    <n v="389.29999999999995"/>
    <d v="2025-07-23T18:38:27"/>
    <x v="2"/>
  </r>
  <r>
    <s v="CUST029"/>
    <s v="Sarah Davis"/>
    <s v="North"/>
    <s v="Electronics"/>
    <x v="57"/>
    <n v="1"/>
    <n v="0.2"/>
    <d v="2024-06-28T00:00:00"/>
    <n v="148.32"/>
    <n v="741.61"/>
    <n v="148.32000000000005"/>
    <d v="2025-07-23T18:38:27"/>
    <x v="2"/>
  </r>
  <r>
    <s v="CUST003"/>
    <s v="Emma Davis"/>
    <s v="North"/>
    <s v="Books"/>
    <x v="58"/>
    <n v="2"/>
    <n v="0.1"/>
    <d v="2024-06-30T00:00:00"/>
    <n v="449.58"/>
    <n v="2497.64"/>
    <n v="449.57999999999993"/>
    <d v="2025-07-23T18:38:27"/>
    <x v="2"/>
  </r>
  <r>
    <s v="CUST012"/>
    <s v="Mary Wilson"/>
    <s v="West"/>
    <s v="Clothing"/>
    <x v="59"/>
    <n v="17"/>
    <n v="0"/>
    <d v="2024-06-30T00:00:00"/>
    <n v="680.18"/>
    <n v="23126.12"/>
    <n v="680.18"/>
    <d v="2025-07-23T18:38:27"/>
    <x v="2"/>
  </r>
  <r>
    <s v="CUST021"/>
    <s v="Mary Davis"/>
    <s v="East"/>
    <s v="Books"/>
    <x v="60"/>
    <n v="8"/>
    <n v="0.1"/>
    <d v="2024-07-05T00:00:00"/>
    <n v="497.99"/>
    <n v="11066.4"/>
    <n v="497.99"/>
    <d v="2025-07-23T18:38:27"/>
    <x v="3"/>
  </r>
  <r>
    <s v="CUST010"/>
    <s v="David Brown"/>
    <s v="Central"/>
    <s v="Office Supplies"/>
    <x v="61"/>
    <n v="9"/>
    <n v="0"/>
    <d v="2024-07-06T00:00:00"/>
    <n v="220.05"/>
    <n v="4400.91"/>
    <n v="220.05"/>
    <d v="2025-07-23T18:38:27"/>
    <x v="3"/>
  </r>
  <r>
    <s v="CUST026"/>
    <s v="Mary Davis"/>
    <s v="East"/>
    <s v="Furniture"/>
    <x v="62"/>
    <n v="17"/>
    <n v="0.1"/>
    <d v="2024-07-08T00:00:00"/>
    <n v="294.12"/>
    <n v="15873.07"/>
    <n v="294.12"/>
    <d v="2025-07-23T18:38:27"/>
    <x v="3"/>
  </r>
  <r>
    <s v="CUST003"/>
    <s v="James Davis"/>
    <s v="West"/>
    <s v="Electronics"/>
    <x v="63"/>
    <n v="17"/>
    <n v="0.2"/>
    <d v="2024-07-08T00:00:00"/>
    <n v="201.11"/>
    <n v="17094.009999999998"/>
    <n v="201.11"/>
    <d v="2025-07-23T18:38:27"/>
    <x v="3"/>
  </r>
  <r>
    <s v="CUST029"/>
    <s v="Emma Wilson"/>
    <s v="South"/>
    <s v="Electronics"/>
    <x v="64"/>
    <n v="5"/>
    <n v="0.05"/>
    <d v="2024-07-09T00:00:00"/>
    <n v="261.27"/>
    <n v="5500.5"/>
    <n v="261.27"/>
    <d v="2025-07-23T18:38:27"/>
    <x v="3"/>
  </r>
  <r>
    <s v="CUST003"/>
    <s v="James Wilson"/>
    <s v="North"/>
    <s v="Furniture"/>
    <x v="65"/>
    <n v="15"/>
    <n v="0.15"/>
    <d v="2024-07-14T00:00:00"/>
    <n v="307.82"/>
    <n v="15520.5"/>
    <n v="307.81999999999994"/>
    <d v="2025-07-23T18:38:27"/>
    <x v="3"/>
  </r>
  <r>
    <s v="CUST002"/>
    <s v="Mary Davis"/>
    <s v="South"/>
    <s v="Books"/>
    <x v="66"/>
    <n v="12"/>
    <n v="0.05"/>
    <d v="2024-07-15T00:00:00"/>
    <n v="333.05"/>
    <n v="10517.28"/>
    <n v="333.04999999999995"/>
    <d v="2025-07-23T18:38:27"/>
    <x v="3"/>
  </r>
  <r>
    <s v="CUST020"/>
    <s v="David Brown"/>
    <s v="West"/>
    <s v="Furniture"/>
    <x v="67"/>
    <n v="5"/>
    <n v="0.05"/>
    <d v="2024-07-15T00:00:00"/>
    <n v="455.97"/>
    <n v="6856.7"/>
    <n v="455.97"/>
    <d v="2025-07-23T18:38:27"/>
    <x v="3"/>
  </r>
  <r>
    <s v="CUST021"/>
    <s v="Mary Jackson"/>
    <s v="North"/>
    <s v="Electronics"/>
    <x v="68"/>
    <n v="11"/>
    <n v="0.05"/>
    <d v="2024-07-21T00:00:00"/>
    <n v="242.31"/>
    <n v="11222.86"/>
    <n v="242.30999999999995"/>
    <d v="2025-07-23T18:38:27"/>
    <x v="3"/>
  </r>
  <r>
    <s v="CUST008"/>
    <s v="James Davis"/>
    <s v="Central"/>
    <s v="Office Supplies"/>
    <x v="69"/>
    <n v="1"/>
    <n v="0.05"/>
    <d v="2024-07-29T00:00:00"/>
    <n v="344.06"/>
    <n v="804.81"/>
    <n v="344.06"/>
    <d v="2025-07-23T18:38:27"/>
    <x v="3"/>
  </r>
  <r>
    <s v="CUST030"/>
    <s v="David Brown"/>
    <s v="Central"/>
    <s v="Electronics"/>
    <x v="70"/>
    <n v="1"/>
    <n v="0.05"/>
    <d v="2024-07-30T00:00:00"/>
    <n v="144.56"/>
    <n v="608.66"/>
    <n v="144.56"/>
    <d v="2025-07-23T18:38:27"/>
    <x v="3"/>
  </r>
  <r>
    <s v="CUST020"/>
    <s v="Linda Moore"/>
    <s v="South"/>
    <s v="Office Supplies"/>
    <x v="71"/>
    <n v="19"/>
    <n v="0"/>
    <d v="2024-07-31T00:00:00"/>
    <n v="441.54"/>
    <n v="18642.8"/>
    <n v="441.53999999999996"/>
    <d v="2025-07-23T18:38:27"/>
    <x v="3"/>
  </r>
  <r>
    <s v="CUST024"/>
    <s v="David Brown"/>
    <s v="East"/>
    <s v="Electronics"/>
    <x v="72"/>
    <n v="10"/>
    <n v="0.15"/>
    <d v="2024-08-05T00:00:00"/>
    <n v="114.7"/>
    <n v="5397.7"/>
    <n v="114.69999999999999"/>
    <d v="2025-07-23T18:38:27"/>
    <x v="4"/>
  </r>
  <r>
    <s v="CUST012"/>
    <s v="David Anderson"/>
    <s v="South"/>
    <s v="Books"/>
    <x v="73"/>
    <n v="5"/>
    <n v="0.2"/>
    <d v="2024-08-05T00:00:00"/>
    <n v="257.42"/>
    <n v="4022.25"/>
    <n v="257.42000000000007"/>
    <d v="2025-07-23T18:38:27"/>
    <x v="4"/>
  </r>
  <r>
    <s v="CUST024"/>
    <s v="Emma Davis"/>
    <s v="West"/>
    <s v="Electronics"/>
    <x v="74"/>
    <n v="13"/>
    <n v="0.2"/>
    <d v="2024-08-08T00:00:00"/>
    <n v="305.32"/>
    <n v="19845.8"/>
    <n v="305.31999999999994"/>
    <d v="2025-07-23T18:38:27"/>
    <x v="4"/>
  </r>
  <r>
    <s v="CUST012"/>
    <s v="Linda Wilson"/>
    <s v="West"/>
    <s v="Electronics"/>
    <x v="75"/>
    <n v="5"/>
    <n v="0.15"/>
    <d v="2024-08-09T00:00:00"/>
    <n v="258.24"/>
    <n v="6076.3"/>
    <n v="258.24"/>
    <d v="2025-07-23T18:38:27"/>
    <x v="4"/>
  </r>
  <r>
    <s v="CUST005"/>
    <s v="Linda Taylor"/>
    <s v="Central"/>
    <s v="Furniture"/>
    <x v="76"/>
    <n v="3"/>
    <n v="0"/>
    <d v="2024-08-15T00:00:00"/>
    <n v="441.47"/>
    <n v="3784.0199999999995"/>
    <n v="441.47"/>
    <d v="2025-07-23T18:38:27"/>
    <x v="4"/>
  </r>
  <r>
    <s v="CUST004"/>
    <s v="Lisa Thomas"/>
    <s v="North"/>
    <s v="Furniture"/>
    <x v="77"/>
    <n v="7"/>
    <n v="0.05"/>
    <d v="2024-08-18T00:00:00"/>
    <n v="172.26"/>
    <n v="3626.4900000000002"/>
    <n v="172.26"/>
    <d v="2025-07-23T18:38:27"/>
    <x v="4"/>
  </r>
  <r>
    <s v="CUST026"/>
    <s v="Linda Wilson"/>
    <s v="West"/>
    <s v="Office Supplies"/>
    <x v="78"/>
    <n v="1"/>
    <n v="0"/>
    <d v="2024-08-19T00:00:00"/>
    <n v="500.1"/>
    <n v="1111.3399999999999"/>
    <n v="500.1"/>
    <d v="2025-07-23T18:38:27"/>
    <x v="4"/>
  </r>
  <r>
    <s v="CUST030"/>
    <s v="Mary Davis"/>
    <s v="East"/>
    <s v="Clothing"/>
    <x v="79"/>
    <n v="18"/>
    <n v="0.1"/>
    <d v="2024-08-22T00:00:00"/>
    <n v="581.16"/>
    <n v="23246.46"/>
    <n v="581.16"/>
    <d v="2025-07-23T18:38:27"/>
    <x v="4"/>
  </r>
  <r>
    <s v="CUST007"/>
    <s v="David Brown"/>
    <s v="North"/>
    <s v="Books"/>
    <x v="80"/>
    <n v="19"/>
    <n v="0"/>
    <d v="2024-08-30T00:00:00"/>
    <n v="271.88"/>
    <n v="12914.490000000002"/>
    <n v="271.88"/>
    <d v="2025-07-23T18:38:27"/>
    <x v="4"/>
  </r>
  <r>
    <s v="CUST020"/>
    <s v="Linda Jackson"/>
    <s v="East"/>
    <s v="Furniture"/>
    <x v="81"/>
    <n v="17"/>
    <n v="0"/>
    <d v="2024-08-30T00:00:00"/>
    <n v="400.29"/>
    <n v="19442.73"/>
    <n v="400.28999999999996"/>
    <d v="2025-07-23T18:38:27"/>
    <x v="4"/>
  </r>
  <r>
    <s v="CUST028"/>
    <s v="Linda Brown"/>
    <s v="Central"/>
    <s v="Electronics"/>
    <x v="82"/>
    <n v="7"/>
    <n v="0.1"/>
    <d v="2024-09-01T00:00:00"/>
    <n v="177.77"/>
    <n v="5530.56"/>
    <n v="177.76999999999998"/>
    <d v="2025-07-23T18:38:27"/>
    <x v="5"/>
  </r>
  <r>
    <s v="CUST005"/>
    <s v="Lisa Davis"/>
    <s v="Central"/>
    <s v="Books"/>
    <x v="83"/>
    <n v="7"/>
    <n v="0.05"/>
    <d v="2024-09-01T00:00:00"/>
    <n v="406.86"/>
    <n v="7494.76"/>
    <n v="406.86"/>
    <d v="2025-07-23T18:38:27"/>
    <x v="5"/>
  </r>
  <r>
    <s v="CUST015"/>
    <s v="David Thomas"/>
    <s v="West"/>
    <s v="Clothing"/>
    <x v="84"/>
    <n v="4"/>
    <n v="0.1"/>
    <d v="2024-09-09T00:00:00"/>
    <n v="526"/>
    <n v="4675.5600000000004"/>
    <n v="526"/>
    <d v="2025-07-23T18:38:27"/>
    <x v="5"/>
  </r>
  <r>
    <s v="CUST003"/>
    <s v="James Davis"/>
    <s v="South"/>
    <s v="Electronics"/>
    <x v="85"/>
    <n v="17"/>
    <n v="0"/>
    <d v="2024-09-09T00:00:00"/>
    <n v="333.97"/>
    <n v="22709.789999999997"/>
    <n v="333.97"/>
    <d v="2025-07-23T18:38:27"/>
    <x v="5"/>
  </r>
  <r>
    <s v="CUST023"/>
    <s v="David Brown"/>
    <s v="East"/>
    <s v="Furniture"/>
    <x v="86"/>
    <n v="9"/>
    <n v="0"/>
    <d v="2024-09-11T00:00:00"/>
    <n v="305.8"/>
    <n v="7863.3"/>
    <n v="305.79999999999995"/>
    <d v="2025-07-23T18:38:27"/>
    <x v="5"/>
  </r>
  <r>
    <s v="CUST004"/>
    <s v="Sarah Davis"/>
    <s v="West"/>
    <s v="Office Supplies"/>
    <x v="87"/>
    <n v="19"/>
    <n v="0"/>
    <d v="2024-09-12T00:00:00"/>
    <n v="649.79"/>
    <n v="27435.62"/>
    <n v="649.79"/>
    <d v="2025-07-23T18:38:27"/>
    <x v="5"/>
  </r>
  <r>
    <s v="CUST023"/>
    <s v="James Wilson"/>
    <s v="East"/>
    <s v="Office Supplies"/>
    <x v="88"/>
    <n v="11"/>
    <n v="0.15"/>
    <d v="2024-09-14T00:00:00"/>
    <n v="441.53"/>
    <n v="12697.63"/>
    <n v="441.53"/>
    <d v="2025-07-23T18:38:27"/>
    <x v="5"/>
  </r>
  <r>
    <s v="CUST022"/>
    <s v="Linda Brown"/>
    <s v="South"/>
    <s v="Books"/>
    <x v="89"/>
    <n v="16"/>
    <n v="0.05"/>
    <d v="2024-09-14T00:00:00"/>
    <n v="480.51"/>
    <n v="20231.84"/>
    <n v="480.51"/>
    <d v="2025-07-23T18:38:27"/>
    <x v="5"/>
  </r>
  <r>
    <s v="CUST007"/>
    <s v="Emma Taylor"/>
    <s v="West"/>
    <s v="Furniture"/>
    <x v="90"/>
    <n v="4"/>
    <n v="0.1"/>
    <d v="2024-09-16T00:00:00"/>
    <n v="346.99"/>
    <n v="4406.2"/>
    <n v="346.99"/>
    <d v="2025-07-23T18:38:27"/>
    <x v="5"/>
  </r>
  <r>
    <s v="CUST013"/>
    <s v="Robert Anderson"/>
    <s v="South"/>
    <s v="Furniture"/>
    <x v="91"/>
    <n v="1"/>
    <n v="0.1"/>
    <d v="2024-09-17T00:00:00"/>
    <n v="229.23"/>
    <n v="727.73"/>
    <n v="229.23000000000002"/>
    <d v="2025-07-23T18:38:27"/>
    <x v="5"/>
  </r>
  <r>
    <s v="CUST027"/>
    <s v="Emma Davis"/>
    <s v="East"/>
    <s v="Office Supplies"/>
    <x v="92"/>
    <n v="13"/>
    <n v="0.15"/>
    <d v="2024-09-17T00:00:00"/>
    <n v="334.84"/>
    <n v="11380.33"/>
    <n v="334.84000000000003"/>
    <d v="2025-07-23T18:38:27"/>
    <x v="5"/>
  </r>
  <r>
    <s v="CUST003"/>
    <s v="James Wilson"/>
    <s v="West"/>
    <s v="Electronics"/>
    <x v="93"/>
    <n v="19"/>
    <n v="0.2"/>
    <d v="2024-09-18T00:00:00"/>
    <n v="231.79"/>
    <n v="22019.86"/>
    <n v="231.78999999999996"/>
    <d v="2025-07-23T18:38:27"/>
    <x v="5"/>
  </r>
  <r>
    <s v="CUST018"/>
    <s v="Mary Jackson"/>
    <s v="South"/>
    <s v="Books"/>
    <x v="94"/>
    <n v="2"/>
    <n v="0.15"/>
    <d v="2024-09-22T00:00:00"/>
    <n v="328.54"/>
    <n v="1932.6"/>
    <n v="328.53999999999996"/>
    <d v="2025-07-23T18:38:27"/>
    <x v="5"/>
  </r>
  <r>
    <s v="CUST020"/>
    <s v="James Taylor"/>
    <s v="South"/>
    <s v="Books"/>
    <x v="95"/>
    <n v="6"/>
    <n v="0"/>
    <d v="2024-09-23T00:00:00"/>
    <n v="366.99"/>
    <n v="5504.88"/>
    <n v="366.99"/>
    <d v="2025-07-23T18:38:27"/>
    <x v="5"/>
  </r>
  <r>
    <s v="CUST029"/>
    <s v="Emma Wilson"/>
    <s v="West"/>
    <s v="Furniture"/>
    <x v="96"/>
    <n v="7"/>
    <n v="0.15"/>
    <d v="2024-09-24T00:00:00"/>
    <n v="348.96"/>
    <n v="8210.7900000000009"/>
    <n v="348.96000000000004"/>
    <d v="2025-07-23T18:38:27"/>
    <x v="5"/>
  </r>
  <r>
    <s v="CUST021"/>
    <s v="James Wilson"/>
    <s v="North"/>
    <s v="Clothing"/>
    <x v="97"/>
    <n v="11"/>
    <n v="0.1"/>
    <d v="2024-09-24T00:00:00"/>
    <n v="542.62"/>
    <n v="13264.019999999999"/>
    <n v="542.62"/>
    <d v="2025-07-23T18:38:27"/>
    <x v="5"/>
  </r>
  <r>
    <s v="CUST017"/>
    <s v="Sarah Davis"/>
    <s v="West"/>
    <s v="Office Supplies"/>
    <x v="98"/>
    <n v="10"/>
    <n v="0.2"/>
    <d v="2024-09-29T00:00:00"/>
    <n v="297.69"/>
    <n v="8269.2999999999993"/>
    <n v="297.68999999999994"/>
    <d v="2025-07-23T18:38:27"/>
    <x v="5"/>
  </r>
  <r>
    <s v="CUST003"/>
    <s v="James Wilson"/>
    <s v="Central"/>
    <s v="Clothing"/>
    <x v="99"/>
    <n v="12"/>
    <n v="0"/>
    <d v="2024-09-29T00:00:00"/>
    <n v="451.1"/>
    <n v="10826.28"/>
    <n v="451.1"/>
    <d v="2025-07-23T18:38:27"/>
    <x v="5"/>
  </r>
  <r>
    <s v="CUST027"/>
    <s v="Emma Davis"/>
    <s v="North"/>
    <s v="Books"/>
    <x v="100"/>
    <n v="17"/>
    <n v="0.1"/>
    <d v="2024-09-30T00:00:00"/>
    <n v="210.95"/>
    <n v="9961.49"/>
    <n v="210.95"/>
    <d v="2025-07-23T18:38:27"/>
    <x v="5"/>
  </r>
  <r>
    <s v="CUST016"/>
    <s v="Michael Anderson"/>
    <s v="North"/>
    <s v="Clothing"/>
    <x v="101"/>
    <n v="8"/>
    <n v="0.1"/>
    <d v="2024-09-30T00:00:00"/>
    <n v="445.59"/>
    <n v="7921.52"/>
    <n v="445.58999999999992"/>
    <d v="2025-07-23T18:38:27"/>
    <x v="5"/>
  </r>
  <r>
    <s v="CUST008"/>
    <s v="David Davis"/>
    <s v="Central"/>
    <s v="Electronics"/>
    <x v="102"/>
    <n v="13"/>
    <n v="0.2"/>
    <d v="2024-10-02T00:00:00"/>
    <n v="202.82"/>
    <n v="13183.17"/>
    <n v="202.82000000000005"/>
    <d v="2025-07-23T18:38:27"/>
    <x v="6"/>
  </r>
  <r>
    <s v="CUST012"/>
    <s v="Lisa Davis"/>
    <s v="North"/>
    <s v="Electronics"/>
    <x v="103"/>
    <n v="17"/>
    <n v="0"/>
    <d v="2024-10-05T00:00:00"/>
    <n v="231.32"/>
    <n v="15729.93"/>
    <n v="231.31999999999994"/>
    <d v="2025-07-23T18:38:27"/>
    <x v="6"/>
  </r>
  <r>
    <s v="CUST025"/>
    <s v="Mary Jackson"/>
    <s v="East"/>
    <s v="Furniture"/>
    <x v="104"/>
    <n v="8"/>
    <n v="0"/>
    <d v="2024-10-10T00:00:00"/>
    <n v="450.29"/>
    <n v="10292.32"/>
    <n v="450.28999999999996"/>
    <d v="2025-07-23T18:38:27"/>
    <x v="6"/>
  </r>
  <r>
    <s v="CUST014"/>
    <s v="Sarah Davis"/>
    <s v="South"/>
    <s v="Books"/>
    <x v="105"/>
    <n v="8"/>
    <n v="0.2"/>
    <d v="2024-10-12T00:00:00"/>
    <n v="307.72000000000003"/>
    <n v="7692.96"/>
    <n v="307.72000000000003"/>
    <d v="2025-07-23T18:38:27"/>
    <x v="6"/>
  </r>
  <r>
    <s v="CUST008"/>
    <s v="James Wilson"/>
    <s v="East"/>
    <s v="Books"/>
    <x v="106"/>
    <n v="19"/>
    <n v="0.15"/>
    <d v="2024-10-12T00:00:00"/>
    <n v="367.59"/>
    <n v="20541.660000000003"/>
    <n v="367.58999999999992"/>
    <d v="2025-07-23T18:38:27"/>
    <x v="6"/>
  </r>
  <r>
    <s v="CUST015"/>
    <s v="James Wilson"/>
    <s v="West"/>
    <s v="Clothing"/>
    <x v="107"/>
    <n v="9"/>
    <n v="0.2"/>
    <d v="2024-10-15T00:00:00"/>
    <n v="769.46"/>
    <n v="17312.940000000002"/>
    <n v="769.46"/>
    <d v="2025-07-23T18:38:27"/>
    <x v="6"/>
  </r>
  <r>
    <s v="CUST025"/>
    <s v="Emma Taylor"/>
    <s v="Central"/>
    <s v="Clothing"/>
    <x v="108"/>
    <n v="14"/>
    <n v="0.1"/>
    <d v="2024-10-16T00:00:00"/>
    <n v="327.92"/>
    <n v="10201.94"/>
    <n v="327.92"/>
    <d v="2025-07-23T18:38:27"/>
    <x v="6"/>
  </r>
  <r>
    <s v="CUST019"/>
    <s v="Linda Jackson"/>
    <s v="Central"/>
    <s v="Clothing"/>
    <x v="109"/>
    <n v="7"/>
    <n v="0.15"/>
    <d v="2024-10-16T00:00:00"/>
    <n v="553.29999999999995"/>
    <n v="9113.2300000000014"/>
    <n v="553.29999999999995"/>
    <d v="2025-07-23T18:38:27"/>
    <x v="6"/>
  </r>
  <r>
    <s v="CUST024"/>
    <s v="Emma Taylor"/>
    <s v="East"/>
    <s v="Books"/>
    <x v="110"/>
    <n v="16"/>
    <n v="0.1"/>
    <d v="2024-10-17T00:00:00"/>
    <n v="352.86"/>
    <n v="15682.88"/>
    <n v="352.86"/>
    <d v="2025-07-23T18:38:27"/>
    <x v="6"/>
  </r>
  <r>
    <s v="CUST027"/>
    <s v="James Wilson"/>
    <s v="West"/>
    <s v="Clothing"/>
    <x v="111"/>
    <n v="17"/>
    <n v="0.1"/>
    <d v="2024-10-19T00:00:00"/>
    <n v="313.91000000000003"/>
    <n v="11858.69"/>
    <n v="313.91000000000003"/>
    <d v="2025-07-23T18:38:27"/>
    <x v="6"/>
  </r>
  <r>
    <s v="CUST006"/>
    <s v="David Anderson"/>
    <s v="West"/>
    <s v="Furniture"/>
    <x v="112"/>
    <n v="1"/>
    <n v="0.15"/>
    <d v="2024-10-19T00:00:00"/>
    <n v="355.1"/>
    <n v="1193.6099999999999"/>
    <n v="355.1"/>
    <d v="2025-07-23T18:38:27"/>
    <x v="6"/>
  </r>
  <r>
    <s v="CUST009"/>
    <s v="Emma Davis"/>
    <s v="South"/>
    <s v="Electronics"/>
    <x v="113"/>
    <n v="1"/>
    <n v="0"/>
    <d v="2024-10-20T00:00:00"/>
    <n v="192.76"/>
    <n v="771.02"/>
    <n v="192.76"/>
    <d v="2025-07-23T18:38:27"/>
    <x v="6"/>
  </r>
  <r>
    <s v="CUST003"/>
    <s v="Linda Moore"/>
    <s v="North"/>
    <s v="Clothing"/>
    <x v="114"/>
    <n v="1"/>
    <n v="0.2"/>
    <d v="2024-10-28T00:00:00"/>
    <n v="264.44"/>
    <n v="661.09"/>
    <n v="264.44"/>
    <d v="2025-07-23T18:38:27"/>
    <x v="6"/>
  </r>
  <r>
    <s v="CUST012"/>
    <s v="David Brown"/>
    <s v="West"/>
    <s v="Electronics"/>
    <x v="115"/>
    <n v="15"/>
    <n v="0"/>
    <d v="2024-10-30T00:00:00"/>
    <n v="172.21"/>
    <n v="10332.450000000001"/>
    <n v="172.21000000000004"/>
    <d v="2025-07-23T18:38:27"/>
    <x v="6"/>
  </r>
  <r>
    <s v="CUST013"/>
    <s v="Linda Wilson"/>
    <s v="Central"/>
    <s v="Books"/>
    <x v="116"/>
    <n v="4"/>
    <n v="0.05"/>
    <d v="2024-11-01T00:00:00"/>
    <n v="474.66"/>
    <n v="4996.3999999999996"/>
    <n v="474.66000000000008"/>
    <d v="2025-07-23T18:38:27"/>
    <x v="7"/>
  </r>
  <r>
    <s v="CUST008"/>
    <s v="James Wilson"/>
    <s v="East"/>
    <s v="Office Supplies"/>
    <x v="117"/>
    <n v="14"/>
    <n v="0.05"/>
    <d v="2024-11-03T00:00:00"/>
    <n v="433.58"/>
    <n v="14199.08"/>
    <n v="433.57999999999993"/>
    <d v="2025-07-23T18:38:27"/>
    <x v="7"/>
  </r>
  <r>
    <s v="CUST025"/>
    <s v="Lisa Davis"/>
    <s v="East"/>
    <s v="Books"/>
    <x v="118"/>
    <n v="2"/>
    <n v="0.15"/>
    <d v="2024-11-09T00:00:00"/>
    <n v="343.6"/>
    <n v="2021.16"/>
    <n v="343.6"/>
    <d v="2025-07-23T18:38:27"/>
    <x v="7"/>
  </r>
  <r>
    <s v="CUST026"/>
    <s v="Mary Wilson"/>
    <s v="North"/>
    <s v="Furniture"/>
    <x v="119"/>
    <n v="4"/>
    <n v="0.05"/>
    <d v="2024-11-09T00:00:00"/>
    <n v="318.3"/>
    <n v="3829.16"/>
    <n v="318.29999999999995"/>
    <d v="2025-07-23T18:38:27"/>
    <x v="7"/>
  </r>
  <r>
    <s v="CUST001"/>
    <s v="Lisa Thomas"/>
    <s v="North"/>
    <s v="Furniture"/>
    <x v="120"/>
    <n v="3"/>
    <n v="0.05"/>
    <d v="2024-11-12T00:00:00"/>
    <n v="358.41"/>
    <n v="3233.76"/>
    <n v="358.41000000000008"/>
    <d v="2025-07-23T18:38:27"/>
    <x v="7"/>
  </r>
  <r>
    <s v="CUST028"/>
    <s v="Linda Brown"/>
    <s v="South"/>
    <s v="Clothing"/>
    <x v="121"/>
    <n v="5"/>
    <n v="0"/>
    <d v="2024-11-15T00:00:00"/>
    <n v="581.5"/>
    <n v="5815.05"/>
    <n v="581.5"/>
    <d v="2025-07-23T18:38:27"/>
    <x v="7"/>
  </r>
  <r>
    <s v="CUST025"/>
    <s v="Lisa Thomas"/>
    <s v="East"/>
    <s v="Office Supplies"/>
    <x v="122"/>
    <n v="10"/>
    <n v="0.1"/>
    <d v="2024-11-16T00:00:00"/>
    <n v="410.9"/>
    <n v="10145.599999999999"/>
    <n v="410.9"/>
    <d v="2025-07-23T18:38:27"/>
    <x v="7"/>
  </r>
  <r>
    <s v="CUST019"/>
    <s v="James Taylor"/>
    <s v="South"/>
    <s v="Electronics"/>
    <x v="123"/>
    <n v="14"/>
    <n v="0"/>
    <d v="2024-11-17T00:00:00"/>
    <n v="179.51"/>
    <n v="10052.56"/>
    <n v="179.51"/>
    <d v="2025-07-23T18:38:27"/>
    <x v="7"/>
  </r>
  <r>
    <s v="CUST004"/>
    <s v="James Taylor"/>
    <s v="Central"/>
    <s v="Clothing"/>
    <x v="124"/>
    <n v="18"/>
    <n v="0.2"/>
    <d v="2024-11-17T00:00:00"/>
    <n v="511.14"/>
    <n v="23001.3"/>
    <n v="511.14"/>
    <d v="2025-07-23T18:38:27"/>
    <x v="7"/>
  </r>
  <r>
    <s v="CUST024"/>
    <s v="James Wilson"/>
    <s v="North"/>
    <s v="Electronics"/>
    <x v="125"/>
    <n v="1"/>
    <n v="0.15"/>
    <d v="2024-11-17T00:00:00"/>
    <n v="150.18"/>
    <n v="706.73"/>
    <n v="150.18000000000006"/>
    <d v="2025-07-23T18:38:27"/>
    <x v="7"/>
  </r>
  <r>
    <s v="CUST002"/>
    <s v="Linda Brown"/>
    <s v="East"/>
    <s v="Electronics"/>
    <x v="126"/>
    <n v="15"/>
    <n v="0"/>
    <d v="2024-11-19T00:00:00"/>
    <n v="352.65"/>
    <n v="21158.85"/>
    <n v="352.64999999999986"/>
    <d v="2025-07-23T18:38:27"/>
    <x v="7"/>
  </r>
  <r>
    <s v="CUST009"/>
    <s v="Emma Wilson"/>
    <s v="South"/>
    <s v="Furniture"/>
    <x v="127"/>
    <n v="10"/>
    <n v="0"/>
    <d v="2024-11-19T00:00:00"/>
    <n v="472.62"/>
    <n v="13503.3"/>
    <n v="472.62"/>
    <d v="2025-07-23T18:38:27"/>
    <x v="7"/>
  </r>
  <r>
    <s v="CUST029"/>
    <s v="Lisa Thomas"/>
    <s v="East"/>
    <s v="Electronics"/>
    <x v="128"/>
    <n v="4"/>
    <n v="0.15"/>
    <d v="2024-11-19T00:00:00"/>
    <n v="195.33"/>
    <n v="3676.72"/>
    <n v="195.33000000000004"/>
    <d v="2025-07-23T18:38:27"/>
    <x v="7"/>
  </r>
  <r>
    <s v="CUST027"/>
    <s v="James Wilson"/>
    <s v="West"/>
    <s v="Electronics"/>
    <x v="129"/>
    <n v="19"/>
    <n v="0"/>
    <d v="2024-11-20T00:00:00"/>
    <n v="64.63"/>
    <n v="4911.6899999999996"/>
    <n v="64.63"/>
    <d v="2025-07-23T18:38:27"/>
    <x v="7"/>
  </r>
  <r>
    <s v="CUST011"/>
    <s v="Emma Wilson"/>
    <s v="East"/>
    <s v="Books"/>
    <x v="130"/>
    <n v="5"/>
    <n v="0.05"/>
    <d v="2024-11-20T00:00:00"/>
    <n v="461.12"/>
    <n v="6067.4"/>
    <n v="461.12"/>
    <d v="2025-07-23T18:38:27"/>
    <x v="7"/>
  </r>
  <r>
    <s v="CUST021"/>
    <s v="Emma Davis"/>
    <s v="Central"/>
    <s v="Books"/>
    <x v="131"/>
    <n v="8"/>
    <n v="0.05"/>
    <d v="2024-11-26T00:00:00"/>
    <n v="437.11"/>
    <n v="9202.24"/>
    <n v="437.11"/>
    <d v="2025-07-23T18:38:27"/>
    <x v="7"/>
  </r>
  <r>
    <s v="CUST014"/>
    <s v="David Anderson"/>
    <s v="South"/>
    <s v="Furniture"/>
    <x v="132"/>
    <n v="8"/>
    <n v="0.1"/>
    <d v="2024-11-26T00:00:00"/>
    <n v="268.97000000000003"/>
    <n v="6830.88"/>
    <n v="268.97000000000003"/>
    <d v="2025-07-23T18:38:27"/>
    <x v="7"/>
  </r>
  <r>
    <s v="CUST018"/>
    <s v="Lisa Thomas"/>
    <s v="South"/>
    <s v="Electronics"/>
    <x v="133"/>
    <n v="1"/>
    <n v="0"/>
    <d v="2024-11-28T00:00:00"/>
    <n v="265.26"/>
    <n v="1061.04"/>
    <n v="265.26"/>
    <d v="2025-07-23T18:38:27"/>
    <x v="7"/>
  </r>
  <r>
    <s v="CUST001"/>
    <s v="Sarah Anderson"/>
    <s v="West"/>
    <s v="Electronics"/>
    <x v="134"/>
    <n v="19"/>
    <n v="0.2"/>
    <d v="2024-11-29T00:00:00"/>
    <n v="178.91"/>
    <n v="16996.45"/>
    <n v="178.90999999999997"/>
    <d v="2025-07-23T18:38:27"/>
    <x v="7"/>
  </r>
  <r>
    <s v="CUST007"/>
    <s v="Emma Davis"/>
    <s v="North"/>
    <s v="Office Supplies"/>
    <x v="135"/>
    <n v="3"/>
    <n v="0.05"/>
    <d v="2024-11-30T00:00:00"/>
    <n v="356.5"/>
    <n v="2501.73"/>
    <n v="356.5"/>
    <d v="2025-07-23T18:38:27"/>
    <x v="7"/>
  </r>
  <r>
    <s v="CUST015"/>
    <s v="David Anderson"/>
    <s v="West"/>
    <s v="Furniture"/>
    <x v="136"/>
    <n v="4"/>
    <n v="0.2"/>
    <d v="2024-12-04T00:00:00"/>
    <n v="229.65"/>
    <n v="3280.76"/>
    <n v="229.64999999999998"/>
    <d v="2025-07-23T18:38:27"/>
    <x v="8"/>
  </r>
  <r>
    <s v="CUST015"/>
    <s v="Emma Davis"/>
    <s v="Central"/>
    <s v="Electronics"/>
    <x v="137"/>
    <n v="8"/>
    <n v="0.05"/>
    <d v="2024-12-05T00:00:00"/>
    <n v="121.54"/>
    <n v="4093.92"/>
    <n v="121.54000000000002"/>
    <d v="2025-07-23T18:38:27"/>
    <x v="8"/>
  </r>
  <r>
    <s v="CUST002"/>
    <s v="Emma Wilson"/>
    <s v="South"/>
    <s v="Furniture"/>
    <x v="138"/>
    <n v="19"/>
    <n v="0.05"/>
    <d v="2024-12-12T00:00:00"/>
    <n v="268"/>
    <n v="15314.57"/>
    <n v="268"/>
    <d v="2025-07-23T18:38:27"/>
    <x v="8"/>
  </r>
  <r>
    <s v="CUST001"/>
    <s v="Michael Anderson"/>
    <s v="Central"/>
    <s v="Furniture"/>
    <x v="139"/>
    <n v="16"/>
    <n v="0.15"/>
    <d v="2024-12-14T00:00:00"/>
    <n v="426.16"/>
    <n v="22919.52"/>
    <n v="426.16000000000008"/>
    <d v="2025-07-23T18:38:27"/>
    <x v="8"/>
  </r>
  <r>
    <s v="CUST027"/>
    <s v="Linda Wilson"/>
    <s v="Central"/>
    <s v="Electronics"/>
    <x v="140"/>
    <n v="10"/>
    <n v="0.15"/>
    <d v="2024-12-14T00:00:00"/>
    <n v="316.32"/>
    <n v="14885.8"/>
    <n v="316.31999999999994"/>
    <d v="2025-07-23T18:38:27"/>
    <x v="8"/>
  </r>
  <r>
    <s v="CUST026"/>
    <s v="Emma Taylor"/>
    <s v="East"/>
    <s v="Books"/>
    <x v="141"/>
    <n v="9"/>
    <n v="0"/>
    <d v="2024-12-20T00:00:00"/>
    <n v="492.5"/>
    <n v="11081.34"/>
    <n v="492.5"/>
    <d v="2025-07-23T18:38:27"/>
    <x v="8"/>
  </r>
  <r>
    <s v="CUST026"/>
    <s v="Sarah Anderson"/>
    <s v="West"/>
    <s v="Electronics"/>
    <x v="142"/>
    <n v="19"/>
    <n v="0.2"/>
    <d v="2024-12-21T00:00:00"/>
    <n v="232.33"/>
    <n v="22071.730000000003"/>
    <n v="232.33000000000004"/>
    <d v="2025-07-23T18:38:27"/>
    <x v="8"/>
  </r>
  <r>
    <s v="CUST022"/>
    <s v="Lisa Thomas"/>
    <s v="Central"/>
    <s v="Office Supplies"/>
    <x v="143"/>
    <n v="16"/>
    <n v="0.05"/>
    <d v="2024-12-24T00:00:00"/>
    <n v="165.97"/>
    <n v="6211.68"/>
    <n v="165.97"/>
    <d v="2025-07-23T18:38:27"/>
    <x v="8"/>
  </r>
  <r>
    <s v="CUST004"/>
    <s v="Mary Davis"/>
    <s v="North"/>
    <s v="Clothing"/>
    <x v="144"/>
    <n v="6"/>
    <n v="0.15"/>
    <d v="2024-12-25T00:00:00"/>
    <n v="675.5"/>
    <n v="9536.52"/>
    <n v="675.5"/>
    <d v="2025-07-23T18:38:27"/>
    <x v="8"/>
  </r>
  <r>
    <s v="CUST001"/>
    <s v="David Anderson"/>
    <s v="North"/>
    <s v="Clothing"/>
    <x v="145"/>
    <n v="13"/>
    <n v="0.2"/>
    <d v="2024-12-25T00:00:00"/>
    <n v="134.66"/>
    <n v="4376.58"/>
    <n v="134.66"/>
    <d v="2025-07-23T18:38:27"/>
    <x v="8"/>
  </r>
  <r>
    <s v="CUST022"/>
    <s v="James Wilson"/>
    <s v="West"/>
    <s v="Books"/>
    <x v="146"/>
    <n v="14"/>
    <n v="0.1"/>
    <d v="2024-12-30T00:00:00"/>
    <n v="487.36"/>
    <n v="18953.059999999998"/>
    <n v="487.36"/>
    <d v="2025-07-23T18:38:27"/>
    <x v="8"/>
  </r>
  <r>
    <s v="CUST011"/>
    <s v="Linda Moore"/>
    <s v="Central"/>
    <s v="Clothing"/>
    <x v="147"/>
    <n v="11"/>
    <n v="0.05"/>
    <d v="2025-01-01T00:00:00"/>
    <n v="314.74"/>
    <n v="7288.71"/>
    <n v="314.74"/>
    <d v="2025-07-23T18:38:27"/>
    <x v="9"/>
  </r>
  <r>
    <s v="CUST028"/>
    <s v="Lisa Davis"/>
    <s v="North"/>
    <s v="Office Supplies"/>
    <x v="148"/>
    <n v="1"/>
    <n v="0.2"/>
    <d v="2025-01-01T00:00:00"/>
    <n v="111.39"/>
    <n v="309.42"/>
    <n v="111.38999999999999"/>
    <d v="2025-07-23T18:38:27"/>
    <x v="9"/>
  </r>
  <r>
    <s v="CUST011"/>
    <s v="Linda Wilson"/>
    <s v="North"/>
    <s v="Books"/>
    <x v="149"/>
    <n v="18"/>
    <n v="0.1"/>
    <d v="2025-01-02T00:00:00"/>
    <n v="318.47000000000003"/>
    <n v="15923.34"/>
    <n v="318.47000000000003"/>
    <d v="2025-07-23T18:38:27"/>
    <x v="9"/>
  </r>
  <r>
    <s v="CUST028"/>
    <s v="James Wilson"/>
    <s v="Central"/>
    <s v="Office Supplies"/>
    <x v="150"/>
    <n v="10"/>
    <n v="0.1"/>
    <d v="2025-01-03T00:00:00"/>
    <n v="301.75"/>
    <n v="7450.5"/>
    <n v="301.75"/>
    <d v="2025-07-23T18:38:27"/>
    <x v="9"/>
  </r>
  <r>
    <s v="CUST016"/>
    <s v="James Taylor"/>
    <s v="South"/>
    <s v="Clothing"/>
    <x v="151"/>
    <n v="5"/>
    <n v="0.05"/>
    <d v="2025-01-03T00:00:00"/>
    <n v="413.36"/>
    <n v="4351.1499999999996"/>
    <n v="413.36"/>
    <d v="2025-07-23T18:38:27"/>
    <x v="9"/>
  </r>
  <r>
    <s v="CUST010"/>
    <s v="Linda Wilson"/>
    <s v="West"/>
    <s v="Furniture"/>
    <x v="152"/>
    <n v="18"/>
    <n v="0.05"/>
    <d v="2025-01-06T00:00:00"/>
    <n v="286.68"/>
    <n v="15519.420000000002"/>
    <n v="286.68000000000006"/>
    <d v="2025-07-23T18:38:27"/>
    <x v="9"/>
  </r>
  <r>
    <s v="CUST013"/>
    <s v="Mary Wilson"/>
    <s v="North"/>
    <s v="Clothing"/>
    <x v="153"/>
    <n v="19"/>
    <n v="0.05"/>
    <d v="2025-01-10T00:00:00"/>
    <n v="556.30999999999995"/>
    <n v="22252.420000000002"/>
    <n v="556.30999999999995"/>
    <d v="2025-07-23T18:38:27"/>
    <x v="9"/>
  </r>
  <r>
    <s v="CUST015"/>
    <s v="Robert Anderson"/>
    <s v="South"/>
    <s v="Furniture"/>
    <x v="154"/>
    <n v="11"/>
    <n v="0.1"/>
    <d v="2025-01-12T00:00:00"/>
    <n v="332.19"/>
    <n v="11600.16"/>
    <n v="332.19000000000005"/>
    <d v="2025-07-23T18:38:27"/>
    <x v="9"/>
  </r>
  <r>
    <s v="CUST015"/>
    <s v="James Wilson"/>
    <s v="North"/>
    <s v="Electronics"/>
    <x v="155"/>
    <n v="5"/>
    <n v="0.2"/>
    <d v="2025-01-13T00:00:00"/>
    <n v="336.24"/>
    <n v="8406.0499999999993"/>
    <n v="336.24"/>
    <d v="2025-07-23T18:38:27"/>
    <x v="9"/>
  </r>
  <r>
    <s v="CUST015"/>
    <s v="David Thomas"/>
    <s v="West"/>
    <s v="Clothing"/>
    <x v="156"/>
    <n v="9"/>
    <n v="0.05"/>
    <d v="2025-01-16T00:00:00"/>
    <n v="180.39"/>
    <n v="3417.93"/>
    <n v="180.39"/>
    <d v="2025-07-23T18:38:27"/>
    <x v="9"/>
  </r>
  <r>
    <s v="CUST008"/>
    <s v="Lisa Thomas"/>
    <s v="Central"/>
    <s v="Clothing"/>
    <x v="157"/>
    <n v="2"/>
    <n v="0.1"/>
    <d v="2025-01-17T00:00:00"/>
    <n v="484.35"/>
    <n v="2152.66"/>
    <n v="484.35"/>
    <d v="2025-07-23T18:38:27"/>
    <x v="9"/>
  </r>
  <r>
    <s v="CUST008"/>
    <s v="Mary Davis"/>
    <s v="Central"/>
    <s v="Office Supplies"/>
    <x v="158"/>
    <n v="7"/>
    <n v="0"/>
    <d v="2025-01-17T00:00:00"/>
    <n v="562.82000000000005"/>
    <n v="8754.9700000000012"/>
    <n v="562.82000000000005"/>
    <d v="2025-07-23T18:38:27"/>
    <x v="9"/>
  </r>
  <r>
    <s v="CUST023"/>
    <s v="James Taylor"/>
    <s v="South"/>
    <s v="Clothing"/>
    <x v="159"/>
    <n v="6"/>
    <n v="0.2"/>
    <d v="2025-01-17T00:00:00"/>
    <n v="447.34"/>
    <n v="6710.0399999999991"/>
    <n v="447.33999999999992"/>
    <d v="2025-07-23T18:38:27"/>
    <x v="9"/>
  </r>
  <r>
    <s v="CUST024"/>
    <s v="Linda Taylor"/>
    <s v="North"/>
    <s v="Clothing"/>
    <x v="160"/>
    <n v="12"/>
    <n v="0.2"/>
    <d v="2025-01-20T00:00:00"/>
    <n v="649.04999999999995"/>
    <n v="19471.439999999999"/>
    <n v="649.04999999999995"/>
    <d v="2025-07-23T18:38:27"/>
    <x v="9"/>
  </r>
  <r>
    <s v="CUST018"/>
    <s v="Lisa Davis"/>
    <s v="North"/>
    <s v="Books"/>
    <x v="161"/>
    <n v="11"/>
    <n v="0.2"/>
    <d v="2025-01-21T00:00:00"/>
    <n v="205"/>
    <n v="7047.04"/>
    <n v="205"/>
    <d v="2025-07-23T18:38:27"/>
    <x v="9"/>
  </r>
  <r>
    <s v="CUST030"/>
    <s v="Sarah Anderson"/>
    <s v="West"/>
    <s v="Clothing"/>
    <x v="162"/>
    <n v="17"/>
    <n v="0.1"/>
    <d v="2025-01-27T00:00:00"/>
    <n v="263.32"/>
    <n v="9947.7199999999993"/>
    <n v="263.32"/>
    <d v="2025-07-23T18:38:27"/>
    <x v="9"/>
  </r>
  <r>
    <s v="CUST030"/>
    <s v="Mary Davis"/>
    <s v="East"/>
    <s v="Clothing"/>
    <x v="163"/>
    <n v="5"/>
    <n v="0.2"/>
    <d v="2025-02-02T00:00:00"/>
    <n v="443.99"/>
    <n v="5549.9"/>
    <n v="443.99"/>
    <d v="2025-07-23T18:38:27"/>
    <x v="10"/>
  </r>
  <r>
    <s v="CUST015"/>
    <s v="Lisa Thomas"/>
    <s v="East"/>
    <s v="Books"/>
    <x v="164"/>
    <n v="9"/>
    <n v="0.1"/>
    <d v="2025-02-04T00:00:00"/>
    <n v="395.31"/>
    <n v="9882.7199999999993"/>
    <n v="395.30999999999995"/>
    <d v="2025-07-23T18:38:27"/>
    <x v="10"/>
  </r>
  <r>
    <s v="CUST002"/>
    <s v="Lisa Davis"/>
    <s v="West"/>
    <s v="Office Supplies"/>
    <x v="165"/>
    <n v="7"/>
    <n v="0.1"/>
    <d v="2025-02-05T00:00:00"/>
    <n v="335.04"/>
    <n v="5790.75"/>
    <n v="335.04"/>
    <d v="2025-07-23T18:38:27"/>
    <x v="10"/>
  </r>
  <r>
    <s v="CUST024"/>
    <s v="Linda Wilson"/>
    <s v="Central"/>
    <s v="Clothing"/>
    <x v="166"/>
    <n v="16"/>
    <n v="0.1"/>
    <d v="2025-02-07T00:00:00"/>
    <n v="333.85"/>
    <n v="11870.08"/>
    <n v="333.85"/>
    <d v="2025-07-23T18:38:27"/>
    <x v="10"/>
  </r>
  <r>
    <s v="CUST004"/>
    <s v="James Davis"/>
    <s v="East"/>
    <s v="Office Supplies"/>
    <x v="167"/>
    <n v="6"/>
    <n v="0.1"/>
    <d v="2025-02-10T00:00:00"/>
    <n v="531.05999999999995"/>
    <n v="7867.5599999999995"/>
    <n v="531.05999999999995"/>
    <d v="2025-07-23T18:38:27"/>
    <x v="10"/>
  </r>
  <r>
    <s v="CUST004"/>
    <s v="Mary Davis"/>
    <s v="South"/>
    <s v="Office Supplies"/>
    <x v="168"/>
    <n v="19"/>
    <n v="0.1"/>
    <d v="2025-02-15T00:00:00"/>
    <n v="232.19"/>
    <n v="10893.080000000002"/>
    <n v="232.19"/>
    <d v="2025-07-23T18:38:27"/>
    <x v="10"/>
  </r>
  <r>
    <s v="CUST028"/>
    <s v="James Wilson"/>
    <s v="West"/>
    <s v="Electronics"/>
    <x v="169"/>
    <n v="14"/>
    <n v="0.2"/>
    <d v="2025-02-17T00:00:00"/>
    <n v="223.04"/>
    <n v="15613.08"/>
    <n v="223.03999999999996"/>
    <d v="2025-07-23T18:38:27"/>
    <x v="10"/>
  </r>
  <r>
    <s v="CUST012"/>
    <s v="Lisa Thomas"/>
    <s v="North"/>
    <s v="Clothing"/>
    <x v="170"/>
    <n v="4"/>
    <n v="0"/>
    <d v="2025-02-19T00:00:00"/>
    <n v="422.92"/>
    <n v="3383.36"/>
    <n v="422.92"/>
    <d v="2025-07-23T18:38:27"/>
    <x v="10"/>
  </r>
  <r>
    <s v="CUST026"/>
    <s v="David Brown"/>
    <s v="West"/>
    <s v="Electronics"/>
    <x v="171"/>
    <n v="3"/>
    <n v="0"/>
    <d v="2025-02-20T00:00:00"/>
    <n v="257.45"/>
    <n v="3089.3999999999996"/>
    <n v="257.45000000000005"/>
    <d v="2025-07-23T18:38:27"/>
    <x v="10"/>
  </r>
  <r>
    <s v="CUST009"/>
    <s v="Mary Davis"/>
    <s v="North"/>
    <s v="Books"/>
    <x v="172"/>
    <n v="2"/>
    <n v="0.2"/>
    <d v="2025-02-21T00:00:00"/>
    <n v="380.75"/>
    <n v="2379.66"/>
    <n v="380.75"/>
    <d v="2025-07-23T18:38:27"/>
    <x v="10"/>
  </r>
  <r>
    <s v="CUST003"/>
    <s v="Sarah Anderson"/>
    <s v="South"/>
    <s v="Books"/>
    <x v="173"/>
    <n v="15"/>
    <n v="0.2"/>
    <d v="2025-02-24T00:00:00"/>
    <n v="225.37"/>
    <n v="10564.199999999999"/>
    <n v="225.37"/>
    <d v="2025-07-23T18:38:27"/>
    <x v="10"/>
  </r>
  <r>
    <s v="CUST002"/>
    <s v="Mary Jackson"/>
    <s v="Central"/>
    <s v="Office Supplies"/>
    <x v="174"/>
    <n v="12"/>
    <n v="0.2"/>
    <d v="2025-02-24T00:00:00"/>
    <n v="582.55999999999995"/>
    <n v="19418.64"/>
    <n v="582.55999999999995"/>
    <d v="2025-07-23T18:38:27"/>
    <x v="10"/>
  </r>
  <r>
    <s v="CUST013"/>
    <s v="Linda Taylor"/>
    <s v="Central"/>
    <s v="Books"/>
    <x v="175"/>
    <n v="2"/>
    <n v="0.15"/>
    <d v="2025-02-25T00:00:00"/>
    <n v="344.91"/>
    <n v="2028.86"/>
    <n v="344.90999999999997"/>
    <d v="2025-07-23T18:38:27"/>
    <x v="10"/>
  </r>
  <r>
    <s v="CUST018"/>
    <s v="Mary Davis"/>
    <s v="Central"/>
    <s v="Clothing"/>
    <x v="176"/>
    <n v="18"/>
    <n v="0.2"/>
    <d v="2025-02-27T00:00:00"/>
    <n v="330.79"/>
    <n v="14885.460000000001"/>
    <n v="330.79"/>
    <d v="2025-07-23T18:38:27"/>
    <x v="10"/>
  </r>
  <r>
    <s v="CUST017"/>
    <s v="Mary Davis"/>
    <s v="Central"/>
    <s v="Clothing"/>
    <x v="177"/>
    <n v="8"/>
    <n v="0.1"/>
    <d v="2025-03-01T00:00:00"/>
    <n v="460"/>
    <n v="8177.84"/>
    <n v="460"/>
    <d v="2025-07-23T18:38:27"/>
    <x v="11"/>
  </r>
  <r>
    <s v="CUST004"/>
    <s v="Linda Wilson"/>
    <s v="East"/>
    <s v="Books"/>
    <x v="178"/>
    <n v="6"/>
    <n v="0"/>
    <d v="2025-03-02T00:00:00"/>
    <n v="439.88"/>
    <n v="6598.14"/>
    <n v="439.88"/>
    <d v="2025-07-23T18:38:27"/>
    <x v="11"/>
  </r>
  <r>
    <s v="CUST028"/>
    <s v="Sarah Davis"/>
    <s v="North"/>
    <s v="Books"/>
    <x v="179"/>
    <n v="8"/>
    <n v="0.1"/>
    <d v="2025-03-05T00:00:00"/>
    <n v="255.79"/>
    <n v="5684.16"/>
    <n v="255.78999999999996"/>
    <d v="2025-07-23T18:38:27"/>
    <x v="11"/>
  </r>
  <r>
    <s v="CUST028"/>
    <s v="Mary Wilson"/>
    <s v="North"/>
    <s v="Books"/>
    <x v="180"/>
    <n v="15"/>
    <n v="0.2"/>
    <d v="2025-03-08T00:00:00"/>
    <n v="159.74"/>
    <n v="7487.7"/>
    <n v="159.74"/>
    <d v="2025-07-23T18:38:27"/>
    <x v="11"/>
  </r>
  <r>
    <s v="CUST014"/>
    <s v="Emma Davis"/>
    <s v="South"/>
    <s v="Books"/>
    <x v="181"/>
    <n v="18"/>
    <n v="0.05"/>
    <d v="2025-03-09T00:00:00"/>
    <n v="404.39"/>
    <n v="19155.420000000002"/>
    <n v="404.39"/>
    <d v="2025-07-23T18:38:27"/>
    <x v="11"/>
  </r>
  <r>
    <s v="CUST003"/>
    <s v="Emma Davis"/>
    <s v="East"/>
    <s v="Office Supplies"/>
    <x v="182"/>
    <n v="18"/>
    <n v="0.05"/>
    <d v="2025-03-10T00:00:00"/>
    <n v="187.57"/>
    <n v="7897.68"/>
    <n v="187.57"/>
    <d v="2025-07-23T18:38:27"/>
    <x v="11"/>
  </r>
  <r>
    <s v="CUST029"/>
    <s v="David Brown"/>
    <s v="West"/>
    <s v="Clothing"/>
    <x v="183"/>
    <n v="2"/>
    <n v="0.05"/>
    <d v="2025-03-11T00:00:00"/>
    <n v="410.87"/>
    <n v="1729.96"/>
    <n v="410.87"/>
    <d v="2025-07-23T18:38:27"/>
    <x v="11"/>
  </r>
  <r>
    <s v="CUST021"/>
    <s v="David Brown"/>
    <s v="West"/>
    <s v="Furniture"/>
    <x v="184"/>
    <n v="14"/>
    <n v="0.2"/>
    <d v="2025-03-17T00:00:00"/>
    <n v="275.77999999999997"/>
    <n v="13789.019999999999"/>
    <n v="275.77999999999997"/>
    <d v="2025-07-23T18:38:27"/>
    <x v="11"/>
  </r>
  <r>
    <s v="CUST007"/>
    <s v="David Brown"/>
    <s v="West"/>
    <s v="Clothing"/>
    <x v="185"/>
    <n v="18"/>
    <n v="0"/>
    <d v="2025-03-18T00:00:00"/>
    <n v="746.74"/>
    <n v="26882.82"/>
    <n v="746.74"/>
    <d v="2025-07-23T18:38:27"/>
    <x v="11"/>
  </r>
  <r>
    <s v="CUST009"/>
    <s v="Linda Taylor"/>
    <s v="South"/>
    <s v="Clothing"/>
    <x v="186"/>
    <n v="9"/>
    <n v="0.1"/>
    <d v="2025-03-20T00:00:00"/>
    <n v="310.24"/>
    <n v="6204.87"/>
    <n v="310.24"/>
    <d v="2025-07-23T18:38:27"/>
    <x v="11"/>
  </r>
  <r>
    <s v="CUST023"/>
    <s v="Mary Wilson"/>
    <s v="South"/>
    <s v="Clothing"/>
    <x v="187"/>
    <n v="1"/>
    <n v="0"/>
    <d v="2025-03-22T00:00:00"/>
    <n v="341.12"/>
    <n v="682.24"/>
    <n v="341.12"/>
    <d v="2025-07-23T18:38:27"/>
    <x v="11"/>
  </r>
  <r>
    <s v="CUST029"/>
    <s v="Michael Anderson"/>
    <s v="North"/>
    <s v="Electronics"/>
    <x v="188"/>
    <n v="15"/>
    <n v="0.2"/>
    <d v="2025-03-25T00:00:00"/>
    <n v="91.71"/>
    <n v="6878.1"/>
    <n v="91.70999999999998"/>
    <d v="2025-07-23T18:38:27"/>
    <x v="11"/>
  </r>
  <r>
    <s v="CUST009"/>
    <s v="Michael Anderson"/>
    <s v="South"/>
    <s v="Furniture"/>
    <x v="189"/>
    <n v="11"/>
    <n v="0.2"/>
    <d v="2025-03-26T00:00:00"/>
    <n v="331.59"/>
    <n v="13026.75"/>
    <n v="331.58999999999992"/>
    <d v="2025-07-23T18:38:27"/>
    <x v="11"/>
  </r>
  <r>
    <s v="CUST007"/>
    <s v="James Davis"/>
    <s v="South"/>
    <s v="Clothing"/>
    <x v="190"/>
    <n v="9"/>
    <n v="0"/>
    <d v="2025-03-27T00:00:00"/>
    <n v="381.07"/>
    <n v="6859.26"/>
    <n v="381.07"/>
    <d v="2025-07-23T18:38:27"/>
    <x v="11"/>
  </r>
  <r>
    <s v="CUST030"/>
    <s v="Linda Taylor"/>
    <s v="North"/>
    <s v="Books"/>
    <x v="191"/>
    <n v="10"/>
    <n v="0.15"/>
    <d v="2025-03-27T00:00:00"/>
    <n v="255.24"/>
    <n v="7507.1"/>
    <n v="255.24"/>
    <d v="2025-07-23T18:38:27"/>
    <x v="11"/>
  </r>
  <r>
    <s v="CUST018"/>
    <s v="David Anderson"/>
    <s v="Central"/>
    <s v="Clothing"/>
    <x v="192"/>
    <n v="14"/>
    <n v="0.05"/>
    <d v="2025-03-29T00:00:00"/>
    <n v="692.05"/>
    <n v="20397.16"/>
    <n v="692.05"/>
    <d v="2025-07-23T18:38:27"/>
    <x v="11"/>
  </r>
  <r>
    <s v="CUST008"/>
    <s v="Emma Wilson"/>
    <s v="East"/>
    <s v="Furniture"/>
    <x v="193"/>
    <n v="17"/>
    <n v="0.1"/>
    <d v="2025-03-29T00:00:00"/>
    <n v="344.41"/>
    <n v="18587.460000000003"/>
    <n v="344.41000000000008"/>
    <d v="2025-07-23T18:38:27"/>
    <x v="11"/>
  </r>
  <r>
    <s v="CUST014"/>
    <s v="Sarah Anderson"/>
    <s v="West"/>
    <s v="Clothing"/>
    <x v="194"/>
    <n v="8"/>
    <n v="0.15"/>
    <d v="2025-03-30T00:00:00"/>
    <n v="397.06"/>
    <n v="7474.16"/>
    <n v="397.05999999999995"/>
    <d v="2025-07-23T18:38:27"/>
    <x v="11"/>
  </r>
  <r>
    <s v="CUST024"/>
    <s v="David Thomas"/>
    <s v="Central"/>
    <s v="Clothing"/>
    <x v="195"/>
    <n v="8"/>
    <n v="0.2"/>
    <d v="2025-03-30T00:00:00"/>
    <n v="586.14"/>
    <n v="11722.8"/>
    <n v="586.14"/>
    <d v="2025-07-23T18:38:27"/>
    <x v="11"/>
  </r>
  <r>
    <s v="CUST028"/>
    <s v="Robert Anderson"/>
    <s v="South"/>
    <s v="Office Supplies"/>
    <x v="196"/>
    <n v="3"/>
    <n v="0"/>
    <d v="2025-04-02T00:00:00"/>
    <n v="333.36"/>
    <n v="2222.3999999999996"/>
    <n v="333.36"/>
    <d v="2025-07-23T18:38:27"/>
    <x v="12"/>
  </r>
  <r>
    <s v="CUST015"/>
    <s v="Sarah Anderson"/>
    <s v="West"/>
    <s v="Office Supplies"/>
    <x v="197"/>
    <n v="17"/>
    <n v="0"/>
    <d v="2025-04-05T00:00:00"/>
    <n v="245.45"/>
    <n v="9272.4800000000014"/>
    <n v="245.45"/>
    <d v="2025-07-23T18:38:27"/>
    <x v="12"/>
  </r>
  <r>
    <s v="CUST010"/>
    <s v="David Thomas"/>
    <s v="East"/>
    <s v="Books"/>
    <x v="198"/>
    <n v="8"/>
    <n v="0.05"/>
    <d v="2025-04-05T00:00:00"/>
    <n v="379.09"/>
    <n v="7980.88"/>
    <n v="379.09000000000003"/>
    <d v="2025-07-23T18:38:27"/>
    <x v="12"/>
  </r>
  <r>
    <s v="CUST016"/>
    <s v="David Thomas"/>
    <s v="South"/>
    <s v="Clothing"/>
    <x v="199"/>
    <n v="2"/>
    <n v="0.05"/>
    <d v="2025-04-07T00:00:00"/>
    <n v="440.95"/>
    <n v="1856.64"/>
    <n v="440.95"/>
    <d v="2025-07-23T18:38:27"/>
    <x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98697F-5651-4623-A9F5-DDC9615FC56E}" name="SalesBy_Product_Region" cacheId="1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G10" firstHeaderRow="1" firstDataRow="2" firstDataCol="1"/>
  <pivotFields count="14">
    <pivotField compact="0" showAll="0"/>
    <pivotField compact="0" showAll="0"/>
    <pivotField axis="axisCol" compact="0" showAll="0">
      <items count="6">
        <item x="4"/>
        <item x="1"/>
        <item x="3"/>
        <item x="2"/>
        <item x="0"/>
        <item t="default"/>
      </items>
    </pivotField>
    <pivotField axis="axisRow" compact="0" showAll="0">
      <items count="6">
        <item x="0"/>
        <item x="1"/>
        <item x="2"/>
        <item x="3"/>
        <item x="4"/>
        <item t="default"/>
      </items>
    </pivotField>
    <pivotField dataField="1" compact="0" showAll="0">
      <items count="201">
        <item x="129"/>
        <item x="148"/>
        <item x="145"/>
        <item x="156"/>
        <item x="143"/>
        <item x="21"/>
        <item x="182"/>
        <item x="188"/>
        <item x="35"/>
        <item x="61"/>
        <item x="180"/>
        <item x="8"/>
        <item x="137"/>
        <item x="77"/>
        <item x="14"/>
        <item x="72"/>
        <item x="197"/>
        <item x="42"/>
        <item x="168"/>
        <item x="39"/>
        <item x="162"/>
        <item x="100"/>
        <item x="70"/>
        <item x="17"/>
        <item x="161"/>
        <item x="19"/>
        <item x="114"/>
        <item x="147"/>
        <item x="26"/>
        <item x="80"/>
        <item x="187"/>
        <item x="115"/>
        <item x="186"/>
        <item x="111"/>
        <item x="173"/>
        <item x="23"/>
        <item x="125"/>
        <item x="179"/>
        <item x="2"/>
        <item x="123"/>
        <item x="91"/>
        <item x="108"/>
        <item x="9"/>
        <item x="196"/>
        <item x="57"/>
        <item x="166"/>
        <item x="22"/>
        <item x="150"/>
        <item x="191"/>
        <item x="3"/>
        <item x="190"/>
        <item x="113"/>
        <item x="38"/>
        <item x="49"/>
        <item x="82"/>
        <item x="29"/>
        <item x="73"/>
        <item x="69"/>
        <item x="138"/>
        <item x="54"/>
        <item x="136"/>
        <item x="13"/>
        <item x="98"/>
        <item x="176"/>
        <item x="165"/>
        <item x="135"/>
        <item x="43"/>
        <item x="36"/>
        <item x="170"/>
        <item x="4"/>
        <item x="32"/>
        <item x="132"/>
        <item x="45"/>
        <item x="152"/>
        <item x="183"/>
        <item x="151"/>
        <item x="86"/>
        <item x="92"/>
        <item x="66"/>
        <item x="16"/>
        <item x="149"/>
        <item x="134"/>
        <item x="99"/>
        <item x="95"/>
        <item x="55"/>
        <item x="128"/>
        <item x="103"/>
        <item x="24"/>
        <item x="199"/>
        <item x="62"/>
        <item x="194"/>
        <item x="27"/>
        <item x="53"/>
        <item x="20"/>
        <item x="119"/>
        <item x="105"/>
        <item x="5"/>
        <item x="94"/>
        <item x="33"/>
        <item x="56"/>
        <item x="110"/>
        <item x="71"/>
        <item x="28"/>
        <item x="184"/>
        <item x="101"/>
        <item x="198"/>
        <item x="47"/>
        <item x="63"/>
        <item x="118"/>
        <item x="102"/>
        <item x="117"/>
        <item x="175"/>
        <item x="122"/>
        <item x="68"/>
        <item x="50"/>
        <item x="177"/>
        <item x="31"/>
        <item x="41"/>
        <item x="171"/>
        <item x="65"/>
        <item x="0"/>
        <item x="154"/>
        <item x="133"/>
        <item x="181"/>
        <item x="83"/>
        <item x="7"/>
        <item x="157"/>
        <item x="120"/>
        <item x="106"/>
        <item x="52"/>
        <item x="193"/>
        <item x="164"/>
        <item x="178"/>
        <item x="64"/>
        <item x="1"/>
        <item x="90"/>
        <item x="163"/>
        <item x="78"/>
        <item x="169"/>
        <item x="159"/>
        <item x="81"/>
        <item x="131"/>
        <item x="40"/>
        <item x="88"/>
        <item x="93"/>
        <item x="142"/>
        <item x="121"/>
        <item x="84"/>
        <item x="153"/>
        <item x="96"/>
        <item x="25"/>
        <item x="189"/>
        <item x="48"/>
        <item x="172"/>
        <item x="12"/>
        <item x="112"/>
        <item x="34"/>
        <item x="97"/>
        <item x="130"/>
        <item x="75"/>
        <item x="46"/>
        <item x="51"/>
        <item x="44"/>
        <item x="141"/>
        <item x="58"/>
        <item x="116"/>
        <item x="158"/>
        <item x="76"/>
        <item x="89"/>
        <item x="124"/>
        <item x="104"/>
        <item x="79"/>
        <item x="109"/>
        <item x="167"/>
        <item x="6"/>
        <item x="85"/>
        <item x="11"/>
        <item x="127"/>
        <item x="146"/>
        <item x="59"/>
        <item x="67"/>
        <item x="60"/>
        <item x="37"/>
        <item x="126"/>
        <item x="139"/>
        <item x="87"/>
        <item x="30"/>
        <item x="192"/>
        <item x="195"/>
        <item x="140"/>
        <item x="185"/>
        <item x="15"/>
        <item x="18"/>
        <item x="74"/>
        <item x="10"/>
        <item x="144"/>
        <item x="174"/>
        <item x="160"/>
        <item x="155"/>
        <item x="107"/>
        <item t="default"/>
      </items>
    </pivotField>
    <pivotField compact="0" showAll="0"/>
    <pivotField compact="0" showAll="0">
      <items count="6">
        <item x="1"/>
        <item x="4"/>
        <item x="3"/>
        <item x="2"/>
        <item x="0"/>
        <item t="default"/>
      </items>
    </pivotField>
    <pivotField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 compact="0" dragToRow="0" dragToCol="0" dragToPage="0" showAll="0" defaultSubtotal="0"/>
    <pivotField compact="0" dragToRow="0" dragToCol="0" dragToPage="0" showAll="0" defaultSubtotal="0"/>
  </pivotFields>
  <rowFields count="1">
    <field x="3"/>
  </rowFields>
  <rowItems count="6">
    <i>
      <x/>
    </i>
    <i>
      <x v="1"/>
    </i>
    <i>
      <x v="2"/>
    </i>
    <i>
      <x v="3"/>
    </i>
    <i>
      <x v="4"/>
    </i>
    <i t="grand">
      <x/>
    </i>
  </rowItems>
  <colFields count="1">
    <field x="2"/>
  </colFields>
  <colItems count="6">
    <i>
      <x/>
    </i>
    <i>
      <x v="1"/>
    </i>
    <i>
      <x v="2"/>
    </i>
    <i>
      <x v="3"/>
    </i>
    <i>
      <x v="4"/>
    </i>
    <i t="grand">
      <x/>
    </i>
  </colItems>
  <dataFields count="1">
    <dataField name="Sum of Sales" fld="4" baseField="0" baseItem="0"/>
  </dataFields>
  <formats count="2">
    <format dxfId="131">
      <pivotArea type="all" dataOnly="0" outline="0" fieldPosition="0"/>
    </format>
    <format dxfId="130">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115AB3D-A789-43E1-A2DF-DBD10813BCD3}" name="QuantityByRegion&amp;Product" cacheId="1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53">
  <location ref="J22:P29" firstHeaderRow="1" firstDataRow="2" firstDataCol="1"/>
  <pivotFields count="14">
    <pivotField compact="0" showAll="0"/>
    <pivotField compact="0" showAll="0"/>
    <pivotField axis="axisCol" compact="0" showAll="0">
      <items count="6">
        <item x="4"/>
        <item x="1"/>
        <item x="3"/>
        <item x="2"/>
        <item x="0"/>
        <item t="default"/>
      </items>
    </pivotField>
    <pivotField axis="axisRow" compact="0" showAll="0">
      <items count="6">
        <item x="0"/>
        <item x="1"/>
        <item x="2"/>
        <item x="3"/>
        <item x="4"/>
        <item t="default"/>
      </items>
    </pivotField>
    <pivotField compact="0" showAll="0"/>
    <pivotField dataField="1" compact="0" showAll="0"/>
    <pivotField compact="0" showAll="0">
      <items count="6">
        <item x="1"/>
        <item x="4"/>
        <item x="3"/>
        <item x="2"/>
        <item x="0"/>
        <item t="default"/>
      </items>
    </pivotField>
    <pivotField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 compact="0" dragToRow="0" dragToCol="0" dragToPage="0" showAll="0" defaultSubtotal="0"/>
    <pivotField compact="0" dragToRow="0" dragToCol="0" dragToPage="0" showAll="0" defaultSubtotal="0"/>
  </pivotFields>
  <rowFields count="1">
    <field x="3"/>
  </rowFields>
  <rowItems count="6">
    <i>
      <x/>
    </i>
    <i>
      <x v="1"/>
    </i>
    <i>
      <x v="2"/>
    </i>
    <i>
      <x v="3"/>
    </i>
    <i>
      <x v="4"/>
    </i>
    <i t="grand">
      <x/>
    </i>
  </rowItems>
  <colFields count="1">
    <field x="2"/>
  </colFields>
  <colItems count="6">
    <i>
      <x/>
    </i>
    <i>
      <x v="1"/>
    </i>
    <i>
      <x v="2"/>
    </i>
    <i>
      <x v="3"/>
    </i>
    <i>
      <x v="4"/>
    </i>
    <i t="grand">
      <x/>
    </i>
  </colItems>
  <dataFields count="1">
    <dataField name="Sum of Quantity" fld="5" baseField="0" baseItem="0"/>
  </dataFields>
  <formats count="10">
    <format dxfId="21">
      <pivotArea type="all" dataOnly="0" outline="0" fieldPosition="0"/>
    </format>
    <format dxfId="22">
      <pivotArea outline="0" collapsedLevelsAreSubtotals="1" fieldPosition="0"/>
    </format>
    <format dxfId="23">
      <pivotArea field="2" type="button" dataOnly="0" labelOnly="1" outline="0" axis="axisCol" fieldPosition="0"/>
    </format>
    <format dxfId="24">
      <pivotArea dataOnly="0" labelOnly="1" grandRow="1" outline="0" fieldPosition="0"/>
    </format>
    <format dxfId="25">
      <pivotArea dataOnly="0" labelOnly="1" outline="0" axis="axisValues" fieldPosition="0"/>
    </format>
    <format dxfId="26">
      <pivotArea type="all" dataOnly="0" outline="0" fieldPosition="0"/>
    </format>
    <format dxfId="27">
      <pivotArea outline="0" collapsedLevelsAreSubtotals="1" fieldPosition="0"/>
    </format>
    <format dxfId="28">
      <pivotArea field="2" type="button" dataOnly="0" labelOnly="1" outline="0" axis="axisCol" fieldPosition="0"/>
    </format>
    <format dxfId="29">
      <pivotArea dataOnly="0" labelOnly="1" grandRow="1" outline="0" fieldPosition="0"/>
    </format>
    <format dxfId="30">
      <pivotArea dataOnly="0" labelOnly="1" outline="0" axis="axisValues" fieldPosition="0"/>
    </format>
  </formats>
  <chartFormats count="12">
    <chartFormat chart="43" format="0" series="1">
      <pivotArea type="data" outline="0" fieldPosition="0">
        <references count="2">
          <reference field="4294967294" count="1" selected="0">
            <x v="0"/>
          </reference>
          <reference field="2" count="1" selected="0">
            <x v="0"/>
          </reference>
        </references>
      </pivotArea>
    </chartFormat>
    <chartFormat chart="43" format="1" series="1">
      <pivotArea type="data" outline="0" fieldPosition="0">
        <references count="2">
          <reference field="4294967294" count="1" selected="0">
            <x v="0"/>
          </reference>
          <reference field="2" count="1" selected="0">
            <x v="1"/>
          </reference>
        </references>
      </pivotArea>
    </chartFormat>
    <chartFormat chart="43" format="2" series="1">
      <pivotArea type="data" outline="0" fieldPosition="0">
        <references count="2">
          <reference field="4294967294" count="1" selected="0">
            <x v="0"/>
          </reference>
          <reference field="2" count="1" selected="0">
            <x v="2"/>
          </reference>
        </references>
      </pivotArea>
    </chartFormat>
    <chartFormat chart="43" format="3" series="1">
      <pivotArea type="data" outline="0" fieldPosition="0">
        <references count="2">
          <reference field="4294967294" count="1" selected="0">
            <x v="0"/>
          </reference>
          <reference field="2" count="1" selected="0">
            <x v="3"/>
          </reference>
        </references>
      </pivotArea>
    </chartFormat>
    <chartFormat chart="43" format="4" series="1">
      <pivotArea type="data" outline="0" fieldPosition="0">
        <references count="2">
          <reference field="4294967294" count="1" selected="0">
            <x v="0"/>
          </reference>
          <reference field="2" count="1" selected="0">
            <x v="4"/>
          </reference>
        </references>
      </pivotArea>
    </chartFormat>
    <chartFormat chart="49" format="10" series="1">
      <pivotArea type="data" outline="0" fieldPosition="0">
        <references count="2">
          <reference field="4294967294" count="1" selected="0">
            <x v="0"/>
          </reference>
          <reference field="2" count="1" selected="0">
            <x v="0"/>
          </reference>
        </references>
      </pivotArea>
    </chartFormat>
    <chartFormat chart="49" format="11" series="1">
      <pivotArea type="data" outline="0" fieldPosition="0">
        <references count="2">
          <reference field="4294967294" count="1" selected="0">
            <x v="0"/>
          </reference>
          <reference field="2" count="1" selected="0">
            <x v="1"/>
          </reference>
        </references>
      </pivotArea>
    </chartFormat>
    <chartFormat chart="49" format="12" series="1">
      <pivotArea type="data" outline="0" fieldPosition="0">
        <references count="2">
          <reference field="4294967294" count="1" selected="0">
            <x v="0"/>
          </reference>
          <reference field="2" count="1" selected="0">
            <x v="2"/>
          </reference>
        </references>
      </pivotArea>
    </chartFormat>
    <chartFormat chart="49" format="13" series="1">
      <pivotArea type="data" outline="0" fieldPosition="0">
        <references count="2">
          <reference field="4294967294" count="1" selected="0">
            <x v="0"/>
          </reference>
          <reference field="2" count="1" selected="0">
            <x v="3"/>
          </reference>
        </references>
      </pivotArea>
    </chartFormat>
    <chartFormat chart="49" format="14" series="1">
      <pivotArea type="data" outline="0" fieldPosition="0">
        <references count="2">
          <reference field="4294967294" count="1" selected="0">
            <x v="0"/>
          </reference>
          <reference field="2" count="1" selected="0">
            <x v="4"/>
          </reference>
        </references>
      </pivotArea>
    </chartFormat>
    <chartFormat chart="49" format="15" series="1">
      <pivotArea type="data" outline="0" fieldPosition="0">
        <references count="1">
          <reference field="4294967294" count="1" selected="0">
            <x v="0"/>
          </reference>
        </references>
      </pivotArea>
    </chartFormat>
    <chartFormat chart="4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2681EF-E5E0-419C-80FA-65A679601155}" name="DiscountVSProfit" cacheId="1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6">
  <location ref="G22:H28" firstHeaderRow="1" firstDataRow="1" firstDataCol="1"/>
  <pivotFields count="14">
    <pivotField compact="0" showAll="0"/>
    <pivotField compact="0" showAll="0"/>
    <pivotField compact="0" showAll="0">
      <items count="6">
        <item x="4"/>
        <item x="1"/>
        <item x="3"/>
        <item x="2"/>
        <item x="0"/>
        <item t="default"/>
      </items>
    </pivotField>
    <pivotField compact="0" showAll="0">
      <items count="6">
        <item x="0"/>
        <item x="1"/>
        <item x="2"/>
        <item x="3"/>
        <item x="4"/>
        <item t="default"/>
      </items>
    </pivotField>
    <pivotField compact="0" showAll="0"/>
    <pivotField compact="0" showAll="0"/>
    <pivotField axis="axisRow" compact="0" showAll="0">
      <items count="6">
        <item x="1"/>
        <item x="4"/>
        <item x="3"/>
        <item x="2"/>
        <item x="0"/>
        <item t="default"/>
      </items>
    </pivotField>
    <pivotField dataField="1"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 compact="0" dragToRow="0" dragToCol="0" dragToPage="0" showAll="0" defaultSubtotal="0"/>
    <pivotField compact="0" dragToRow="0" dragToCol="0" dragToPage="0" showAll="0" defaultSubtotal="0"/>
  </pivotFields>
  <rowFields count="1">
    <field x="6"/>
  </rowFields>
  <rowItems count="6">
    <i>
      <x/>
    </i>
    <i>
      <x v="1"/>
    </i>
    <i>
      <x v="2"/>
    </i>
    <i>
      <x v="3"/>
    </i>
    <i>
      <x v="4"/>
    </i>
    <i t="grand">
      <x/>
    </i>
  </rowItems>
  <colItems count="1">
    <i/>
  </colItems>
  <dataFields count="1">
    <dataField name="Sum of Profit" fld="7" baseField="0" baseItem="0"/>
  </dataFields>
  <formats count="10">
    <format dxfId="1">
      <pivotArea type="all" dataOnly="0" outline="0" fieldPosition="0"/>
    </format>
    <format dxfId="2">
      <pivotArea outline="0" collapsedLevelsAreSubtotals="1" fieldPosition="0"/>
    </format>
    <format dxfId="3">
      <pivotArea field="2" type="button" dataOnly="0" labelOnly="1" outline="0"/>
    </format>
    <format dxfId="4">
      <pivotArea dataOnly="0" labelOnly="1" grandRow="1" outline="0" fieldPosition="0"/>
    </format>
    <format dxfId="5">
      <pivotArea dataOnly="0" labelOnly="1" outline="0" axis="axisValues" fieldPosition="0"/>
    </format>
    <format dxfId="6">
      <pivotArea type="all" dataOnly="0" outline="0" fieldPosition="0"/>
    </format>
    <format dxfId="7">
      <pivotArea outline="0" collapsedLevelsAreSubtotals="1" fieldPosition="0"/>
    </format>
    <format dxfId="8">
      <pivotArea field="2" type="button" dataOnly="0" labelOnly="1" outline="0"/>
    </format>
    <format dxfId="9">
      <pivotArea dataOnly="0" labelOnly="1" grandRow="1" outline="0" fieldPosition="0"/>
    </format>
    <format dxfId="10">
      <pivotArea dataOnly="0" labelOnly="1" outline="0" axis="axisValues" fieldPosition="0"/>
    </format>
  </formats>
  <chartFormats count="2">
    <chartFormat chart="20" format="0"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C38C7D0-7E11-4217-B1DA-CA484ED7F7C4}" name="SalesByCustomers" cacheId="1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06">
  <location ref="A22:B50" firstHeaderRow="1" firstDataRow="1" firstDataCol="1"/>
  <pivotFields count="14">
    <pivotField compact="0" showAll="0"/>
    <pivotField axis="axisRow" compact="0" showAll="0">
      <items count="28">
        <item x="26"/>
        <item x="18"/>
        <item x="19"/>
        <item x="10"/>
        <item x="8"/>
        <item x="9"/>
        <item x="24"/>
        <item x="21"/>
        <item x="0"/>
        <item x="2"/>
        <item x="3"/>
        <item x="16"/>
        <item x="15"/>
        <item x="22"/>
        <item x="7"/>
        <item x="25"/>
        <item x="17"/>
        <item x="5"/>
        <item x="14"/>
        <item x="12"/>
        <item x="6"/>
        <item x="13"/>
        <item x="20"/>
        <item x="4"/>
        <item x="1"/>
        <item x="11"/>
        <item x="23"/>
        <item t="default"/>
      </items>
    </pivotField>
    <pivotField compact="0" showAll="0">
      <items count="6">
        <item x="4"/>
        <item x="1"/>
        <item x="3"/>
        <item x="2"/>
        <item x="0"/>
        <item t="default"/>
      </items>
    </pivotField>
    <pivotField compact="0" showAll="0">
      <items count="6">
        <item x="0"/>
        <item x="1"/>
        <item x="2"/>
        <item x="3"/>
        <item x="4"/>
        <item t="default"/>
      </items>
    </pivotField>
    <pivotField dataField="1" compact="0" showAll="0"/>
    <pivotField compact="0" showAll="0"/>
    <pivotField compact="0" showAll="0">
      <items count="6">
        <item x="1"/>
        <item x="4"/>
        <item x="3"/>
        <item x="2"/>
        <item x="0"/>
        <item t="default"/>
      </items>
    </pivotField>
    <pivotField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 compact="0" dragToRow="0" dragToCol="0" dragToPage="0" showAll="0" defaultSubtotal="0"/>
    <pivotField compact="0" dragToRow="0" dragToCol="0" dragToPage="0" showAll="0" defaultSubtotal="0"/>
  </pivotFields>
  <rowFields count="1">
    <field x="1"/>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Items count="1">
    <i/>
  </colItems>
  <dataFields count="1">
    <dataField name="Sum of Sales" fld="4" baseField="0" baseItem="0"/>
  </dataFields>
  <formats count="10">
    <format dxfId="31">
      <pivotArea type="all" dataOnly="0" outline="0" fieldPosition="0"/>
    </format>
    <format dxfId="32">
      <pivotArea outline="0" collapsedLevelsAreSubtotals="1" fieldPosition="0"/>
    </format>
    <format dxfId="33">
      <pivotArea field="2" type="button" dataOnly="0" labelOnly="1" outline="0"/>
    </format>
    <format dxfId="34">
      <pivotArea dataOnly="0" labelOnly="1" grandRow="1" outline="0" fieldPosition="0"/>
    </format>
    <format dxfId="35">
      <pivotArea dataOnly="0" labelOnly="1" outline="0" axis="axisValues" fieldPosition="0"/>
    </format>
    <format dxfId="36">
      <pivotArea type="all" dataOnly="0" outline="0" fieldPosition="0"/>
    </format>
    <format dxfId="37">
      <pivotArea outline="0" collapsedLevelsAreSubtotals="1" fieldPosition="0"/>
    </format>
    <format dxfId="38">
      <pivotArea field="2" type="button" dataOnly="0" labelOnly="1" outline="0"/>
    </format>
    <format dxfId="39">
      <pivotArea dataOnly="0" labelOnly="1" grandRow="1" outline="0" fieldPosition="0"/>
    </format>
    <format dxfId="4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9FF1B23-6EAF-40D8-AAE4-DE5159502772}" name="ProfitOverTime" cacheId="1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6">
  <location ref="G14:I17" firstHeaderRow="1" firstDataRow="1" firstDataCol="2"/>
  <pivotFields count="14">
    <pivotField compact="0" showAll="0"/>
    <pivotField compact="0" showAll="0"/>
    <pivotField compact="0" showAll="0">
      <items count="6">
        <item x="4"/>
        <item x="1"/>
        <item x="3"/>
        <item x="2"/>
        <item x="0"/>
        <item t="default"/>
      </items>
    </pivotField>
    <pivotField compact="0" showAll="0">
      <items count="6">
        <item x="0"/>
        <item x="1"/>
        <item x="2"/>
        <item x="3"/>
        <item x="4"/>
        <item t="default"/>
      </items>
    </pivotField>
    <pivotField compact="0" showAll="0"/>
    <pivotField compact="0" showAll="0"/>
    <pivotField compact="0" showAll="0">
      <items count="6">
        <item x="1"/>
        <item x="4"/>
        <item x="3"/>
        <item x="2"/>
        <item x="0"/>
        <item t="default"/>
      </items>
    </pivotField>
    <pivotField dataField="1"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axis="axisRow"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axis="axisRow" compact="0" showAll="0">
      <items count="5">
        <item x="0"/>
        <item sd="0" x="1"/>
        <item sd="0" x="2"/>
        <item x="3"/>
        <item t="default"/>
      </items>
    </pivotField>
    <pivotField compact="0" dragToRow="0" dragToCol="0" dragToPage="0" showAll="0" defaultSubtotal="0"/>
    <pivotField compact="0" dragToRow="0" dragToCol="0" dragToPage="0" showAll="0" defaultSubtotal="0"/>
  </pivotFields>
  <rowFields count="2">
    <field x="11"/>
    <field x="9"/>
  </rowFields>
  <rowItems count="3">
    <i>
      <x v="1"/>
    </i>
    <i>
      <x v="2"/>
    </i>
    <i t="grand">
      <x/>
    </i>
  </rowItems>
  <colItems count="1">
    <i/>
  </colItems>
  <dataFields count="1">
    <dataField name="Sum of Profit" fld="7" baseField="0" baseItem="0"/>
  </dataFields>
  <formats count="10">
    <format dxfId="51">
      <pivotArea type="all" dataOnly="0" outline="0" fieldPosition="0"/>
    </format>
    <format dxfId="52">
      <pivotArea outline="0" collapsedLevelsAreSubtotals="1" fieldPosition="0"/>
    </format>
    <format dxfId="53">
      <pivotArea field="2" type="button" dataOnly="0" labelOnly="1" outline="0"/>
    </format>
    <format dxfId="54">
      <pivotArea dataOnly="0" labelOnly="1" grandRow="1" outline="0" fieldPosition="0"/>
    </format>
    <format dxfId="55">
      <pivotArea dataOnly="0" labelOnly="1" outline="0" axis="axisValues" fieldPosition="0"/>
    </format>
    <format dxfId="56">
      <pivotArea type="all" dataOnly="0" outline="0" fieldPosition="0"/>
    </format>
    <format dxfId="57">
      <pivotArea outline="0" collapsedLevelsAreSubtotals="1" fieldPosition="0"/>
    </format>
    <format dxfId="58">
      <pivotArea field="2" type="button" dataOnly="0" labelOnly="1" outline="0"/>
    </format>
    <format dxfId="59">
      <pivotArea dataOnly="0" labelOnly="1" grandRow="1" outline="0" fieldPosition="0"/>
    </format>
    <format dxfId="60">
      <pivotArea dataOnly="0" labelOnly="1" outline="0" axis="axisValues" fieldPosition="0"/>
    </format>
  </formats>
  <chartFormats count="2">
    <chartFormat chart="5"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E0AF19D-33E3-4B5A-B581-87C5B577DDEF}" name="SalesOverTime" cacheId="1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40">
  <location ref="A14:D17" firstHeaderRow="1" firstDataRow="1" firstDataCol="3"/>
  <pivotFields count="14">
    <pivotField compact="0" showAll="0"/>
    <pivotField compact="0" showAll="0"/>
    <pivotField compact="0" showAll="0">
      <items count="6">
        <item x="4"/>
        <item x="1"/>
        <item x="3"/>
        <item x="2"/>
        <item x="0"/>
        <item t="default"/>
      </items>
    </pivotField>
    <pivotField compact="0" showAll="0">
      <items count="6">
        <item x="0"/>
        <item x="1"/>
        <item x="2"/>
        <item x="3"/>
        <item x="4"/>
        <item t="default"/>
      </items>
    </pivotField>
    <pivotField dataField="1" compact="0" showAll="0"/>
    <pivotField compact="0" showAll="0"/>
    <pivotField compact="0" showAll="0">
      <items count="6">
        <item x="1"/>
        <item x="4"/>
        <item x="3"/>
        <item x="2"/>
        <item x="0"/>
        <item t="default"/>
      </items>
    </pivotField>
    <pivotField compact="0" showAll="0"/>
    <pivotField axis="axisRow"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axis="axisRow"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axis="axisRow" compact="0" showAll="0">
      <items count="5">
        <item sd="0" x="0"/>
        <item sd="0" x="1"/>
        <item sd="0" x="2"/>
        <item sd="0" x="3"/>
        <item t="default"/>
      </items>
    </pivotField>
    <pivotField compact="0" dragToRow="0" dragToCol="0" dragToPage="0" showAll="0" defaultSubtotal="0"/>
    <pivotField compact="0" dragToRow="0" dragToCol="0" dragToPage="0" showAll="0" defaultSubtotal="0"/>
  </pivotFields>
  <rowFields count="3">
    <field x="11"/>
    <field x="9"/>
    <field x="8"/>
  </rowFields>
  <rowItems count="3">
    <i>
      <x v="1"/>
    </i>
    <i>
      <x v="2"/>
    </i>
    <i t="grand">
      <x/>
    </i>
  </rowItems>
  <colItems count="1">
    <i/>
  </colItems>
  <dataFields count="1">
    <dataField name="Sum of Sales" fld="4" baseField="0" baseItem="0"/>
  </dataFields>
  <formats count="10">
    <format dxfId="41">
      <pivotArea type="all" dataOnly="0" outline="0" fieldPosition="0"/>
    </format>
    <format dxfId="42">
      <pivotArea outline="0" collapsedLevelsAreSubtotals="1" fieldPosition="0"/>
    </format>
    <format dxfId="43">
      <pivotArea field="2" type="button" dataOnly="0" labelOnly="1" outline="0"/>
    </format>
    <format dxfId="44">
      <pivotArea dataOnly="0" labelOnly="1" grandRow="1" outline="0" fieldPosition="0"/>
    </format>
    <format dxfId="45">
      <pivotArea dataOnly="0" labelOnly="1" outline="0" axis="axisValues" fieldPosition="0"/>
    </format>
    <format dxfId="46">
      <pivotArea type="all" dataOnly="0" outline="0" fieldPosition="0"/>
    </format>
    <format dxfId="47">
      <pivotArea outline="0" collapsedLevelsAreSubtotals="1" fieldPosition="0"/>
    </format>
    <format dxfId="48">
      <pivotArea field="2" type="button" dataOnly="0" labelOnly="1" outline="0"/>
    </format>
    <format dxfId="49">
      <pivotArea dataOnly="0" labelOnly="1" grandRow="1" outline="0" fieldPosition="0"/>
    </format>
    <format dxfId="50">
      <pivotArea dataOnly="0" labelOnly="1" outline="0" axis="axisValues" fieldPosition="0"/>
    </format>
  </formats>
  <chartFormats count="2">
    <chartFormat chart="30"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E92A814-4015-4C5B-9057-8C0A41976CC5}" name="ProfitByProduct" cacheId="1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6">
  <location ref="J3:K9" firstHeaderRow="1" firstDataRow="1" firstDataCol="1"/>
  <pivotFields count="14">
    <pivotField compact="0" showAll="0"/>
    <pivotField compact="0" showAll="0"/>
    <pivotField compact="0" showAll="0">
      <items count="6">
        <item x="4"/>
        <item x="1"/>
        <item x="3"/>
        <item x="2"/>
        <item x="0"/>
        <item t="default"/>
      </items>
    </pivotField>
    <pivotField axis="axisRow" compact="0" showAll="0">
      <items count="6">
        <item x="0"/>
        <item x="1"/>
        <item x="2"/>
        <item x="3"/>
        <item x="4"/>
        <item t="default"/>
      </items>
    </pivotField>
    <pivotField compact="0" showAll="0"/>
    <pivotField compact="0" showAll="0"/>
    <pivotField compact="0" showAll="0">
      <items count="6">
        <item x="1"/>
        <item x="4"/>
        <item x="3"/>
        <item x="2"/>
        <item x="0"/>
        <item t="default"/>
      </items>
    </pivotField>
    <pivotField dataField="1"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 compact="0" dragToRow="0" dragToCol="0" dragToPage="0" showAll="0" defaultSubtotal="0"/>
    <pivotField compact="0" dragToRow="0" dragToCol="0" dragToPage="0" showAll="0" defaultSubtotal="0"/>
  </pivotFields>
  <rowFields count="1">
    <field x="3"/>
  </rowFields>
  <rowItems count="6">
    <i>
      <x/>
    </i>
    <i>
      <x v="1"/>
    </i>
    <i>
      <x v="2"/>
    </i>
    <i>
      <x v="3"/>
    </i>
    <i>
      <x v="4"/>
    </i>
    <i t="grand">
      <x/>
    </i>
  </rowItems>
  <colItems count="1">
    <i/>
  </colItems>
  <dataFields count="1">
    <dataField name="Sum of Profit" fld="7" baseField="0" baseItem="0"/>
  </dataFields>
  <formats count="10">
    <format dxfId="61">
      <pivotArea type="all" dataOnly="0" outline="0" fieldPosition="0"/>
    </format>
    <format dxfId="62">
      <pivotArea outline="0" collapsedLevelsAreSubtotals="1" fieldPosition="0"/>
    </format>
    <format dxfId="63">
      <pivotArea field="2" type="button" dataOnly="0" labelOnly="1" outline="0"/>
    </format>
    <format dxfId="64">
      <pivotArea dataOnly="0" labelOnly="1" grandRow="1" outline="0" fieldPosition="0"/>
    </format>
    <format dxfId="65">
      <pivotArea dataOnly="0" labelOnly="1" outline="0" axis="axisValues" fieldPosition="0"/>
    </format>
    <format dxfId="66">
      <pivotArea type="all" dataOnly="0" outline="0" fieldPosition="0"/>
    </format>
    <format dxfId="67">
      <pivotArea outline="0" collapsedLevelsAreSubtotals="1" fieldPosition="0"/>
    </format>
    <format dxfId="68">
      <pivotArea field="2" type="button" dataOnly="0" labelOnly="1" outline="0"/>
    </format>
    <format dxfId="69">
      <pivotArea dataOnly="0" labelOnly="1" grandRow="1" outline="0" fieldPosition="0"/>
    </format>
    <format dxfId="70">
      <pivotArea dataOnly="0" labelOnly="1" outline="0" axis="axisValues" fieldPosition="0"/>
    </format>
  </formats>
  <chartFormats count="7">
    <chartFormat chart="9" format="0" series="1">
      <pivotArea type="data" outline="0" fieldPosition="0">
        <references count="1">
          <reference field="4294967294" count="1" selected="0">
            <x v="0"/>
          </reference>
        </references>
      </pivotArea>
    </chartFormat>
    <chartFormat chart="15" format="7" series="1">
      <pivotArea type="data" outline="0" fieldPosition="0">
        <references count="1">
          <reference field="4294967294" count="1" selected="0">
            <x v="0"/>
          </reference>
        </references>
      </pivotArea>
    </chartFormat>
    <chartFormat chart="15" format="8">
      <pivotArea type="data" outline="0" fieldPosition="0">
        <references count="2">
          <reference field="4294967294" count="1" selected="0">
            <x v="0"/>
          </reference>
          <reference field="3" count="1" selected="0">
            <x v="0"/>
          </reference>
        </references>
      </pivotArea>
    </chartFormat>
    <chartFormat chart="15" format="9">
      <pivotArea type="data" outline="0" fieldPosition="0">
        <references count="2">
          <reference field="4294967294" count="1" selected="0">
            <x v="0"/>
          </reference>
          <reference field="3" count="1" selected="0">
            <x v="1"/>
          </reference>
        </references>
      </pivotArea>
    </chartFormat>
    <chartFormat chart="15" format="10">
      <pivotArea type="data" outline="0" fieldPosition="0">
        <references count="2">
          <reference field="4294967294" count="1" selected="0">
            <x v="0"/>
          </reference>
          <reference field="3" count="1" selected="0">
            <x v="2"/>
          </reference>
        </references>
      </pivotArea>
    </chartFormat>
    <chartFormat chart="15" format="11">
      <pivotArea type="data" outline="0" fieldPosition="0">
        <references count="2">
          <reference field="4294967294" count="1" selected="0">
            <x v="0"/>
          </reference>
          <reference field="3" count="1" selected="0">
            <x v="3"/>
          </reference>
        </references>
      </pivotArea>
    </chartFormat>
    <chartFormat chart="15" format="12">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FC41431-AF2E-4950-A3B0-865642FFFE05}" name="SalesByProduct" cacheId="1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2">
  <location ref="G3:H9" firstHeaderRow="1" firstDataRow="1" firstDataCol="1"/>
  <pivotFields count="14">
    <pivotField compact="0" showAll="0"/>
    <pivotField compact="0" showAll="0"/>
    <pivotField compact="0" showAll="0">
      <items count="6">
        <item x="4"/>
        <item x="1"/>
        <item x="3"/>
        <item x="2"/>
        <item x="0"/>
        <item t="default"/>
      </items>
    </pivotField>
    <pivotField axis="axisRow" compact="0" showAll="0">
      <items count="6">
        <item x="0"/>
        <item x="1"/>
        <item x="2"/>
        <item x="3"/>
        <item x="4"/>
        <item t="default"/>
      </items>
    </pivotField>
    <pivotField dataField="1" compact="0" showAll="0"/>
    <pivotField compact="0" showAll="0"/>
    <pivotField compact="0" showAll="0">
      <items count="6">
        <item x="1"/>
        <item x="4"/>
        <item x="3"/>
        <item x="2"/>
        <item x="0"/>
        <item t="default"/>
      </items>
    </pivotField>
    <pivotField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 compact="0" dragToRow="0" dragToCol="0" dragToPage="0" showAll="0" defaultSubtotal="0"/>
    <pivotField compact="0" dragToRow="0" dragToCol="0" dragToPage="0" showAll="0" defaultSubtotal="0"/>
  </pivotFields>
  <rowFields count="1">
    <field x="3"/>
  </rowFields>
  <rowItems count="6">
    <i>
      <x/>
    </i>
    <i>
      <x v="1"/>
    </i>
    <i>
      <x v="2"/>
    </i>
    <i>
      <x v="3"/>
    </i>
    <i>
      <x v="4"/>
    </i>
    <i t="grand">
      <x/>
    </i>
  </rowItems>
  <colItems count="1">
    <i/>
  </colItems>
  <dataFields count="1">
    <dataField name="Sum of Sales" fld="4" baseField="0" baseItem="0"/>
  </dataFields>
  <formats count="10">
    <format dxfId="11">
      <pivotArea type="all" dataOnly="0" outline="0" fieldPosition="0"/>
    </format>
    <format dxfId="12">
      <pivotArea outline="0" collapsedLevelsAreSubtotals="1" fieldPosition="0"/>
    </format>
    <format dxfId="13">
      <pivotArea field="2" type="button" dataOnly="0" labelOnly="1" outline="0"/>
    </format>
    <format dxfId="14">
      <pivotArea dataOnly="0" labelOnly="1" grandRow="1" outline="0" fieldPosition="0"/>
    </format>
    <format dxfId="15">
      <pivotArea dataOnly="0" labelOnly="1" outline="0" axis="axisValues" fieldPosition="0"/>
    </format>
    <format dxfId="16">
      <pivotArea type="all" dataOnly="0" outline="0" fieldPosition="0"/>
    </format>
    <format dxfId="17">
      <pivotArea outline="0" collapsedLevelsAreSubtotals="1" fieldPosition="0"/>
    </format>
    <format dxfId="18">
      <pivotArea field="2" type="button" dataOnly="0" labelOnly="1" outline="0"/>
    </format>
    <format dxfId="19">
      <pivotArea dataOnly="0" labelOnly="1" grandRow="1" outline="0" fieldPosition="0"/>
    </format>
    <format dxfId="20">
      <pivotArea dataOnly="0" labelOnly="1" outline="0" axis="axisValues" fieldPosition="0"/>
    </format>
  </formats>
  <chartFormats count="2">
    <chartFormat chart="5"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B3D2A4D-BB2B-46D5-803E-8E0E165226E6}" name="ProfitByRegion" cacheId="1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7">
  <location ref="D3:E9" firstHeaderRow="1" firstDataRow="1" firstDataCol="1"/>
  <pivotFields count="14">
    <pivotField compact="0" showAll="0"/>
    <pivotField compact="0" showAll="0"/>
    <pivotField axis="axisRow" compact="0" showAll="0">
      <items count="6">
        <item x="4"/>
        <item x="1"/>
        <item x="3"/>
        <item x="2"/>
        <item x="0"/>
        <item t="default"/>
      </items>
    </pivotField>
    <pivotField compact="0" showAll="0">
      <items count="6">
        <item x="0"/>
        <item x="1"/>
        <item x="2"/>
        <item x="3"/>
        <item x="4"/>
        <item t="default"/>
      </items>
    </pivotField>
    <pivotField compact="0" showAll="0"/>
    <pivotField compact="0" showAll="0"/>
    <pivotField compact="0" showAll="0">
      <items count="6">
        <item x="1"/>
        <item x="4"/>
        <item x="3"/>
        <item x="2"/>
        <item x="0"/>
        <item t="default"/>
      </items>
    </pivotField>
    <pivotField dataField="1"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 compact="0" dragToRow="0" dragToCol="0" dragToPage="0" showAll="0" defaultSubtotal="0"/>
    <pivotField compact="0" dragToRow="0" dragToCol="0" dragToPage="0" showAll="0" defaultSubtotal="0"/>
  </pivotFields>
  <rowFields count="1">
    <field x="2"/>
  </rowFields>
  <rowItems count="6">
    <i>
      <x/>
    </i>
    <i>
      <x v="1"/>
    </i>
    <i>
      <x v="2"/>
    </i>
    <i>
      <x v="3"/>
    </i>
    <i>
      <x v="4"/>
    </i>
    <i t="grand">
      <x/>
    </i>
  </rowItems>
  <colItems count="1">
    <i/>
  </colItems>
  <dataFields count="1">
    <dataField name="Sum of Profit" fld="7" baseField="0" baseItem="0"/>
  </dataFields>
  <formats count="12">
    <format dxfId="82">
      <pivotArea type="all" dataOnly="0" outline="0" fieldPosition="0"/>
    </format>
    <format dxfId="81">
      <pivotArea outline="0" collapsedLevelsAreSubtotals="1" fieldPosition="0"/>
    </format>
    <format dxfId="80">
      <pivotArea field="2" type="button" dataOnly="0" labelOnly="1" outline="0" axis="axisRow" fieldPosition="0"/>
    </format>
    <format dxfId="79">
      <pivotArea dataOnly="0" labelOnly="1" outline="0" fieldPosition="0">
        <references count="1">
          <reference field="2" count="0"/>
        </references>
      </pivotArea>
    </format>
    <format dxfId="78">
      <pivotArea dataOnly="0" labelOnly="1" grandRow="1" outline="0" fieldPosition="0"/>
    </format>
    <format dxfId="77">
      <pivotArea dataOnly="0" labelOnly="1" outline="0" axis="axisValues" fieldPosition="0"/>
    </format>
    <format dxfId="76">
      <pivotArea type="all" dataOnly="0" outline="0" fieldPosition="0"/>
    </format>
    <format dxfId="75">
      <pivotArea outline="0" collapsedLevelsAreSubtotals="1" fieldPosition="0"/>
    </format>
    <format dxfId="74">
      <pivotArea field="2" type="button" dataOnly="0" labelOnly="1" outline="0" axis="axisRow" fieldPosition="0"/>
    </format>
    <format dxfId="73">
      <pivotArea dataOnly="0" labelOnly="1" outline="0" fieldPosition="0">
        <references count="1">
          <reference field="2" count="0"/>
        </references>
      </pivotArea>
    </format>
    <format dxfId="72">
      <pivotArea dataOnly="0" labelOnly="1" grandRow="1" outline="0" fieldPosition="0"/>
    </format>
    <format dxfId="71">
      <pivotArea dataOnly="0" labelOnly="1" outline="0" axis="axisValues" fieldPosition="0"/>
    </format>
  </formats>
  <chartFormats count="7">
    <chartFormat chart="25" format="0" series="1">
      <pivotArea type="data" outline="0" fieldPosition="0">
        <references count="1">
          <reference field="4294967294" count="1" selected="0">
            <x v="0"/>
          </reference>
        </references>
      </pivotArea>
    </chartFormat>
    <chartFormat chart="36" format="7" series="1">
      <pivotArea type="data" outline="0" fieldPosition="0">
        <references count="1">
          <reference field="4294967294" count="1" selected="0">
            <x v="0"/>
          </reference>
        </references>
      </pivotArea>
    </chartFormat>
    <chartFormat chart="36" format="8">
      <pivotArea type="data" outline="0" fieldPosition="0">
        <references count="2">
          <reference field="4294967294" count="1" selected="0">
            <x v="0"/>
          </reference>
          <reference field="2" count="1" selected="0">
            <x v="0"/>
          </reference>
        </references>
      </pivotArea>
    </chartFormat>
    <chartFormat chart="36" format="9">
      <pivotArea type="data" outline="0" fieldPosition="0">
        <references count="2">
          <reference field="4294967294" count="1" selected="0">
            <x v="0"/>
          </reference>
          <reference field="2" count="1" selected="0">
            <x v="1"/>
          </reference>
        </references>
      </pivotArea>
    </chartFormat>
    <chartFormat chart="36" format="10">
      <pivotArea type="data" outline="0" fieldPosition="0">
        <references count="2">
          <reference field="4294967294" count="1" selected="0">
            <x v="0"/>
          </reference>
          <reference field="2" count="1" selected="0">
            <x v="2"/>
          </reference>
        </references>
      </pivotArea>
    </chartFormat>
    <chartFormat chart="36" format="11">
      <pivotArea type="data" outline="0" fieldPosition="0">
        <references count="2">
          <reference field="4294967294" count="1" selected="0">
            <x v="0"/>
          </reference>
          <reference field="2" count="1" selected="0">
            <x v="3"/>
          </reference>
        </references>
      </pivotArea>
    </chartFormat>
    <chartFormat chart="36" format="12">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7ED4F1E-9403-4234-AFA9-92DFBCEEE699}" name="SalesByRegion" cacheId="1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46">
  <location ref="A3:B9" firstHeaderRow="1" firstDataRow="1" firstDataCol="1"/>
  <pivotFields count="14">
    <pivotField compact="0" showAll="0"/>
    <pivotField compact="0" showAll="0"/>
    <pivotField axis="axisRow" compact="0" showAll="0">
      <items count="6">
        <item x="4"/>
        <item x="1"/>
        <item x="3"/>
        <item x="2"/>
        <item x="0"/>
        <item t="default"/>
      </items>
    </pivotField>
    <pivotField compact="0" showAll="0">
      <items count="6">
        <item x="0"/>
        <item x="1"/>
        <item x="2"/>
        <item x="3"/>
        <item x="4"/>
        <item t="default"/>
      </items>
    </pivotField>
    <pivotField dataField="1" compact="0" showAll="0"/>
    <pivotField compact="0" showAll="0"/>
    <pivotField compact="0" showAll="0">
      <items count="6">
        <item x="1"/>
        <item x="4"/>
        <item x="3"/>
        <item x="2"/>
        <item x="0"/>
        <item t="default"/>
      </items>
    </pivotField>
    <pivotField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 compact="0" dragToRow="0" dragToCol="0" dragToPage="0" showAll="0" defaultSubtotal="0"/>
    <pivotField compact="0" dragToRow="0" dragToCol="0" dragToPage="0" showAll="0" defaultSubtotal="0"/>
  </pivotFields>
  <rowFields count="1">
    <field x="2"/>
  </rowFields>
  <rowItems count="6">
    <i>
      <x/>
    </i>
    <i>
      <x v="1"/>
    </i>
    <i>
      <x v="2"/>
    </i>
    <i>
      <x v="3"/>
    </i>
    <i>
      <x v="4"/>
    </i>
    <i t="grand">
      <x/>
    </i>
  </rowItems>
  <colItems count="1">
    <i/>
  </colItems>
  <dataFields count="1">
    <dataField name="Sum of Sales" fld="4" baseField="0" baseItem="0"/>
  </dataFields>
  <formats count="12">
    <format dxfId="94">
      <pivotArea type="all" dataOnly="0" outline="0" fieldPosition="0"/>
    </format>
    <format dxfId="93">
      <pivotArea outline="0" collapsedLevelsAreSubtotals="1" fieldPosition="0"/>
    </format>
    <format dxfId="92">
      <pivotArea field="2" type="button" dataOnly="0" labelOnly="1" outline="0" axis="axisRow" fieldPosition="0"/>
    </format>
    <format dxfId="91">
      <pivotArea dataOnly="0" labelOnly="1" outline="0" fieldPosition="0">
        <references count="1">
          <reference field="2" count="0"/>
        </references>
      </pivotArea>
    </format>
    <format dxfId="90">
      <pivotArea dataOnly="0" labelOnly="1" grandRow="1" outline="0" fieldPosition="0"/>
    </format>
    <format dxfId="89">
      <pivotArea dataOnly="0" labelOnly="1" outline="0" axis="axisValues" fieldPosition="0"/>
    </format>
    <format dxfId="88">
      <pivotArea type="all" dataOnly="0" outline="0" fieldPosition="0"/>
    </format>
    <format dxfId="87">
      <pivotArea outline="0" collapsedLevelsAreSubtotals="1" fieldPosition="0"/>
    </format>
    <format dxfId="86">
      <pivotArea field="2" type="button" dataOnly="0" labelOnly="1" outline="0" axis="axisRow" fieldPosition="0"/>
    </format>
    <format dxfId="85">
      <pivotArea dataOnly="0" labelOnly="1" outline="0" fieldPosition="0">
        <references count="1">
          <reference field="2" count="0"/>
        </references>
      </pivotArea>
    </format>
    <format dxfId="84">
      <pivotArea dataOnly="0" labelOnly="1" grandRow="1" outline="0" fieldPosition="0"/>
    </format>
    <format dxfId="83">
      <pivotArea dataOnly="0" labelOnly="1" outline="0" axis="axisValues" fieldPosition="0"/>
    </format>
  </formats>
  <chartFormats count="2">
    <chartFormat chart="39" format="0" series="1">
      <pivotArea type="data" outline="0" fieldPosition="0">
        <references count="1">
          <reference field="4294967294" count="1" selected="0">
            <x v="0"/>
          </reference>
        </references>
      </pivotArea>
    </chartFormat>
    <chartFormat chart="4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87BB2AD-EF10-453F-B68A-1E980A3ECFF2}" name="Monthly_Sales_Growth"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7" firstHeaderRow="1" firstDataRow="1" firstDataCol="1"/>
  <pivotFields count="13">
    <pivotField showAll="0"/>
    <pivotField showAll="0"/>
    <pivotField showAll="0"/>
    <pivotField showAll="0"/>
    <pivotField dataField="1" showAll="0">
      <items count="201">
        <item x="129"/>
        <item x="148"/>
        <item x="145"/>
        <item x="156"/>
        <item x="143"/>
        <item x="21"/>
        <item x="182"/>
        <item x="188"/>
        <item x="35"/>
        <item x="61"/>
        <item x="180"/>
        <item x="8"/>
        <item x="137"/>
        <item x="77"/>
        <item x="14"/>
        <item x="72"/>
        <item x="197"/>
        <item x="42"/>
        <item x="168"/>
        <item x="39"/>
        <item x="162"/>
        <item x="100"/>
        <item x="70"/>
        <item x="17"/>
        <item x="161"/>
        <item x="19"/>
        <item x="114"/>
        <item x="147"/>
        <item x="26"/>
        <item x="80"/>
        <item x="187"/>
        <item x="115"/>
        <item x="186"/>
        <item x="111"/>
        <item x="173"/>
        <item x="23"/>
        <item x="125"/>
        <item x="179"/>
        <item x="2"/>
        <item x="123"/>
        <item x="91"/>
        <item x="108"/>
        <item x="9"/>
        <item x="196"/>
        <item x="57"/>
        <item x="166"/>
        <item x="22"/>
        <item x="150"/>
        <item x="191"/>
        <item x="3"/>
        <item x="190"/>
        <item x="113"/>
        <item x="38"/>
        <item x="49"/>
        <item x="82"/>
        <item x="29"/>
        <item x="73"/>
        <item x="69"/>
        <item x="138"/>
        <item x="54"/>
        <item x="136"/>
        <item x="13"/>
        <item x="98"/>
        <item x="176"/>
        <item x="165"/>
        <item x="135"/>
        <item x="43"/>
        <item x="36"/>
        <item x="170"/>
        <item x="4"/>
        <item x="32"/>
        <item x="132"/>
        <item x="45"/>
        <item x="152"/>
        <item x="183"/>
        <item x="151"/>
        <item x="86"/>
        <item x="92"/>
        <item x="66"/>
        <item x="16"/>
        <item x="149"/>
        <item x="134"/>
        <item x="99"/>
        <item x="95"/>
        <item x="55"/>
        <item x="128"/>
        <item x="103"/>
        <item x="24"/>
        <item x="199"/>
        <item x="62"/>
        <item x="194"/>
        <item x="27"/>
        <item x="53"/>
        <item x="20"/>
        <item x="119"/>
        <item x="105"/>
        <item x="5"/>
        <item x="94"/>
        <item x="33"/>
        <item x="56"/>
        <item x="110"/>
        <item x="71"/>
        <item x="28"/>
        <item x="184"/>
        <item x="101"/>
        <item x="198"/>
        <item x="47"/>
        <item x="63"/>
        <item x="118"/>
        <item x="102"/>
        <item x="117"/>
        <item x="175"/>
        <item x="122"/>
        <item x="68"/>
        <item x="50"/>
        <item x="177"/>
        <item x="31"/>
        <item x="41"/>
        <item x="171"/>
        <item x="65"/>
        <item x="0"/>
        <item x="154"/>
        <item x="133"/>
        <item x="181"/>
        <item x="83"/>
        <item x="7"/>
        <item x="157"/>
        <item x="120"/>
        <item x="106"/>
        <item x="52"/>
        <item x="193"/>
        <item x="164"/>
        <item x="178"/>
        <item x="64"/>
        <item x="1"/>
        <item x="90"/>
        <item x="163"/>
        <item x="78"/>
        <item x="169"/>
        <item x="159"/>
        <item x="81"/>
        <item x="131"/>
        <item x="40"/>
        <item x="88"/>
        <item x="93"/>
        <item x="142"/>
        <item x="121"/>
        <item x="84"/>
        <item x="153"/>
        <item x="96"/>
        <item x="25"/>
        <item x="189"/>
        <item x="48"/>
        <item x="172"/>
        <item x="12"/>
        <item x="112"/>
        <item x="34"/>
        <item x="97"/>
        <item x="130"/>
        <item x="75"/>
        <item x="46"/>
        <item x="51"/>
        <item x="44"/>
        <item x="141"/>
        <item x="58"/>
        <item x="116"/>
        <item x="158"/>
        <item x="76"/>
        <item x="89"/>
        <item x="124"/>
        <item x="104"/>
        <item x="79"/>
        <item x="109"/>
        <item x="167"/>
        <item x="6"/>
        <item x="85"/>
        <item x="11"/>
        <item x="127"/>
        <item x="146"/>
        <item x="59"/>
        <item x="67"/>
        <item x="60"/>
        <item x="37"/>
        <item x="126"/>
        <item x="139"/>
        <item x="87"/>
        <item x="30"/>
        <item x="192"/>
        <item x="195"/>
        <item x="140"/>
        <item x="185"/>
        <item x="15"/>
        <item x="18"/>
        <item x="74"/>
        <item x="10"/>
        <item x="144"/>
        <item x="174"/>
        <item x="160"/>
        <item x="155"/>
        <item x="107"/>
        <item t="default"/>
      </items>
    </pivotField>
    <pivotField showAll="0"/>
    <pivotField showAll="0"/>
    <pivotField numFmtId="164" showAll="0"/>
    <pivotField showAll="0"/>
    <pivotField numFmtId="2" showAll="0"/>
    <pivotField numFmtId="2" showAll="0"/>
    <pivotField numFmtId="22" showAll="0"/>
    <pivotField axis="axisRow" showAll="0">
      <items count="14">
        <item x="0"/>
        <item x="12"/>
        <item x="4"/>
        <item x="8"/>
        <item x="10"/>
        <item x="9"/>
        <item x="3"/>
        <item x="2"/>
        <item x="11"/>
        <item x="1"/>
        <item x="7"/>
        <item x="6"/>
        <item x="5"/>
        <item t="default"/>
      </items>
    </pivotField>
  </pivotFields>
  <rowFields count="1">
    <field x="12"/>
  </rowFields>
  <rowItems count="14">
    <i>
      <x/>
    </i>
    <i>
      <x v="1"/>
    </i>
    <i>
      <x v="2"/>
    </i>
    <i>
      <x v="3"/>
    </i>
    <i>
      <x v="4"/>
    </i>
    <i>
      <x v="5"/>
    </i>
    <i>
      <x v="6"/>
    </i>
    <i>
      <x v="7"/>
    </i>
    <i>
      <x v="8"/>
    </i>
    <i>
      <x v="9"/>
    </i>
    <i>
      <x v="10"/>
    </i>
    <i>
      <x v="11"/>
    </i>
    <i>
      <x v="12"/>
    </i>
    <i t="grand">
      <x/>
    </i>
  </rowItems>
  <colItems count="1">
    <i/>
  </colItems>
  <dataFields count="1">
    <dataField name="Sum of Sale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90F614B-0027-4E3B-9442-4F39B0A2F209}" sourceName="Region">
  <pivotTables>
    <pivotTable tabId="11" name="DiscountVSProfit"/>
    <pivotTable tabId="11" name="ProfitByProduct"/>
    <pivotTable tabId="11" name="ProfitOverTime"/>
    <pivotTable tabId="11" name="QuantityByRegion&amp;Product"/>
    <pivotTable tabId="11" name="SalesByCustomers"/>
    <pivotTable tabId="11" name="SalesByProduct"/>
    <pivotTable tabId="11" name="SalesOverTime"/>
    <pivotTable tabId="9" name="SalesBy_Product_Region"/>
  </pivotTables>
  <data>
    <tabular pivotCacheId="1577368596">
      <items count="5">
        <i x="4" s="1"/>
        <i x="1"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EDEFD0E2-FDEA-4C6D-B94E-2738D4C608A2}" sourceName="Product_Category">
  <pivotTables>
    <pivotTable tabId="11" name="SalesByRegion"/>
    <pivotTable tabId="11" name="DiscountVSProfit"/>
    <pivotTable tabId="11" name="ProfitByRegion"/>
    <pivotTable tabId="11" name="ProfitOverTime"/>
    <pivotTable tabId="11" name="QuantityByRegion&amp;Product"/>
    <pivotTable tabId="11" name="SalesByCustomers"/>
    <pivotTable tabId="11" name="SalesOverTime"/>
    <pivotTable tabId="9" name="SalesBy_Product_Region"/>
  </pivotTables>
  <data>
    <tabular pivotCacheId="1577368596">
      <items count="5">
        <i x="0" s="1"/>
        <i x="1" s="1"/>
        <i x="2"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 xr10:uid="{681DB9FD-1EA1-4B3D-8800-4204C782C6C5}" sourceName="Discount">
  <pivotTables>
    <pivotTable tabId="11" name="SalesByRegion"/>
    <pivotTable tabId="11" name="ProfitByProduct"/>
    <pivotTable tabId="11" name="ProfitByRegion"/>
    <pivotTable tabId="11" name="ProfitOverTime"/>
    <pivotTable tabId="11" name="QuantityByRegion&amp;Product"/>
    <pivotTable tabId="11" name="SalesByCustomers"/>
    <pivotTable tabId="11" name="SalesByProduct"/>
    <pivotTable tabId="11" name="SalesOverTime"/>
    <pivotTable tabId="9" name="SalesBy_Product_Region"/>
  </pivotTables>
  <data>
    <tabular pivotCacheId="1577368596">
      <items count="5">
        <i x="1" s="1"/>
        <i x="4"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44585602-6DC3-4BCA-AEED-A85F85E81D3D}" sourceName="Years (Order Date)">
  <pivotTables>
    <pivotTable tabId="11" name="SalesByRegion"/>
    <pivotTable tabId="11" name="DiscountVSProfit"/>
    <pivotTable tabId="11" name="ProfitByProduct"/>
    <pivotTable tabId="11" name="ProfitByRegion"/>
    <pivotTable tabId="11" name="QuantityByRegion&amp;Product"/>
    <pivotTable tabId="11" name="SalesByCustomers"/>
    <pivotTable tabId="11" name="SalesByProduct"/>
    <pivotTable tabId="9" name="SalesBy_Product_Region"/>
  </pivotTables>
  <data>
    <tabular pivotCacheId="1577368596">
      <items count="4">
        <i x="1" s="1"/>
        <i x="2" s="1"/>
        <i x="0" s="1" nd="1"/>
        <i x="3"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te" xr10:uid="{BB5F72F3-4D7A-4E36-B201-E5FC170E7169}" sourceName="Months (Order Date)">
  <pivotTables>
    <pivotTable tabId="11" name="SalesByRegion"/>
    <pivotTable tabId="11" name="DiscountVSProfit"/>
    <pivotTable tabId="11" name="ProfitByProduct"/>
    <pivotTable tabId="11" name="ProfitByRegion"/>
    <pivotTable tabId="11" name="QuantityByRegion&amp;Product"/>
    <pivotTable tabId="11" name="SalesByCustomers"/>
    <pivotTable tabId="9" name="SalesBy_Product_Region"/>
    <pivotTable tabId="11" name="ProfitOverTime"/>
    <pivotTable tabId="11" name="SalesByProduct"/>
    <pivotTable tabId="11" name="SalesOverTime"/>
  </pivotTables>
  <data>
    <tabular pivotCacheId="1577368596">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287FC54-18D6-462E-A8B3-6222A85ADABB}" cache="Slicer_Region" caption="Selcet Region" rowHeight="241300"/>
  <slicer name="Product_Category" xr10:uid="{29E6B708-6CDF-4B27-B254-9586ECFF078D}" cache="Slicer_Product_Category" caption="Select Product" rowHeight="241300"/>
  <slicer name="Discount" xr10:uid="{DA3104A7-B9DE-4543-B948-F470E4408517}" cache="Slicer_Discount" caption="Discount" rowHeight="241300"/>
  <slicer name="Years (Order Date)" xr10:uid="{C74B4A71-F356-4BFE-8995-8A252CFCB6FB}" cache="Slicer_Years__Order_Date" caption="Select Year" rowHeight="241300"/>
  <slicer name="Months (Order Date)" xr10:uid="{6C6495FC-1DAE-419E-B78C-3DB7A0C3F337}" cache="Slicer_Months__Order_Date" caption="Select Month" columnCoun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15B0B9F-F326-446D-9A69-6416E8C0852A}" name="Sales_Data" displayName="Sales_Data" ref="A1:I201" headerRowDxfId="129" dataDxfId="128">
  <autoFilter ref="A1:I201" xr:uid="{CA684208-C3F3-47B6-BAA2-8253F3E4F629}"/>
  <tableColumns count="9">
    <tableColumn id="1" xr3:uid="{EF9999C2-90FE-4CA8-91DD-5B7AF372F11E}" name="Customer_ID" totalsRowLabel="Total" dataDxfId="127" totalsRowDxfId="126"/>
    <tableColumn id="2" xr3:uid="{96317BE5-1041-4399-B6C2-52FF03AB736F}" name="Customer_Name" dataDxfId="125" totalsRowDxfId="124"/>
    <tableColumn id="3" xr3:uid="{5E0F5270-5B56-4BFD-8C8F-81CDDE2286CF}" name="Region" dataDxfId="123" totalsRowDxfId="122"/>
    <tableColumn id="4" xr3:uid="{45FC0561-29F3-4878-A6C7-415F1BAEEB15}" name="Product_Category" dataDxfId="121" totalsRowDxfId="120"/>
    <tableColumn id="5" xr3:uid="{AF62FBEE-D5C8-4273-A6AD-247774321204}" name="Sales" dataDxfId="119" totalsRowDxfId="118"/>
    <tableColumn id="6" xr3:uid="{1739F14C-0395-446D-A47D-7080D20B8055}" name="Quantity" dataDxfId="117" totalsRowDxfId="116"/>
    <tableColumn id="7" xr3:uid="{1C8CDD21-DB32-406B-9A25-DB5D6C91BCBF}" name="Discount" dataDxfId="115" totalsRowDxfId="114"/>
    <tableColumn id="9" xr3:uid="{DEB86557-8664-4312-A549-05058A7CE6FC}" name="Profit" totalsRowFunction="sum" dataDxfId="113" totalsRowDxfId="112"/>
    <tableColumn id="13" xr3:uid="{7862B3EE-1B0A-4790-A1AD-7DA683DCD33C}" name="Order Date" dataDxfId="111" totalsRowDxfId="1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684208-C3F3-47B6-BAA2-8253F3E4F629}" name="Sales_Data2" displayName="Sales_Data2" ref="A1:M201" totalsRowShown="0" headerRowDxfId="109" dataDxfId="108">
  <autoFilter ref="A1:M201" xr:uid="{CA684208-C3F3-47B6-BAA2-8253F3E4F629}"/>
  <tableColumns count="13">
    <tableColumn id="1" xr3:uid="{5B91FF88-0FAB-49A4-A4A4-DC608666EABA}" name="Customer_ID" dataDxfId="107"/>
    <tableColumn id="2" xr3:uid="{A2681C80-C901-455E-8BE5-13A8A6C493B0}" name="Customer_Name" dataDxfId="106"/>
    <tableColumn id="3" xr3:uid="{D4662995-7391-4098-B890-09FB83F1E848}" name="Region" dataDxfId="105"/>
    <tableColumn id="4" xr3:uid="{0B1FFE9D-4D3E-40F0-8FD6-3C95C1A4EABE}" name="Product_Category" dataDxfId="104"/>
    <tableColumn id="5" xr3:uid="{7EBBCBF9-DB4D-4F06-8415-F57F0A7ABB71}" name="Sales" dataDxfId="103"/>
    <tableColumn id="6" xr3:uid="{1DE9423F-FF7C-49C0-BE02-21C20708C370}" name="Quantity" dataDxfId="102"/>
    <tableColumn id="7" xr3:uid="{C6CDE138-75A3-4FD6-8C06-91CA33D64AD5}" name="Discount" dataDxfId="101"/>
    <tableColumn id="8" xr3:uid="{1063D6F2-B498-4A4A-AE2B-891F62179D5F}" name="Order_Date" dataDxfId="100"/>
    <tableColumn id="9" xr3:uid="{682E6D0D-1E7E-4570-B230-C131EC5244BF}" name="Profit" dataDxfId="99"/>
    <tableColumn id="10" xr3:uid="{F9121994-AAD5-48B6-9029-0F02E81C2091}" name="Total Purchase" dataDxfId="98">
      <calculatedColumnFormula>Sales_Data2[[#This Row],[Sales]]*Sales_Data2[[#This Row],[Quantity]]</calculatedColumnFormula>
    </tableColumn>
    <tableColumn id="11" xr3:uid="{1A810954-C3CE-4D40-9075-8BFD6AA8A07D}" name="New Profit" dataDxfId="97">
      <calculatedColumnFormula>Sales_Data2[[#This Row],[Sales]]*(1-$P$2)-(Sales_Data2[[#This Row],[Sales]]-Sales_Data2[[#This Row],[Profit]])</calculatedColumnFormula>
    </tableColumn>
    <tableColumn id="12" xr3:uid="{7D0C07CA-3E9B-4D0E-B7BB-935FE800C6FD}" name="Timestamp" dataDxfId="96">
      <calculatedColumnFormula>IF(Sales_Data2[[#This Row],[Sales]]&lt;&gt;"",NOW(),"")</calculatedColumnFormula>
    </tableColumn>
    <tableColumn id="13" xr3:uid="{BD91916D-EE80-454D-BD99-85420418D8B2}" name="Month" dataDxfId="95">
      <calculatedColumnFormula>TEXT(Sales_Data2[[#This Row],[Order_Date]],"mmm-yyyy")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10" Type="http://schemas.openxmlformats.org/officeDocument/2006/relationships/drawing" Target="../drawings/drawing1.xml"/><Relationship Id="rId4" Type="http://schemas.openxmlformats.org/officeDocument/2006/relationships/pivotTable" Target="../pivotTables/pivotTable5.xml"/><Relationship Id="rId9"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47"/>
  <sheetViews>
    <sheetView zoomScale="130" zoomScaleNormal="130" workbookViewId="0">
      <selection activeCell="A16" sqref="A16"/>
    </sheetView>
  </sheetViews>
  <sheetFormatPr defaultColWidth="14.42578125" defaultRowHeight="15" customHeight="1" x14ac:dyDescent="0.25"/>
  <cols>
    <col min="1" max="1" width="73.85546875" bestFit="1" customWidth="1"/>
    <col min="2" max="26" width="8.7109375" customWidth="1"/>
  </cols>
  <sheetData>
    <row r="1" spans="1:26" x14ac:dyDescent="0.25">
      <c r="A1" s="3" t="s">
        <v>0</v>
      </c>
      <c r="B1" s="1"/>
      <c r="C1" s="1"/>
      <c r="D1" s="1"/>
      <c r="E1" s="1"/>
      <c r="F1" s="1"/>
      <c r="G1" s="1"/>
      <c r="H1" s="1"/>
      <c r="I1" s="1"/>
      <c r="J1" s="1"/>
      <c r="K1" s="1"/>
      <c r="L1" s="1"/>
      <c r="M1" s="1"/>
      <c r="N1" s="1"/>
      <c r="O1" s="1"/>
      <c r="P1" s="1"/>
      <c r="Q1" s="1"/>
      <c r="R1" s="1"/>
      <c r="S1" s="1"/>
      <c r="T1" s="1"/>
      <c r="U1" s="1"/>
      <c r="V1" s="1"/>
      <c r="W1" s="1"/>
      <c r="X1" s="1"/>
      <c r="Y1" s="1"/>
      <c r="Z1" s="1"/>
    </row>
    <row r="2" spans="1:26" ht="409.5" customHeight="1" x14ac:dyDescent="0.25">
      <c r="A2" s="25" t="s">
        <v>1</v>
      </c>
      <c r="B2" s="7"/>
      <c r="C2" s="1"/>
      <c r="D2" s="1"/>
      <c r="E2" s="1"/>
      <c r="F2" s="1"/>
      <c r="G2" s="1"/>
      <c r="H2" s="1"/>
      <c r="I2" s="1"/>
      <c r="J2" s="1"/>
      <c r="K2" s="1"/>
      <c r="L2" s="1"/>
      <c r="M2" s="1"/>
      <c r="N2" s="1"/>
      <c r="O2" s="1"/>
      <c r="P2" s="1"/>
      <c r="Q2" s="1"/>
      <c r="R2" s="1"/>
      <c r="S2" s="1"/>
      <c r="T2" s="1"/>
      <c r="U2" s="1"/>
      <c r="V2" s="1"/>
      <c r="W2" s="1"/>
      <c r="X2" s="1"/>
      <c r="Y2" s="1"/>
      <c r="Z2" s="1"/>
    </row>
    <row r="3" spans="1:26" x14ac:dyDescent="0.25">
      <c r="A3" s="24"/>
      <c r="B3" s="1"/>
      <c r="C3" s="1"/>
      <c r="D3" s="1"/>
      <c r="E3" s="1"/>
      <c r="F3" s="1"/>
      <c r="G3" s="1"/>
      <c r="H3" s="1"/>
      <c r="I3" s="1"/>
      <c r="J3" s="1"/>
      <c r="K3" s="1"/>
      <c r="L3" s="1"/>
      <c r="M3" s="1"/>
      <c r="N3" s="1"/>
      <c r="O3" s="1"/>
      <c r="P3" s="1"/>
      <c r="Q3" s="1"/>
      <c r="R3" s="1"/>
      <c r="S3" s="1"/>
      <c r="T3" s="1"/>
      <c r="U3" s="1"/>
      <c r="V3" s="1"/>
      <c r="W3" s="1"/>
      <c r="X3" s="1"/>
      <c r="Y3" s="1"/>
      <c r="Z3" s="1"/>
    </row>
    <row r="4" spans="1:26" ht="15.75" customHeight="1" x14ac:dyDescent="0.25">
      <c r="A4" s="24"/>
      <c r="B4" s="1"/>
      <c r="C4" s="1"/>
      <c r="D4" s="1"/>
      <c r="E4" s="1"/>
      <c r="F4" s="1"/>
      <c r="G4" s="1"/>
      <c r="H4" s="1"/>
      <c r="I4" s="1"/>
      <c r="J4" s="1"/>
      <c r="K4" s="1"/>
      <c r="L4" s="1"/>
      <c r="M4" s="1"/>
      <c r="N4" s="1"/>
      <c r="O4" s="1"/>
      <c r="P4" s="1"/>
      <c r="Q4" s="1"/>
      <c r="R4" s="1"/>
      <c r="S4" s="1"/>
      <c r="T4" s="1"/>
      <c r="U4" s="1"/>
      <c r="V4" s="1"/>
      <c r="W4" s="1"/>
      <c r="X4" s="1"/>
      <c r="Y4" s="1"/>
      <c r="Z4" s="1"/>
    </row>
    <row r="5" spans="1:26" ht="15.75" customHeight="1" x14ac:dyDescent="0.25">
      <c r="A5" s="24"/>
      <c r="B5" s="1"/>
      <c r="C5" s="1"/>
      <c r="D5" s="1"/>
      <c r="E5" s="1"/>
      <c r="F5" s="1"/>
      <c r="G5" s="1"/>
      <c r="H5" s="1"/>
      <c r="I5" s="1"/>
      <c r="J5" s="1"/>
      <c r="K5" s="1"/>
      <c r="L5" s="1"/>
      <c r="M5" s="1"/>
      <c r="N5" s="1"/>
      <c r="O5" s="1"/>
      <c r="P5" s="1"/>
      <c r="Q5" s="1"/>
      <c r="R5" s="1"/>
      <c r="S5" s="1"/>
      <c r="T5" s="1"/>
      <c r="U5" s="1"/>
      <c r="V5" s="1"/>
      <c r="W5" s="1"/>
      <c r="X5" s="1"/>
      <c r="Y5" s="1"/>
      <c r="Z5" s="1"/>
    </row>
    <row r="6" spans="1:26" ht="15.75" customHeight="1" x14ac:dyDescent="0.25">
      <c r="A6" s="24"/>
      <c r="B6" s="1"/>
      <c r="C6" s="1"/>
      <c r="D6" s="1"/>
      <c r="E6" s="1"/>
      <c r="F6" s="1"/>
      <c r="G6" s="1"/>
      <c r="H6" s="1"/>
      <c r="I6" s="1"/>
      <c r="J6" s="1"/>
      <c r="K6" s="1"/>
      <c r="L6" s="1"/>
      <c r="M6" s="1"/>
      <c r="N6" s="1"/>
      <c r="O6" s="1"/>
      <c r="P6" s="1"/>
      <c r="Q6" s="1"/>
      <c r="R6" s="1"/>
      <c r="S6" s="1"/>
      <c r="T6" s="1"/>
      <c r="U6" s="1"/>
      <c r="V6" s="1"/>
      <c r="W6" s="1"/>
      <c r="X6" s="1"/>
      <c r="Y6" s="1"/>
      <c r="Z6" s="1"/>
    </row>
    <row r="7" spans="1:26" ht="15.75" customHeight="1" x14ac:dyDescent="0.25">
      <c r="A7" s="24"/>
      <c r="B7" s="1"/>
      <c r="C7" s="1"/>
      <c r="D7" s="1"/>
      <c r="E7" s="1"/>
      <c r="F7" s="1"/>
      <c r="G7" s="1"/>
      <c r="H7" s="1"/>
      <c r="I7" s="1"/>
      <c r="J7" s="1"/>
      <c r="K7" s="1"/>
      <c r="L7" s="1"/>
      <c r="M7" s="1"/>
      <c r="N7" s="1"/>
      <c r="O7" s="1"/>
      <c r="P7" s="1"/>
      <c r="Q7" s="1"/>
      <c r="R7" s="1"/>
      <c r="S7" s="1"/>
      <c r="T7" s="1"/>
      <c r="U7" s="1"/>
      <c r="V7" s="1"/>
      <c r="W7" s="1"/>
      <c r="X7" s="1"/>
      <c r="Y7" s="1"/>
      <c r="Z7" s="1"/>
    </row>
    <row r="8" spans="1:26" ht="15.75" customHeight="1" x14ac:dyDescent="0.25">
      <c r="A8" s="24"/>
      <c r="B8" s="1"/>
      <c r="C8" s="1"/>
      <c r="D8" s="1"/>
      <c r="E8" s="1"/>
      <c r="F8" s="1"/>
      <c r="G8" s="1"/>
      <c r="H8" s="1"/>
      <c r="I8" s="1"/>
      <c r="J8" s="1"/>
      <c r="K8" s="1"/>
      <c r="L8" s="1"/>
      <c r="M8" s="1"/>
      <c r="N8" s="1"/>
      <c r="O8" s="1"/>
      <c r="P8" s="1"/>
      <c r="Q8" s="1"/>
      <c r="R8" s="1"/>
      <c r="S8" s="1"/>
      <c r="T8" s="1"/>
      <c r="U8" s="1"/>
      <c r="V8" s="1"/>
      <c r="W8" s="1"/>
      <c r="X8" s="1"/>
      <c r="Y8" s="1"/>
      <c r="Z8" s="1"/>
    </row>
    <row r="9" spans="1:26" ht="15.75" customHeight="1" x14ac:dyDescent="0.25">
      <c r="A9" s="1"/>
      <c r="B9" s="1"/>
      <c r="C9" s="1"/>
      <c r="D9" s="1"/>
      <c r="E9" s="1"/>
      <c r="F9" s="1"/>
      <c r="G9" s="1"/>
      <c r="H9" s="1"/>
      <c r="I9" s="1"/>
      <c r="J9" s="1"/>
      <c r="K9" s="1"/>
      <c r="L9" s="1"/>
      <c r="M9" s="1"/>
      <c r="N9" s="1"/>
      <c r="O9" s="1"/>
      <c r="P9" s="1"/>
      <c r="Q9" s="1"/>
      <c r="R9" s="1"/>
      <c r="S9" s="1"/>
      <c r="T9" s="1"/>
      <c r="U9" s="1"/>
      <c r="V9" s="1"/>
      <c r="W9" s="1"/>
      <c r="X9" s="1"/>
      <c r="Y9" s="1"/>
      <c r="Z9" s="1"/>
    </row>
    <row r="10" spans="1:26" ht="15.75" customHeight="1" x14ac:dyDescent="0.25">
      <c r="A10" s="15" t="s">
        <v>79</v>
      </c>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5">
      <c r="A11" s="14" t="s">
        <v>164</v>
      </c>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5">
      <c r="A12" s="15" t="s">
        <v>108</v>
      </c>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5">
      <c r="A13" s="15" t="s">
        <v>122</v>
      </c>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5">
      <c r="A14" s="14" t="s">
        <v>145</v>
      </c>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5">
      <c r="A15" s="15" t="s">
        <v>124</v>
      </c>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5">
      <c r="A16" s="15">
        <v>7</v>
      </c>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5">
      <c r="A17" s="15" t="s">
        <v>127</v>
      </c>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5">
      <c r="A18" s="14" t="s">
        <v>161</v>
      </c>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14" t="s">
        <v>162</v>
      </c>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row r="926" spans="1:26" ht="15.75" customHeight="1" x14ac:dyDescent="0.25"/>
    <row r="927" spans="1:26" ht="15.75" customHeight="1" x14ac:dyDescent="0.25"/>
    <row r="928" spans="1:26"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sheetData>
  <mergeCells count="1">
    <mergeCell ref="A2:A8"/>
  </mergeCell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EB1E8-90EA-47F9-9E65-C782C12D7E71}">
  <dimension ref="A1:I18"/>
  <sheetViews>
    <sheetView zoomScale="175" zoomScaleNormal="175" workbookViewId="0">
      <selection activeCell="J11" sqref="J11"/>
    </sheetView>
  </sheetViews>
  <sheetFormatPr defaultRowHeight="15" x14ac:dyDescent="0.25"/>
  <cols>
    <col min="1" max="1" width="18.28515625" bestFit="1" customWidth="1"/>
    <col min="2" max="2" width="13.28515625" bestFit="1" customWidth="1"/>
    <col min="3" max="3" width="14.5703125" bestFit="1" customWidth="1"/>
    <col min="4" max="4" width="13.28515625" bestFit="1" customWidth="1"/>
    <col min="5" max="5" width="12.5703125" bestFit="1" customWidth="1"/>
    <col min="6" max="6" width="13.42578125" bestFit="1" customWidth="1"/>
    <col min="7" max="7" width="12.5703125" bestFit="1" customWidth="1"/>
    <col min="8" max="8" width="13.28515625" bestFit="1" customWidth="1"/>
    <col min="9" max="9" width="12.85546875" bestFit="1" customWidth="1"/>
  </cols>
  <sheetData>
    <row r="1" spans="1:9" x14ac:dyDescent="0.25">
      <c r="A1" t="s">
        <v>84</v>
      </c>
    </row>
    <row r="2" spans="1:9" ht="15.75" thickBot="1" x14ac:dyDescent="0.3"/>
    <row r="3" spans="1:9" x14ac:dyDescent="0.25">
      <c r="A3" s="18" t="s">
        <v>85</v>
      </c>
      <c r="B3" s="18"/>
    </row>
    <row r="4" spans="1:9" x14ac:dyDescent="0.25">
      <c r="A4" t="s">
        <v>86</v>
      </c>
      <c r="B4">
        <v>0.77356566420146511</v>
      </c>
    </row>
    <row r="5" spans="1:9" x14ac:dyDescent="0.25">
      <c r="A5" t="s">
        <v>87</v>
      </c>
      <c r="B5">
        <v>0.59840383683145382</v>
      </c>
    </row>
    <row r="6" spans="1:9" x14ac:dyDescent="0.25">
      <c r="A6" t="s">
        <v>88</v>
      </c>
      <c r="B6">
        <v>0.59636527762755254</v>
      </c>
    </row>
    <row r="7" spans="1:9" x14ac:dyDescent="0.25">
      <c r="A7" t="s">
        <v>89</v>
      </c>
      <c r="B7">
        <v>86.471707018508098</v>
      </c>
    </row>
    <row r="8" spans="1:9" ht="15.75" thickBot="1" x14ac:dyDescent="0.3">
      <c r="A8" s="16" t="s">
        <v>90</v>
      </c>
      <c r="B8" s="16">
        <v>199</v>
      </c>
    </row>
    <row r="10" spans="1:9" ht="15.75" thickBot="1" x14ac:dyDescent="0.3">
      <c r="A10" t="s">
        <v>91</v>
      </c>
    </row>
    <row r="11" spans="1:9" x14ac:dyDescent="0.25">
      <c r="A11" s="17"/>
      <c r="B11" s="17" t="s">
        <v>96</v>
      </c>
      <c r="C11" s="17" t="s">
        <v>97</v>
      </c>
      <c r="D11" s="17" t="s">
        <v>98</v>
      </c>
      <c r="E11" s="17" t="s">
        <v>99</v>
      </c>
      <c r="F11" s="17" t="s">
        <v>100</v>
      </c>
    </row>
    <row r="12" spans="1:9" x14ac:dyDescent="0.25">
      <c r="A12" t="s">
        <v>92</v>
      </c>
      <c r="B12">
        <v>1</v>
      </c>
      <c r="C12">
        <v>2194922.0703649437</v>
      </c>
      <c r="D12">
        <v>2194922.0703649437</v>
      </c>
      <c r="E12">
        <v>293.54253518184368</v>
      </c>
      <c r="F12">
        <v>6.8782375878390769E-41</v>
      </c>
    </row>
    <row r="13" spans="1:9" x14ac:dyDescent="0.25">
      <c r="A13" t="s">
        <v>93</v>
      </c>
      <c r="B13">
        <v>197</v>
      </c>
      <c r="C13">
        <v>1473039.1545948565</v>
      </c>
      <c r="D13">
        <v>7477.3561146947031</v>
      </c>
    </row>
    <row r="14" spans="1:9" ht="15.75" thickBot="1" x14ac:dyDescent="0.3">
      <c r="A14" s="16" t="s">
        <v>94</v>
      </c>
      <c r="B14" s="16">
        <v>198</v>
      </c>
      <c r="C14" s="16">
        <v>3667961.2249598</v>
      </c>
      <c r="D14" s="16"/>
      <c r="E14" s="16"/>
      <c r="F14" s="16"/>
    </row>
    <row r="15" spans="1:9" ht="15.75" thickBot="1" x14ac:dyDescent="0.3"/>
    <row r="16" spans="1:9" x14ac:dyDescent="0.25">
      <c r="A16" s="17"/>
      <c r="B16" s="17" t="s">
        <v>101</v>
      </c>
      <c r="C16" s="17" t="s">
        <v>89</v>
      </c>
      <c r="D16" s="17" t="s">
        <v>102</v>
      </c>
      <c r="E16" s="17" t="s">
        <v>103</v>
      </c>
      <c r="F16" s="17" t="s">
        <v>104</v>
      </c>
      <c r="G16" s="17" t="s">
        <v>105</v>
      </c>
      <c r="H16" s="17" t="s">
        <v>106</v>
      </c>
      <c r="I16" s="17" t="s">
        <v>107</v>
      </c>
    </row>
    <row r="17" spans="1:9" x14ac:dyDescent="0.25">
      <c r="A17" t="s">
        <v>95</v>
      </c>
      <c r="B17">
        <v>-0.97824544662927337</v>
      </c>
      <c r="C17">
        <v>20.907197536053534</v>
      </c>
      <c r="D17">
        <v>-4.6789888742493228E-2</v>
      </c>
      <c r="E17">
        <v>0.96272808608450733</v>
      </c>
      <c r="F17">
        <v>-42.208891362546005</v>
      </c>
      <c r="G17">
        <v>40.252400469287458</v>
      </c>
      <c r="H17">
        <v>-42.208891362546005</v>
      </c>
      <c r="I17">
        <v>40.252400469287458</v>
      </c>
    </row>
    <row r="18" spans="1:9" ht="15.75" thickBot="1" x14ac:dyDescent="0.3">
      <c r="A18" s="16">
        <v>1036.0899999999999</v>
      </c>
      <c r="B18" s="16">
        <v>0.35096067947030868</v>
      </c>
      <c r="C18" s="16">
        <v>2.0484385572447462E-2</v>
      </c>
      <c r="D18" s="16">
        <v>17.133083061196064</v>
      </c>
      <c r="E18" s="16">
        <v>6.8782375878393705E-41</v>
      </c>
      <c r="F18" s="16">
        <v>0.31056385216305021</v>
      </c>
      <c r="G18" s="16">
        <v>0.39135750677756714</v>
      </c>
      <c r="H18" s="16">
        <v>0.31056385216305021</v>
      </c>
      <c r="I18" s="16">
        <v>0.39135750677756714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62D25-A18F-44F7-91B6-A4C6C8B840CC}">
  <dimension ref="A1:H15"/>
  <sheetViews>
    <sheetView zoomScale="160" zoomScaleNormal="160" workbookViewId="0">
      <selection activeCell="D17" sqref="D17"/>
    </sheetView>
  </sheetViews>
  <sheetFormatPr defaultRowHeight="15" x14ac:dyDescent="0.25"/>
  <cols>
    <col min="1" max="1" width="18.140625" bestFit="1" customWidth="1"/>
    <col min="2" max="2" width="13.28515625" bestFit="1" customWidth="1"/>
    <col min="3" max="3" width="18.140625" bestFit="1" customWidth="1"/>
    <col min="4" max="4" width="13.28515625" bestFit="1" customWidth="1"/>
    <col min="5" max="5" width="18.140625" bestFit="1" customWidth="1"/>
    <col min="6" max="6" width="13.28515625" bestFit="1" customWidth="1"/>
    <col min="7" max="7" width="18.140625" bestFit="1" customWidth="1"/>
    <col min="8" max="8" width="12.7109375" bestFit="1" customWidth="1"/>
  </cols>
  <sheetData>
    <row r="1" spans="1:8" x14ac:dyDescent="0.25">
      <c r="A1" s="19" t="s">
        <v>6</v>
      </c>
      <c r="B1" s="19"/>
      <c r="C1" s="19" t="s">
        <v>7</v>
      </c>
      <c r="D1" s="19"/>
      <c r="E1" s="19" t="s">
        <v>8</v>
      </c>
      <c r="F1" s="19"/>
      <c r="G1" s="19" t="s">
        <v>10</v>
      </c>
      <c r="H1" s="19"/>
    </row>
    <row r="2" spans="1:8" x14ac:dyDescent="0.25">
      <c r="A2" s="12"/>
      <c r="B2" s="12"/>
      <c r="C2" s="12"/>
      <c r="D2" s="12"/>
      <c r="E2" s="12"/>
      <c r="F2" s="12"/>
      <c r="G2" s="12"/>
      <c r="H2" s="12"/>
    </row>
    <row r="3" spans="1:8" x14ac:dyDescent="0.25">
      <c r="A3" s="12" t="s">
        <v>109</v>
      </c>
      <c r="B3" s="12">
        <v>976.08879999999965</v>
      </c>
      <c r="C3" s="12" t="s">
        <v>109</v>
      </c>
      <c r="D3" s="12">
        <v>9.9949999999999992</v>
      </c>
      <c r="E3" s="12" t="s">
        <v>109</v>
      </c>
      <c r="F3" s="12">
        <v>9.7250000000000003E-2</v>
      </c>
      <c r="G3" s="12" t="s">
        <v>109</v>
      </c>
      <c r="H3" s="12">
        <v>341.43505000000005</v>
      </c>
    </row>
    <row r="4" spans="1:8" x14ac:dyDescent="0.25">
      <c r="A4" s="12" t="s">
        <v>89</v>
      </c>
      <c r="B4" s="12">
        <v>21.161850448978406</v>
      </c>
      <c r="C4" s="12" t="s">
        <v>89</v>
      </c>
      <c r="D4" s="12">
        <v>0.39927682743257598</v>
      </c>
      <c r="E4" s="12" t="s">
        <v>89</v>
      </c>
      <c r="F4" s="12">
        <v>5.1142413732752686E-3</v>
      </c>
      <c r="G4" s="12" t="s">
        <v>89</v>
      </c>
      <c r="H4" s="12">
        <v>9.6001196472332531</v>
      </c>
    </row>
    <row r="5" spans="1:8" x14ac:dyDescent="0.25">
      <c r="A5" s="12" t="s">
        <v>110</v>
      </c>
      <c r="B5" s="12">
        <v>976.72</v>
      </c>
      <c r="C5" s="12" t="s">
        <v>110</v>
      </c>
      <c r="D5" s="12">
        <v>10</v>
      </c>
      <c r="E5" s="12" t="s">
        <v>110</v>
      </c>
      <c r="F5" s="12">
        <v>0.1</v>
      </c>
      <c r="G5" s="12" t="s">
        <v>110</v>
      </c>
      <c r="H5" s="12">
        <v>332.255</v>
      </c>
    </row>
    <row r="6" spans="1:8" x14ac:dyDescent="0.25">
      <c r="A6" s="12" t="s">
        <v>111</v>
      </c>
      <c r="B6" s="12" t="e">
        <v>#N/A</v>
      </c>
      <c r="C6" s="12" t="s">
        <v>111</v>
      </c>
      <c r="D6" s="12">
        <v>8</v>
      </c>
      <c r="E6" s="12" t="s">
        <v>111</v>
      </c>
      <c r="F6" s="12">
        <v>0.2</v>
      </c>
      <c r="G6" s="12" t="s">
        <v>111</v>
      </c>
      <c r="H6" s="12" t="e">
        <v>#N/A</v>
      </c>
    </row>
    <row r="7" spans="1:8" x14ac:dyDescent="0.25">
      <c r="A7" s="12" t="s">
        <v>112</v>
      </c>
      <c r="B7" s="12">
        <v>299.27375909856431</v>
      </c>
      <c r="C7" s="12" t="s">
        <v>112</v>
      </c>
      <c r="D7" s="12">
        <v>5.6466270449645082</v>
      </c>
      <c r="E7" s="12" t="s">
        <v>112</v>
      </c>
      <c r="F7" s="12">
        <v>7.232629511335488E-2</v>
      </c>
      <c r="G7" s="12" t="s">
        <v>112</v>
      </c>
      <c r="H7" s="12">
        <v>135.7661940552168</v>
      </c>
    </row>
    <row r="8" spans="1:8" x14ac:dyDescent="0.25">
      <c r="A8" s="12" t="s">
        <v>113</v>
      </c>
      <c r="B8" s="12">
        <v>89564.782884985514</v>
      </c>
      <c r="C8" s="12" t="s">
        <v>113</v>
      </c>
      <c r="D8" s="12">
        <v>31.884396984924617</v>
      </c>
      <c r="E8" s="12" t="s">
        <v>113</v>
      </c>
      <c r="F8" s="12">
        <v>5.2310929648241022E-3</v>
      </c>
      <c r="G8" s="12" t="s">
        <v>113</v>
      </c>
      <c r="H8" s="12">
        <v>18432.459448238787</v>
      </c>
    </row>
    <row r="9" spans="1:8" x14ac:dyDescent="0.25">
      <c r="A9" s="12" t="s">
        <v>114</v>
      </c>
      <c r="B9" s="12">
        <v>-8.8595231919740502E-2</v>
      </c>
      <c r="C9" s="12" t="s">
        <v>114</v>
      </c>
      <c r="D9" s="12">
        <v>-1.2091053826620759</v>
      </c>
      <c r="E9" s="12" t="s">
        <v>114</v>
      </c>
      <c r="F9" s="12">
        <v>-1.3257012415855784</v>
      </c>
      <c r="G9" s="12" t="s">
        <v>114</v>
      </c>
      <c r="H9" s="12">
        <v>0.26450643813582442</v>
      </c>
    </row>
    <row r="10" spans="1:8" x14ac:dyDescent="0.25">
      <c r="A10" s="12" t="s">
        <v>115</v>
      </c>
      <c r="B10" s="12">
        <v>0.14685796564193557</v>
      </c>
      <c r="C10" s="12" t="s">
        <v>115</v>
      </c>
      <c r="D10" s="12">
        <v>6.084586432077814E-2</v>
      </c>
      <c r="E10" s="12" t="s">
        <v>115</v>
      </c>
      <c r="F10" s="12">
        <v>9.6827385576684841E-2</v>
      </c>
      <c r="G10" s="12" t="s">
        <v>115</v>
      </c>
      <c r="H10" s="12">
        <v>0.57339636063424715</v>
      </c>
    </row>
    <row r="11" spans="1:8" x14ac:dyDescent="0.25">
      <c r="A11" s="12" t="s">
        <v>116</v>
      </c>
      <c r="B11" s="12">
        <v>1665.15</v>
      </c>
      <c r="C11" s="12" t="s">
        <v>116</v>
      </c>
      <c r="D11" s="12">
        <v>18</v>
      </c>
      <c r="E11" s="12" t="s">
        <v>116</v>
      </c>
      <c r="F11" s="12">
        <v>0.2</v>
      </c>
      <c r="G11" s="12" t="s">
        <v>116</v>
      </c>
      <c r="H11" s="12">
        <v>704.83</v>
      </c>
    </row>
    <row r="12" spans="1:8" x14ac:dyDescent="0.25">
      <c r="A12" s="12" t="s">
        <v>117</v>
      </c>
      <c r="B12" s="12">
        <v>258.51</v>
      </c>
      <c r="C12" s="12" t="s">
        <v>117</v>
      </c>
      <c r="D12" s="12">
        <v>1</v>
      </c>
      <c r="E12" s="12" t="s">
        <v>117</v>
      </c>
      <c r="F12" s="12">
        <v>0</v>
      </c>
      <c r="G12" s="12" t="s">
        <v>117</v>
      </c>
      <c r="H12" s="12">
        <v>64.63</v>
      </c>
    </row>
    <row r="13" spans="1:8" x14ac:dyDescent="0.25">
      <c r="A13" s="12" t="s">
        <v>118</v>
      </c>
      <c r="B13" s="12">
        <v>1923.66</v>
      </c>
      <c r="C13" s="12" t="s">
        <v>118</v>
      </c>
      <c r="D13" s="12">
        <v>19</v>
      </c>
      <c r="E13" s="12" t="s">
        <v>118</v>
      </c>
      <c r="F13" s="12">
        <v>0.2</v>
      </c>
      <c r="G13" s="12" t="s">
        <v>118</v>
      </c>
      <c r="H13" s="12">
        <v>769.46</v>
      </c>
    </row>
    <row r="14" spans="1:8" x14ac:dyDescent="0.25">
      <c r="A14" s="12" t="s">
        <v>119</v>
      </c>
      <c r="B14" s="12">
        <v>195217.75999999992</v>
      </c>
      <c r="C14" s="12" t="s">
        <v>119</v>
      </c>
      <c r="D14" s="12">
        <v>1999</v>
      </c>
      <c r="E14" s="12" t="s">
        <v>119</v>
      </c>
      <c r="F14" s="12">
        <v>19.45</v>
      </c>
      <c r="G14" s="12" t="s">
        <v>119</v>
      </c>
      <c r="H14" s="12">
        <v>68287.010000000009</v>
      </c>
    </row>
    <row r="15" spans="1:8" ht="15.75" thickBot="1" x14ac:dyDescent="0.3">
      <c r="A15" s="20" t="s">
        <v>120</v>
      </c>
      <c r="B15" s="20">
        <v>200</v>
      </c>
      <c r="C15" s="20" t="s">
        <v>120</v>
      </c>
      <c r="D15" s="20">
        <v>200</v>
      </c>
      <c r="E15" s="20" t="s">
        <v>120</v>
      </c>
      <c r="F15" s="20">
        <v>200</v>
      </c>
      <c r="G15" s="20" t="s">
        <v>120</v>
      </c>
      <c r="H15" s="20">
        <v>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51CC3-9F8F-40A3-831A-8EB8DE9DEF7F}">
  <dimension ref="A3:G10"/>
  <sheetViews>
    <sheetView zoomScale="190" zoomScaleNormal="190" workbookViewId="0">
      <selection activeCell="C13" sqref="C13"/>
    </sheetView>
  </sheetViews>
  <sheetFormatPr defaultRowHeight="15" x14ac:dyDescent="0.25"/>
  <cols>
    <col min="1" max="1" width="21.42578125" bestFit="1" customWidth="1"/>
    <col min="2" max="6" width="11.7109375" bestFit="1" customWidth="1"/>
    <col min="7" max="7" width="11.28515625" bestFit="1" customWidth="1"/>
    <col min="8" max="8" width="11.7109375" bestFit="1" customWidth="1"/>
    <col min="9" max="11" width="8.28515625" bestFit="1" customWidth="1"/>
    <col min="12" max="12" width="9.28515625" bestFit="1" customWidth="1"/>
    <col min="13" max="13" width="13.42578125" bestFit="1" customWidth="1"/>
    <col min="14" max="14" width="14" bestFit="1" customWidth="1"/>
    <col min="15" max="16" width="8.28515625" bestFit="1" customWidth="1"/>
    <col min="17" max="18" width="9.28515625" bestFit="1" customWidth="1"/>
    <col min="19" max="19" width="15.5703125" bestFit="1" customWidth="1"/>
    <col min="20" max="20" width="12.7109375" bestFit="1" customWidth="1"/>
    <col min="21" max="24" width="8.28515625" bestFit="1" customWidth="1"/>
    <col min="25" max="25" width="14.28515625" bestFit="1" customWidth="1"/>
    <col min="26" max="26" width="17.5703125" bestFit="1" customWidth="1"/>
    <col min="27" max="27" width="8.28515625" bestFit="1" customWidth="1"/>
    <col min="28" max="28" width="7.140625" bestFit="1" customWidth="1"/>
    <col min="29" max="30" width="8.28515625" bestFit="1" customWidth="1"/>
    <col min="31" max="31" width="19.5703125" bestFit="1" customWidth="1"/>
    <col min="32" max="32" width="11.28515625" bestFit="1" customWidth="1"/>
  </cols>
  <sheetData>
    <row r="3" spans="1:7" x14ac:dyDescent="0.25">
      <c r="A3" s="22" t="s">
        <v>126</v>
      </c>
      <c r="B3" s="22" t="s">
        <v>4</v>
      </c>
      <c r="C3" s="12"/>
      <c r="D3" s="12"/>
      <c r="E3" s="12"/>
      <c r="F3" s="12"/>
      <c r="G3" s="12"/>
    </row>
    <row r="4" spans="1:7" x14ac:dyDescent="0.25">
      <c r="A4" s="22" t="s">
        <v>5</v>
      </c>
      <c r="B4" s="12" t="s">
        <v>36</v>
      </c>
      <c r="C4" s="12" t="s">
        <v>20</v>
      </c>
      <c r="D4" s="12" t="s">
        <v>26</v>
      </c>
      <c r="E4" s="12" t="s">
        <v>22</v>
      </c>
      <c r="F4" s="12" t="s">
        <v>13</v>
      </c>
      <c r="G4" s="12" t="s">
        <v>125</v>
      </c>
    </row>
    <row r="5" spans="1:7" x14ac:dyDescent="0.25">
      <c r="A5" s="12" t="s">
        <v>14</v>
      </c>
      <c r="B5" s="35">
        <v>11297.150000000001</v>
      </c>
      <c r="C5" s="35">
        <v>11389.090000000002</v>
      </c>
      <c r="D5" s="35">
        <v>8037.0100000000011</v>
      </c>
      <c r="E5" s="35">
        <v>9588.0400000000009</v>
      </c>
      <c r="F5" s="35">
        <v>6691.17</v>
      </c>
      <c r="G5" s="35">
        <v>47002.460000000006</v>
      </c>
    </row>
    <row r="6" spans="1:7" x14ac:dyDescent="0.25">
      <c r="A6" s="12" t="s">
        <v>17</v>
      </c>
      <c r="B6" s="35">
        <v>12200.26</v>
      </c>
      <c r="C6" s="35">
        <v>2401.4499999999998</v>
      </c>
      <c r="D6" s="35">
        <v>8422.82</v>
      </c>
      <c r="E6" s="35">
        <v>8393.630000000001</v>
      </c>
      <c r="F6" s="35">
        <v>10509.429999999998</v>
      </c>
      <c r="G6" s="35">
        <v>41927.589999999997</v>
      </c>
    </row>
    <row r="7" spans="1:7" x14ac:dyDescent="0.25">
      <c r="A7" s="12" t="s">
        <v>23</v>
      </c>
      <c r="B7" s="35">
        <v>6621.24</v>
      </c>
      <c r="C7" s="35">
        <v>2869.54</v>
      </c>
      <c r="D7" s="35">
        <v>8191.7099999999991</v>
      </c>
      <c r="E7" s="35">
        <v>11989.070000000003</v>
      </c>
      <c r="F7" s="35">
        <v>11372.44</v>
      </c>
      <c r="G7" s="35">
        <v>41044</v>
      </c>
    </row>
    <row r="8" spans="1:7" x14ac:dyDescent="0.25">
      <c r="A8" s="12" t="s">
        <v>29</v>
      </c>
      <c r="B8" s="35">
        <v>4876.96</v>
      </c>
      <c r="C8" s="35">
        <v>7592.3399999999992</v>
      </c>
      <c r="D8" s="35">
        <v>6978.08</v>
      </c>
      <c r="E8" s="35">
        <v>7982.73</v>
      </c>
      <c r="F8" s="35">
        <v>9182.7800000000007</v>
      </c>
      <c r="G8" s="35">
        <v>36612.89</v>
      </c>
    </row>
    <row r="9" spans="1:7" x14ac:dyDescent="0.25">
      <c r="A9" s="12" t="s">
        <v>41</v>
      </c>
      <c r="B9" s="35">
        <v>8472.7199999999993</v>
      </c>
      <c r="C9" s="35">
        <v>8189.2200000000012</v>
      </c>
      <c r="D9" s="35">
        <v>3345.8</v>
      </c>
      <c r="E9" s="35">
        <v>2295.3199999999997</v>
      </c>
      <c r="F9" s="35">
        <v>6327.76</v>
      </c>
      <c r="G9" s="35">
        <v>28630.82</v>
      </c>
    </row>
    <row r="10" spans="1:7" x14ac:dyDescent="0.25">
      <c r="A10" s="12" t="s">
        <v>125</v>
      </c>
      <c r="B10" s="35">
        <v>43468.33</v>
      </c>
      <c r="C10" s="35">
        <v>32441.640000000003</v>
      </c>
      <c r="D10" s="35">
        <v>34975.420000000006</v>
      </c>
      <c r="E10" s="35">
        <v>40248.79</v>
      </c>
      <c r="F10" s="35">
        <v>44083.58</v>
      </c>
      <c r="G10" s="35">
        <v>195217.76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B61A8-CB9D-4414-AB46-66A3015F344C}">
  <dimension ref="A1:P50"/>
  <sheetViews>
    <sheetView zoomScale="55" zoomScaleNormal="55" workbookViewId="0">
      <selection activeCell="U24" sqref="U24"/>
    </sheetView>
  </sheetViews>
  <sheetFormatPr defaultRowHeight="15" x14ac:dyDescent="0.25"/>
  <cols>
    <col min="1" max="1" width="29.7109375" bestFit="1" customWidth="1"/>
    <col min="2" max="2" width="17.28515625" bestFit="1" customWidth="1"/>
    <col min="3" max="3" width="23.5703125" bestFit="1" customWidth="1"/>
    <col min="4" max="4" width="17.28515625" bestFit="1" customWidth="1"/>
    <col min="5" max="5" width="18.28515625" bestFit="1" customWidth="1"/>
    <col min="7" max="7" width="20.85546875" bestFit="1" customWidth="1"/>
    <col min="8" max="9" width="18.28515625" bestFit="1" customWidth="1"/>
    <col min="10" max="10" width="32.85546875" bestFit="1" customWidth="1"/>
    <col min="11" max="15" width="18.85546875" bestFit="1" customWidth="1"/>
    <col min="16" max="16" width="16.28515625" bestFit="1" customWidth="1"/>
    <col min="17" max="21" width="10.85546875" bestFit="1" customWidth="1"/>
    <col min="22" max="22" width="13.42578125" bestFit="1" customWidth="1"/>
    <col min="23" max="27" width="13.140625" bestFit="1" customWidth="1"/>
    <col min="28" max="28" width="15.5703125" bestFit="1" customWidth="1"/>
    <col min="29" max="33" width="11.85546875" bestFit="1" customWidth="1"/>
    <col min="34" max="34" width="14.28515625" bestFit="1" customWidth="1"/>
    <col min="35" max="39" width="16.7109375" bestFit="1" customWidth="1"/>
    <col min="40" max="40" width="19.5703125" bestFit="1" customWidth="1"/>
    <col min="41" max="41" width="11.28515625" bestFit="1" customWidth="1"/>
  </cols>
  <sheetData>
    <row r="1" spans="1:11" x14ac:dyDescent="0.25">
      <c r="A1" s="36" t="s">
        <v>147</v>
      </c>
      <c r="B1" s="36"/>
      <c r="D1" s="36" t="s">
        <v>148</v>
      </c>
      <c r="E1" s="36"/>
      <c r="G1" s="36" t="s">
        <v>149</v>
      </c>
      <c r="H1" s="36"/>
      <c r="J1" s="36" t="s">
        <v>150</v>
      </c>
      <c r="K1" s="36"/>
    </row>
    <row r="2" spans="1:11" x14ac:dyDescent="0.25">
      <c r="A2" s="36"/>
      <c r="B2" s="36"/>
      <c r="D2" s="36"/>
      <c r="E2" s="36"/>
      <c r="G2" s="36"/>
      <c r="H2" s="36"/>
      <c r="J2" s="36"/>
      <c r="K2" s="36"/>
    </row>
    <row r="3" spans="1:11" x14ac:dyDescent="0.25">
      <c r="A3" s="22" t="s">
        <v>4</v>
      </c>
      <c r="B3" s="12" t="s">
        <v>126</v>
      </c>
      <c r="D3" s="22" t="s">
        <v>4</v>
      </c>
      <c r="E3" s="12" t="s">
        <v>146</v>
      </c>
      <c r="G3" s="22" t="s">
        <v>5</v>
      </c>
      <c r="H3" s="12" t="s">
        <v>126</v>
      </c>
      <c r="J3" s="22" t="s">
        <v>5</v>
      </c>
      <c r="K3" s="12" t="s">
        <v>146</v>
      </c>
    </row>
    <row r="4" spans="1:11" x14ac:dyDescent="0.25">
      <c r="A4" s="12" t="s">
        <v>36</v>
      </c>
      <c r="B4" s="35">
        <v>43468.33</v>
      </c>
      <c r="D4" s="12" t="s">
        <v>36</v>
      </c>
      <c r="E4" s="35">
        <v>16068.4</v>
      </c>
      <c r="G4" s="12" t="s">
        <v>14</v>
      </c>
      <c r="H4" s="35">
        <v>47002.460000000006</v>
      </c>
      <c r="J4" s="12" t="s">
        <v>14</v>
      </c>
      <c r="K4" s="35">
        <v>16901.630000000005</v>
      </c>
    </row>
    <row r="5" spans="1:11" x14ac:dyDescent="0.25">
      <c r="A5" s="12" t="s">
        <v>20</v>
      </c>
      <c r="B5" s="35">
        <v>32441.64</v>
      </c>
      <c r="D5" s="12" t="s">
        <v>20</v>
      </c>
      <c r="E5" s="35">
        <v>11638.589999999997</v>
      </c>
      <c r="G5" s="12" t="s">
        <v>17</v>
      </c>
      <c r="H5" s="35">
        <v>41927.589999999989</v>
      </c>
      <c r="J5" s="12" t="s">
        <v>17</v>
      </c>
      <c r="K5" s="35">
        <v>18784.490000000002</v>
      </c>
    </row>
    <row r="6" spans="1:11" x14ac:dyDescent="0.25">
      <c r="A6" s="12" t="s">
        <v>26</v>
      </c>
      <c r="B6" s="35">
        <v>34975.42</v>
      </c>
      <c r="D6" s="12" t="s">
        <v>26</v>
      </c>
      <c r="E6" s="35">
        <v>11902.279999999997</v>
      </c>
      <c r="G6" s="12" t="s">
        <v>23</v>
      </c>
      <c r="H6" s="35">
        <v>41044.000000000007</v>
      </c>
      <c r="J6" s="12" t="s">
        <v>23</v>
      </c>
      <c r="K6" s="35">
        <v>9182.1500000000015</v>
      </c>
    </row>
    <row r="7" spans="1:11" x14ac:dyDescent="0.25">
      <c r="A7" s="12" t="s">
        <v>22</v>
      </c>
      <c r="B7" s="35">
        <v>40248.79</v>
      </c>
      <c r="D7" s="12" t="s">
        <v>22</v>
      </c>
      <c r="E7" s="35">
        <v>13691.910000000003</v>
      </c>
      <c r="G7" s="12" t="s">
        <v>29</v>
      </c>
      <c r="H7" s="35">
        <v>36612.89</v>
      </c>
      <c r="J7" s="12" t="s">
        <v>29</v>
      </c>
      <c r="K7" s="35">
        <v>11579.140000000003</v>
      </c>
    </row>
    <row r="8" spans="1:11" x14ac:dyDescent="0.25">
      <c r="A8" s="12" t="s">
        <v>13</v>
      </c>
      <c r="B8" s="35">
        <v>44083.58</v>
      </c>
      <c r="D8" s="12" t="s">
        <v>13</v>
      </c>
      <c r="E8" s="35">
        <v>14985.830000000002</v>
      </c>
      <c r="G8" s="12" t="s">
        <v>41</v>
      </c>
      <c r="H8" s="35">
        <v>28630.819999999992</v>
      </c>
      <c r="J8" s="12" t="s">
        <v>41</v>
      </c>
      <c r="K8" s="35">
        <v>11839.599999999999</v>
      </c>
    </row>
    <row r="9" spans="1:11" x14ac:dyDescent="0.25">
      <c r="A9" s="12" t="s">
        <v>125</v>
      </c>
      <c r="B9" s="35">
        <v>195217.76</v>
      </c>
      <c r="D9" s="12" t="s">
        <v>125</v>
      </c>
      <c r="E9" s="35">
        <v>68287.010000000009</v>
      </c>
      <c r="G9" s="12" t="s">
        <v>125</v>
      </c>
      <c r="H9" s="35">
        <v>195217.76</v>
      </c>
      <c r="J9" s="12" t="s">
        <v>125</v>
      </c>
      <c r="K9" s="35">
        <v>68287.010000000009</v>
      </c>
    </row>
    <row r="12" spans="1:11" x14ac:dyDescent="0.25">
      <c r="A12" s="36" t="s">
        <v>155</v>
      </c>
      <c r="B12" s="36"/>
      <c r="C12" s="36"/>
      <c r="D12" s="36"/>
      <c r="E12" s="31"/>
      <c r="G12" s="36" t="s">
        <v>156</v>
      </c>
      <c r="H12" s="36"/>
      <c r="I12" s="36"/>
    </row>
    <row r="13" spans="1:11" x14ac:dyDescent="0.25">
      <c r="A13" s="36"/>
      <c r="B13" s="36"/>
      <c r="C13" s="36"/>
      <c r="D13" s="36"/>
      <c r="E13" s="31"/>
      <c r="G13" s="36"/>
      <c r="H13" s="36"/>
      <c r="I13" s="36"/>
    </row>
    <row r="14" spans="1:11" x14ac:dyDescent="0.25">
      <c r="A14" s="22" t="s">
        <v>151</v>
      </c>
      <c r="B14" s="22" t="s">
        <v>152</v>
      </c>
      <c r="C14" s="22" t="s">
        <v>121</v>
      </c>
      <c r="D14" s="12" t="s">
        <v>126</v>
      </c>
      <c r="G14" s="22" t="s">
        <v>151</v>
      </c>
      <c r="H14" s="22" t="s">
        <v>152</v>
      </c>
      <c r="I14" s="12" t="s">
        <v>146</v>
      </c>
    </row>
    <row r="15" spans="1:11" x14ac:dyDescent="0.25">
      <c r="A15" s="12" t="s">
        <v>153</v>
      </c>
      <c r="B15" s="12"/>
      <c r="C15" s="12"/>
      <c r="D15" s="35">
        <v>145429.35999999999</v>
      </c>
      <c r="G15" s="12" t="s">
        <v>153</v>
      </c>
      <c r="H15" s="12"/>
      <c r="I15" s="35">
        <v>49014.140000000043</v>
      </c>
    </row>
    <row r="16" spans="1:11" x14ac:dyDescent="0.25">
      <c r="A16" s="12" t="s">
        <v>154</v>
      </c>
      <c r="B16" s="12"/>
      <c r="C16" s="12"/>
      <c r="D16" s="35">
        <v>49788.4</v>
      </c>
      <c r="G16" s="12" t="s">
        <v>154</v>
      </c>
      <c r="H16" s="12"/>
      <c r="I16" s="35">
        <v>19272.870000000003</v>
      </c>
    </row>
    <row r="17" spans="1:16" x14ac:dyDescent="0.25">
      <c r="A17" s="12" t="s">
        <v>125</v>
      </c>
      <c r="B17" s="12"/>
      <c r="C17" s="12"/>
      <c r="D17" s="35">
        <v>195217.75999999998</v>
      </c>
      <c r="G17" s="12" t="s">
        <v>125</v>
      </c>
      <c r="H17" s="12"/>
      <c r="I17" s="35">
        <v>68287.010000000038</v>
      </c>
    </row>
    <row r="20" spans="1:16" x14ac:dyDescent="0.25">
      <c r="A20" s="36" t="s">
        <v>158</v>
      </c>
      <c r="B20" s="36"/>
      <c r="C20" s="36"/>
      <c r="G20" s="36" t="s">
        <v>159</v>
      </c>
      <c r="H20" s="36"/>
      <c r="J20" s="36" t="s">
        <v>160</v>
      </c>
      <c r="K20" s="36"/>
      <c r="L20" s="36"/>
      <c r="M20" s="36"/>
      <c r="N20" s="36"/>
      <c r="O20" s="36"/>
      <c r="P20" s="36"/>
    </row>
    <row r="21" spans="1:16" x14ac:dyDescent="0.25">
      <c r="A21" s="36"/>
      <c r="B21" s="36"/>
      <c r="C21" s="36"/>
      <c r="G21" s="36"/>
      <c r="H21" s="36"/>
      <c r="J21" s="36"/>
      <c r="K21" s="36"/>
      <c r="L21" s="36"/>
      <c r="M21" s="36"/>
      <c r="N21" s="36"/>
      <c r="O21" s="36"/>
      <c r="P21" s="36"/>
    </row>
    <row r="22" spans="1:16" x14ac:dyDescent="0.25">
      <c r="A22" s="22" t="s">
        <v>3</v>
      </c>
      <c r="B22" s="12" t="s">
        <v>126</v>
      </c>
      <c r="G22" s="22" t="s">
        <v>8</v>
      </c>
      <c r="H22" s="12" t="s">
        <v>146</v>
      </c>
      <c r="J22" s="22" t="s">
        <v>157</v>
      </c>
      <c r="K22" s="22" t="s">
        <v>4</v>
      </c>
      <c r="L22" s="12"/>
      <c r="M22" s="12"/>
      <c r="N22" s="12"/>
      <c r="O22" s="12"/>
      <c r="P22" s="12"/>
    </row>
    <row r="23" spans="1:16" x14ac:dyDescent="0.25">
      <c r="A23" s="12" t="s">
        <v>73</v>
      </c>
      <c r="B23" s="35">
        <v>5465.71</v>
      </c>
      <c r="G23" s="12">
        <v>0</v>
      </c>
      <c r="H23" s="35">
        <v>15610.670000000002</v>
      </c>
      <c r="J23" s="22" t="s">
        <v>5</v>
      </c>
      <c r="K23" s="12" t="s">
        <v>36</v>
      </c>
      <c r="L23" s="12" t="s">
        <v>20</v>
      </c>
      <c r="M23" s="12" t="s">
        <v>26</v>
      </c>
      <c r="N23" s="12" t="s">
        <v>22</v>
      </c>
      <c r="O23" s="12" t="s">
        <v>13</v>
      </c>
      <c r="P23" s="12" t="s">
        <v>125</v>
      </c>
    </row>
    <row r="24" spans="1:16" x14ac:dyDescent="0.25">
      <c r="A24" s="12" t="s">
        <v>57</v>
      </c>
      <c r="B24" s="35">
        <v>11915.829999999998</v>
      </c>
      <c r="G24" s="12">
        <v>0.05</v>
      </c>
      <c r="H24" s="35">
        <v>15084.730000000003</v>
      </c>
      <c r="J24" s="12" t="s">
        <v>14</v>
      </c>
      <c r="K24" s="35">
        <v>110</v>
      </c>
      <c r="L24" s="35">
        <v>118</v>
      </c>
      <c r="M24" s="35">
        <v>114</v>
      </c>
      <c r="N24" s="35">
        <v>107</v>
      </c>
      <c r="O24" s="35">
        <v>74</v>
      </c>
      <c r="P24" s="35">
        <v>523</v>
      </c>
    </row>
    <row r="25" spans="1:16" x14ac:dyDescent="0.25">
      <c r="A25" s="12" t="s">
        <v>58</v>
      </c>
      <c r="B25" s="35">
        <v>3819.1400000000003</v>
      </c>
      <c r="G25" s="12">
        <v>0.1</v>
      </c>
      <c r="H25" s="35">
        <v>14766.31</v>
      </c>
      <c r="J25" s="12" t="s">
        <v>17</v>
      </c>
      <c r="K25" s="35">
        <v>130</v>
      </c>
      <c r="L25" s="35">
        <v>23</v>
      </c>
      <c r="M25" s="35">
        <v>74</v>
      </c>
      <c r="N25" s="35">
        <v>55</v>
      </c>
      <c r="O25" s="35">
        <v>104</v>
      </c>
      <c r="P25" s="35">
        <v>386</v>
      </c>
    </row>
    <row r="26" spans="1:16" x14ac:dyDescent="0.25">
      <c r="A26" s="12" t="s">
        <v>44</v>
      </c>
      <c r="B26" s="35">
        <v>1672.88</v>
      </c>
      <c r="G26" s="12">
        <v>0.15</v>
      </c>
      <c r="H26" s="35">
        <v>9571.4</v>
      </c>
      <c r="J26" s="12" t="s">
        <v>23</v>
      </c>
      <c r="K26" s="35">
        <v>51</v>
      </c>
      <c r="L26" s="35">
        <v>29</v>
      </c>
      <c r="M26" s="35">
        <v>84</v>
      </c>
      <c r="N26" s="35">
        <v>99</v>
      </c>
      <c r="O26" s="35">
        <v>155</v>
      </c>
      <c r="P26" s="35">
        <v>418</v>
      </c>
    </row>
    <row r="27" spans="1:16" x14ac:dyDescent="0.25">
      <c r="A27" s="12" t="s">
        <v>38</v>
      </c>
      <c r="B27" s="35">
        <v>7020.3799999999992</v>
      </c>
      <c r="G27" s="12">
        <v>0.2</v>
      </c>
      <c r="H27" s="35">
        <v>13253.9</v>
      </c>
      <c r="J27" s="12" t="s">
        <v>29</v>
      </c>
      <c r="K27" s="35">
        <v>43</v>
      </c>
      <c r="L27" s="35">
        <v>93</v>
      </c>
      <c r="M27" s="35">
        <v>81</v>
      </c>
      <c r="N27" s="35">
        <v>72</v>
      </c>
      <c r="O27" s="35">
        <v>65</v>
      </c>
      <c r="P27" s="35">
        <v>354</v>
      </c>
    </row>
    <row r="28" spans="1:16" x14ac:dyDescent="0.25">
      <c r="A28" s="12" t="s">
        <v>40</v>
      </c>
      <c r="B28" s="35">
        <v>11398.32</v>
      </c>
      <c r="G28" s="12" t="s">
        <v>125</v>
      </c>
      <c r="H28" s="35">
        <v>68287.010000000009</v>
      </c>
      <c r="J28" s="12" t="s">
        <v>41</v>
      </c>
      <c r="K28" s="35">
        <v>76</v>
      </c>
      <c r="L28" s="35">
        <v>111</v>
      </c>
      <c r="M28" s="35">
        <v>30</v>
      </c>
      <c r="N28" s="35">
        <v>41</v>
      </c>
      <c r="O28" s="35">
        <v>60</v>
      </c>
      <c r="P28" s="35">
        <v>318</v>
      </c>
    </row>
    <row r="29" spans="1:16" x14ac:dyDescent="0.25">
      <c r="A29" s="12" t="s">
        <v>68</v>
      </c>
      <c r="B29" s="35">
        <v>5014.96</v>
      </c>
      <c r="J29" s="12" t="s">
        <v>125</v>
      </c>
      <c r="K29" s="35">
        <v>410</v>
      </c>
      <c r="L29" s="35">
        <v>374</v>
      </c>
      <c r="M29" s="35">
        <v>383</v>
      </c>
      <c r="N29" s="35">
        <v>374</v>
      </c>
      <c r="O29" s="35">
        <v>458</v>
      </c>
      <c r="P29" s="35">
        <v>1999</v>
      </c>
    </row>
    <row r="30" spans="1:16" x14ac:dyDescent="0.25">
      <c r="A30" s="12" t="s">
        <v>63</v>
      </c>
      <c r="B30" s="35">
        <v>8543.9699999999993</v>
      </c>
    </row>
    <row r="31" spans="1:16" x14ac:dyDescent="0.25">
      <c r="A31" s="12" t="s">
        <v>12</v>
      </c>
      <c r="B31" s="35">
        <v>6255.7</v>
      </c>
    </row>
    <row r="32" spans="1:16" x14ac:dyDescent="0.25">
      <c r="A32" s="12" t="s">
        <v>19</v>
      </c>
      <c r="B32" s="35">
        <v>5615.2800000000007</v>
      </c>
    </row>
    <row r="33" spans="1:2" x14ac:dyDescent="0.25">
      <c r="A33" s="12" t="s">
        <v>25</v>
      </c>
      <c r="B33" s="35">
        <v>20774.739999999998</v>
      </c>
    </row>
    <row r="34" spans="1:2" x14ac:dyDescent="0.25">
      <c r="A34" s="12" t="s">
        <v>53</v>
      </c>
      <c r="B34" s="35">
        <v>1450.99</v>
      </c>
    </row>
    <row r="35" spans="1:2" x14ac:dyDescent="0.25">
      <c r="A35" s="12" t="s">
        <v>52</v>
      </c>
      <c r="B35" s="35">
        <v>5801.29</v>
      </c>
    </row>
    <row r="36" spans="1:2" x14ac:dyDescent="0.25">
      <c r="A36" s="12" t="s">
        <v>64</v>
      </c>
      <c r="B36" s="35">
        <v>856.7</v>
      </c>
    </row>
    <row r="37" spans="1:2" x14ac:dyDescent="0.25">
      <c r="A37" s="12" t="s">
        <v>35</v>
      </c>
      <c r="B37" s="35">
        <v>3968.59</v>
      </c>
    </row>
    <row r="38" spans="1:2" x14ac:dyDescent="0.25">
      <c r="A38" s="12" t="s">
        <v>71</v>
      </c>
      <c r="B38" s="35">
        <v>2304.9</v>
      </c>
    </row>
    <row r="39" spans="1:2" x14ac:dyDescent="0.25">
      <c r="A39" s="12" t="s">
        <v>55</v>
      </c>
      <c r="B39" s="35">
        <v>7522.77</v>
      </c>
    </row>
    <row r="40" spans="1:2" x14ac:dyDescent="0.25">
      <c r="A40" s="12" t="s">
        <v>31</v>
      </c>
      <c r="B40" s="35">
        <v>9970.1999999999989</v>
      </c>
    </row>
    <row r="41" spans="1:2" x14ac:dyDescent="0.25">
      <c r="A41" s="12" t="s">
        <v>50</v>
      </c>
      <c r="B41" s="35">
        <v>8090.12</v>
      </c>
    </row>
    <row r="42" spans="1:2" x14ac:dyDescent="0.25">
      <c r="A42" s="12" t="s">
        <v>47</v>
      </c>
      <c r="B42" s="35">
        <v>8635.9500000000007</v>
      </c>
    </row>
    <row r="43" spans="1:2" x14ac:dyDescent="0.25">
      <c r="A43" s="12" t="s">
        <v>33</v>
      </c>
      <c r="B43" s="35">
        <v>17143.289999999997</v>
      </c>
    </row>
    <row r="44" spans="1:2" x14ac:dyDescent="0.25">
      <c r="A44" s="12" t="s">
        <v>49</v>
      </c>
      <c r="B44" s="35">
        <v>7251.18</v>
      </c>
    </row>
    <row r="45" spans="1:2" x14ac:dyDescent="0.25">
      <c r="A45" s="12" t="s">
        <v>61</v>
      </c>
      <c r="B45" s="35">
        <v>5443.34</v>
      </c>
    </row>
    <row r="46" spans="1:2" x14ac:dyDescent="0.25">
      <c r="A46" s="12" t="s">
        <v>28</v>
      </c>
      <c r="B46" s="35">
        <v>7881.9</v>
      </c>
    </row>
    <row r="47" spans="1:2" x14ac:dyDescent="0.25">
      <c r="A47" s="12" t="s">
        <v>16</v>
      </c>
      <c r="B47" s="35">
        <v>8331.8499999999985</v>
      </c>
    </row>
    <row r="48" spans="1:2" x14ac:dyDescent="0.25">
      <c r="A48" s="12" t="s">
        <v>45</v>
      </c>
      <c r="B48" s="35">
        <v>7296.1900000000005</v>
      </c>
    </row>
    <row r="49" spans="1:2" x14ac:dyDescent="0.25">
      <c r="A49" s="12" t="s">
        <v>66</v>
      </c>
      <c r="B49" s="35">
        <v>5771.59</v>
      </c>
    </row>
    <row r="50" spans="1:2" x14ac:dyDescent="0.25">
      <c r="A50" s="12" t="s">
        <v>125</v>
      </c>
      <c r="B50" s="35">
        <v>195217.75999999998</v>
      </c>
    </row>
  </sheetData>
  <mergeCells count="9">
    <mergeCell ref="G12:I13"/>
    <mergeCell ref="A12:D13"/>
    <mergeCell ref="A20:C21"/>
    <mergeCell ref="G20:H21"/>
    <mergeCell ref="J20:P21"/>
    <mergeCell ref="A1:B2"/>
    <mergeCell ref="D1:E2"/>
    <mergeCell ref="G1:H2"/>
    <mergeCell ref="J1:K2"/>
  </mergeCells>
  <pageMargins left="0.7" right="0.7" top="0.75" bottom="0.75" header="0.3" footer="0.3"/>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4AECA-909E-4569-AA74-16D68EBD7FD8}">
  <sheetPr>
    <pageSetUpPr fitToPage="1"/>
  </sheetPr>
  <dimension ref="A1"/>
  <sheetViews>
    <sheetView showGridLines="0" zoomScale="55" zoomScaleNormal="55" zoomScaleSheetLayoutView="85" workbookViewId="0">
      <selection activeCell="AC50" sqref="AC50"/>
    </sheetView>
  </sheetViews>
  <sheetFormatPr defaultRowHeight="15" x14ac:dyDescent="0.25"/>
  <cols>
    <col min="1" max="8" width="9.140625" style="37"/>
    <col min="9" max="9" width="9.140625" style="37" customWidth="1"/>
    <col min="10" max="16384" width="9.140625" style="37"/>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CACF8-7605-42AF-BBAC-E707A580E5E0}">
  <dimension ref="A1:W1000"/>
  <sheetViews>
    <sheetView topLeftCell="A2" zoomScale="160" zoomScaleNormal="160" workbookViewId="0">
      <selection activeCell="K17" sqref="K17"/>
    </sheetView>
  </sheetViews>
  <sheetFormatPr defaultColWidth="14.42578125" defaultRowHeight="15" customHeight="1" x14ac:dyDescent="0.25"/>
  <cols>
    <col min="1" max="1" width="14.5703125" customWidth="1"/>
    <col min="2" max="2" width="18" customWidth="1"/>
    <col min="3" max="3" width="9.28515625" customWidth="1"/>
    <col min="4" max="4" width="18.85546875" customWidth="1"/>
    <col min="5" max="5" width="10.42578125" customWidth="1"/>
    <col min="6" max="6" width="11.28515625" customWidth="1"/>
    <col min="7" max="7" width="13.28515625" bestFit="1" customWidth="1"/>
    <col min="8" max="8" width="11" bestFit="1" customWidth="1"/>
    <col min="9" max="9" width="16.85546875" bestFit="1" customWidth="1"/>
    <col min="10" max="10" width="15.28515625" bestFit="1" customWidth="1"/>
    <col min="11" max="11" width="10.85546875" bestFit="1" customWidth="1"/>
    <col min="12" max="12" width="8.7109375" customWidth="1"/>
    <col min="13" max="13" width="11.5703125" bestFit="1" customWidth="1"/>
    <col min="14" max="23" width="8.7109375" customWidth="1"/>
  </cols>
  <sheetData>
    <row r="1" spans="1:23" x14ac:dyDescent="0.25">
      <c r="A1" s="4" t="s">
        <v>2</v>
      </c>
      <c r="B1" s="4" t="s">
        <v>3</v>
      </c>
      <c r="C1" s="4" t="s">
        <v>4</v>
      </c>
      <c r="D1" s="4" t="s">
        <v>5</v>
      </c>
      <c r="E1" s="4" t="s">
        <v>6</v>
      </c>
      <c r="F1" s="4" t="s">
        <v>7</v>
      </c>
      <c r="G1" s="4" t="s">
        <v>8</v>
      </c>
      <c r="H1" s="4" t="s">
        <v>10</v>
      </c>
      <c r="I1" s="10" t="s">
        <v>121</v>
      </c>
      <c r="U1" s="2"/>
      <c r="V1" s="2"/>
      <c r="W1" s="2"/>
    </row>
    <row r="2" spans="1:23" x14ac:dyDescent="0.25">
      <c r="A2" s="5" t="s">
        <v>11</v>
      </c>
      <c r="B2" s="5" t="s">
        <v>12</v>
      </c>
      <c r="C2" s="5" t="s">
        <v>13</v>
      </c>
      <c r="D2" s="5" t="s">
        <v>14</v>
      </c>
      <c r="E2" s="5">
        <v>1036.0899999999999</v>
      </c>
      <c r="F2" s="5">
        <v>4</v>
      </c>
      <c r="G2" s="5">
        <v>0.2</v>
      </c>
      <c r="H2" s="5">
        <v>331.55</v>
      </c>
      <c r="I2" s="6">
        <v>45392</v>
      </c>
    </row>
    <row r="3" spans="1:23" x14ac:dyDescent="0.25">
      <c r="A3" s="5" t="s">
        <v>15</v>
      </c>
      <c r="B3" s="5" t="s">
        <v>16</v>
      </c>
      <c r="C3" s="5" t="s">
        <v>13</v>
      </c>
      <c r="D3" s="5" t="s">
        <v>17</v>
      </c>
      <c r="E3" s="5">
        <v>1101.28</v>
      </c>
      <c r="F3" s="5">
        <v>3</v>
      </c>
      <c r="G3" s="5">
        <v>0.2</v>
      </c>
      <c r="H3" s="5">
        <v>440.51</v>
      </c>
      <c r="I3" s="6">
        <v>45393</v>
      </c>
    </row>
    <row r="4" spans="1:23" x14ac:dyDescent="0.25">
      <c r="A4" s="5" t="s">
        <v>18</v>
      </c>
      <c r="B4" s="5" t="s">
        <v>19</v>
      </c>
      <c r="C4" s="5" t="s">
        <v>20</v>
      </c>
      <c r="D4" s="5" t="s">
        <v>14</v>
      </c>
      <c r="E4" s="5">
        <v>713.34</v>
      </c>
      <c r="F4" s="5">
        <v>17</v>
      </c>
      <c r="G4" s="5">
        <v>0</v>
      </c>
      <c r="H4" s="5">
        <v>285.33999999999997</v>
      </c>
      <c r="I4" s="6">
        <v>45396</v>
      </c>
    </row>
    <row r="5" spans="1:23" x14ac:dyDescent="0.25">
      <c r="A5" s="5" t="s">
        <v>21</v>
      </c>
      <c r="B5" s="5" t="s">
        <v>16</v>
      </c>
      <c r="C5" s="5" t="s">
        <v>22</v>
      </c>
      <c r="D5" s="5" t="s">
        <v>23</v>
      </c>
      <c r="E5" s="5">
        <v>760.93</v>
      </c>
      <c r="F5" s="5">
        <v>4</v>
      </c>
      <c r="G5" s="5">
        <v>0.15</v>
      </c>
      <c r="H5" s="5">
        <v>161.69999999999999</v>
      </c>
      <c r="I5" s="6">
        <v>45396</v>
      </c>
    </row>
    <row r="6" spans="1:23" x14ac:dyDescent="0.25">
      <c r="A6" s="5" t="s">
        <v>24</v>
      </c>
      <c r="B6" s="5" t="s">
        <v>25</v>
      </c>
      <c r="C6" s="5" t="s">
        <v>26</v>
      </c>
      <c r="D6" s="5" t="s">
        <v>14</v>
      </c>
      <c r="E6" s="5">
        <v>847</v>
      </c>
      <c r="F6" s="5">
        <v>12</v>
      </c>
      <c r="G6" s="5">
        <v>0.2</v>
      </c>
      <c r="H6" s="5">
        <v>271.04000000000002</v>
      </c>
      <c r="I6" s="6">
        <v>45397</v>
      </c>
    </row>
    <row r="7" spans="1:23" x14ac:dyDescent="0.25">
      <c r="A7" s="5" t="s">
        <v>27</v>
      </c>
      <c r="B7" s="5" t="s">
        <v>28</v>
      </c>
      <c r="C7" s="5" t="s">
        <v>26</v>
      </c>
      <c r="D7" s="5" t="s">
        <v>29</v>
      </c>
      <c r="E7" s="5">
        <v>965.64</v>
      </c>
      <c r="F7" s="5">
        <v>8</v>
      </c>
      <c r="G7" s="5">
        <v>0.1</v>
      </c>
      <c r="H7" s="5">
        <v>304.18</v>
      </c>
      <c r="I7" s="6">
        <v>45398</v>
      </c>
    </row>
    <row r="8" spans="1:23" x14ac:dyDescent="0.25">
      <c r="A8" s="5" t="s">
        <v>30</v>
      </c>
      <c r="B8" s="5" t="s">
        <v>31</v>
      </c>
      <c r="C8" s="5" t="s">
        <v>13</v>
      </c>
      <c r="D8" s="5" t="s">
        <v>23</v>
      </c>
      <c r="E8" s="5">
        <v>1317.53</v>
      </c>
      <c r="F8" s="5">
        <v>12</v>
      </c>
      <c r="G8" s="5">
        <v>0.05</v>
      </c>
      <c r="H8" s="5">
        <v>312.91000000000003</v>
      </c>
      <c r="I8" s="6">
        <v>45398</v>
      </c>
    </row>
    <row r="9" spans="1:23" x14ac:dyDescent="0.25">
      <c r="A9" s="5" t="s">
        <v>32</v>
      </c>
      <c r="B9" s="5" t="s">
        <v>33</v>
      </c>
      <c r="C9" s="5" t="s">
        <v>20</v>
      </c>
      <c r="D9" s="5" t="s">
        <v>29</v>
      </c>
      <c r="E9" s="5">
        <v>1074.47</v>
      </c>
      <c r="F9" s="5">
        <v>6</v>
      </c>
      <c r="G9" s="5">
        <v>0.2</v>
      </c>
      <c r="H9" s="5">
        <v>300.85000000000002</v>
      </c>
      <c r="I9" s="6">
        <v>45401</v>
      </c>
    </row>
    <row r="10" spans="1:23" x14ac:dyDescent="0.25">
      <c r="A10" s="5" t="s">
        <v>34</v>
      </c>
      <c r="B10" s="5" t="s">
        <v>35</v>
      </c>
      <c r="C10" s="5" t="s">
        <v>36</v>
      </c>
      <c r="D10" s="5" t="s">
        <v>14</v>
      </c>
      <c r="E10" s="5">
        <v>501.54</v>
      </c>
      <c r="F10" s="5">
        <v>11</v>
      </c>
      <c r="G10" s="5">
        <v>0.05</v>
      </c>
      <c r="H10" s="5">
        <v>190.59</v>
      </c>
      <c r="I10" s="6">
        <v>45401</v>
      </c>
    </row>
    <row r="11" spans="1:23" x14ac:dyDescent="0.25">
      <c r="A11" s="5" t="s">
        <v>37</v>
      </c>
      <c r="B11" s="5" t="s">
        <v>38</v>
      </c>
      <c r="C11" s="5" t="s">
        <v>36</v>
      </c>
      <c r="D11" s="5" t="s">
        <v>17</v>
      </c>
      <c r="E11" s="5">
        <v>737.31</v>
      </c>
      <c r="F11" s="5">
        <v>2</v>
      </c>
      <c r="G11" s="5">
        <v>0.05</v>
      </c>
      <c r="H11" s="5">
        <v>350.22</v>
      </c>
      <c r="I11" s="6">
        <v>45401</v>
      </c>
    </row>
    <row r="12" spans="1:23" x14ac:dyDescent="0.25">
      <c r="A12" s="5" t="s">
        <v>39</v>
      </c>
      <c r="B12" s="5" t="s">
        <v>40</v>
      </c>
      <c r="C12" s="5" t="s">
        <v>13</v>
      </c>
      <c r="D12" s="5" t="s">
        <v>41</v>
      </c>
      <c r="E12" s="5">
        <v>1572.82</v>
      </c>
      <c r="F12" s="5">
        <v>6</v>
      </c>
      <c r="G12" s="5">
        <v>0.05</v>
      </c>
      <c r="H12" s="5">
        <v>672.38</v>
      </c>
      <c r="I12" s="6">
        <v>45402</v>
      </c>
    </row>
    <row r="13" spans="1:23" x14ac:dyDescent="0.25">
      <c r="A13" s="5" t="s">
        <v>39</v>
      </c>
      <c r="B13" s="5" t="s">
        <v>38</v>
      </c>
      <c r="C13" s="5" t="s">
        <v>36</v>
      </c>
      <c r="D13" s="5" t="s">
        <v>14</v>
      </c>
      <c r="E13" s="5">
        <v>1343.13</v>
      </c>
      <c r="F13" s="5">
        <v>14</v>
      </c>
      <c r="G13" s="5">
        <v>0.15</v>
      </c>
      <c r="H13" s="5">
        <v>456.66</v>
      </c>
      <c r="I13" s="6">
        <v>45404</v>
      </c>
    </row>
    <row r="14" spans="1:23" x14ac:dyDescent="0.25">
      <c r="A14" s="5" t="s">
        <v>27</v>
      </c>
      <c r="B14" s="5" t="s">
        <v>28</v>
      </c>
      <c r="C14" s="5" t="s">
        <v>36</v>
      </c>
      <c r="D14" s="5" t="s">
        <v>14</v>
      </c>
      <c r="E14" s="5">
        <v>1191.58</v>
      </c>
      <c r="F14" s="5">
        <v>14</v>
      </c>
      <c r="G14" s="5">
        <v>0.05</v>
      </c>
      <c r="H14" s="5">
        <v>452.8</v>
      </c>
      <c r="I14" s="6">
        <v>45406</v>
      </c>
    </row>
    <row r="15" spans="1:23" x14ac:dyDescent="0.25">
      <c r="A15" s="5" t="s">
        <v>42</v>
      </c>
      <c r="B15" s="5" t="s">
        <v>16</v>
      </c>
      <c r="C15" s="5" t="s">
        <v>13</v>
      </c>
      <c r="D15" s="5" t="s">
        <v>29</v>
      </c>
      <c r="E15" s="5">
        <v>822.28</v>
      </c>
      <c r="F15" s="5">
        <v>7</v>
      </c>
      <c r="G15" s="5">
        <v>0.05</v>
      </c>
      <c r="H15" s="5">
        <v>273.41000000000003</v>
      </c>
      <c r="I15" s="6">
        <v>45406</v>
      </c>
    </row>
    <row r="16" spans="1:23" x14ac:dyDescent="0.25">
      <c r="A16" s="5" t="s">
        <v>43</v>
      </c>
      <c r="B16" s="5" t="s">
        <v>44</v>
      </c>
      <c r="C16" s="5" t="s">
        <v>26</v>
      </c>
      <c r="D16" s="5" t="s">
        <v>29</v>
      </c>
      <c r="E16" s="5">
        <v>521.66999999999996</v>
      </c>
      <c r="F16" s="5">
        <v>15</v>
      </c>
      <c r="G16" s="5">
        <v>0.15</v>
      </c>
      <c r="H16" s="5">
        <v>155.19999999999999</v>
      </c>
      <c r="I16" s="6">
        <v>45409</v>
      </c>
    </row>
    <row r="17" spans="1:9" x14ac:dyDescent="0.25">
      <c r="A17" s="5" t="s">
        <v>21</v>
      </c>
      <c r="B17" s="5" t="s">
        <v>45</v>
      </c>
      <c r="C17" s="5" t="s">
        <v>22</v>
      </c>
      <c r="D17" s="5" t="s">
        <v>23</v>
      </c>
      <c r="E17" s="5">
        <v>1502.93</v>
      </c>
      <c r="F17" s="5">
        <v>14</v>
      </c>
      <c r="G17" s="5">
        <v>0.2</v>
      </c>
      <c r="H17" s="5">
        <v>300.58999999999997</v>
      </c>
      <c r="I17" s="6">
        <v>45410</v>
      </c>
    </row>
    <row r="18" spans="1:9" x14ac:dyDescent="0.25">
      <c r="A18" s="5" t="s">
        <v>46</v>
      </c>
      <c r="B18" s="5" t="s">
        <v>16</v>
      </c>
      <c r="C18" s="5" t="s">
        <v>22</v>
      </c>
      <c r="D18" s="5" t="s">
        <v>14</v>
      </c>
      <c r="E18" s="5">
        <v>877.58</v>
      </c>
      <c r="F18" s="5">
        <v>10</v>
      </c>
      <c r="G18" s="5">
        <v>0.15</v>
      </c>
      <c r="H18" s="5">
        <v>298.38</v>
      </c>
      <c r="I18" s="6">
        <v>45411</v>
      </c>
    </row>
    <row r="19" spans="1:9" x14ac:dyDescent="0.25">
      <c r="A19" s="5" t="s">
        <v>30</v>
      </c>
      <c r="B19" s="5" t="s">
        <v>47</v>
      </c>
      <c r="C19" s="5" t="s">
        <v>13</v>
      </c>
      <c r="D19" s="5" t="s">
        <v>14</v>
      </c>
      <c r="E19" s="5">
        <v>636.70000000000005</v>
      </c>
      <c r="F19" s="5">
        <v>4</v>
      </c>
      <c r="G19" s="5">
        <v>0.2</v>
      </c>
      <c r="H19" s="5">
        <v>203.74</v>
      </c>
      <c r="I19" s="6">
        <v>45411</v>
      </c>
    </row>
    <row r="20" spans="1:9" x14ac:dyDescent="0.25">
      <c r="A20" s="5" t="s">
        <v>48</v>
      </c>
      <c r="B20" s="5" t="s">
        <v>49</v>
      </c>
      <c r="C20" s="5" t="s">
        <v>13</v>
      </c>
      <c r="D20" s="5" t="s">
        <v>14</v>
      </c>
      <c r="E20" s="5">
        <v>1506.14</v>
      </c>
      <c r="F20" s="5">
        <v>13</v>
      </c>
      <c r="G20" s="5">
        <v>0.2</v>
      </c>
      <c r="H20" s="5">
        <v>481.96</v>
      </c>
      <c r="I20" s="6">
        <v>45412</v>
      </c>
    </row>
    <row r="21" spans="1:9" ht="15.75" customHeight="1" x14ac:dyDescent="0.25">
      <c r="A21" s="5" t="s">
        <v>32</v>
      </c>
      <c r="B21" s="5" t="s">
        <v>33</v>
      </c>
      <c r="C21" s="5" t="s">
        <v>36</v>
      </c>
      <c r="D21" s="5" t="s">
        <v>23</v>
      </c>
      <c r="E21" s="5">
        <v>645.02</v>
      </c>
      <c r="F21" s="5">
        <v>4</v>
      </c>
      <c r="G21" s="5">
        <v>0</v>
      </c>
      <c r="H21" s="5">
        <v>161.26</v>
      </c>
      <c r="I21" s="6">
        <v>45414</v>
      </c>
    </row>
    <row r="22" spans="1:9" ht="15.75" customHeight="1" x14ac:dyDescent="0.25">
      <c r="A22" s="5" t="s">
        <v>27</v>
      </c>
      <c r="B22" s="5" t="s">
        <v>50</v>
      </c>
      <c r="C22" s="5" t="s">
        <v>22</v>
      </c>
      <c r="D22" s="5" t="s">
        <v>17</v>
      </c>
      <c r="E22" s="5">
        <v>953.3</v>
      </c>
      <c r="F22" s="5">
        <v>11</v>
      </c>
      <c r="G22" s="5">
        <v>0</v>
      </c>
      <c r="H22" s="5">
        <v>476.65</v>
      </c>
      <c r="I22" s="6">
        <v>45415</v>
      </c>
    </row>
    <row r="23" spans="1:9" ht="15.75" customHeight="1" x14ac:dyDescent="0.25">
      <c r="A23" s="5" t="s">
        <v>51</v>
      </c>
      <c r="B23" s="5" t="s">
        <v>16</v>
      </c>
      <c r="C23" s="5" t="s">
        <v>26</v>
      </c>
      <c r="D23" s="5" t="s">
        <v>23</v>
      </c>
      <c r="E23" s="5">
        <v>388.56</v>
      </c>
      <c r="F23" s="5">
        <v>14</v>
      </c>
      <c r="G23" s="5">
        <v>0.15</v>
      </c>
      <c r="H23" s="5">
        <v>82.57</v>
      </c>
      <c r="I23" s="6">
        <v>45416</v>
      </c>
    </row>
    <row r="24" spans="1:9" ht="15.75" customHeight="1" x14ac:dyDescent="0.25">
      <c r="A24" s="5" t="s">
        <v>11</v>
      </c>
      <c r="B24" s="5" t="s">
        <v>33</v>
      </c>
      <c r="C24" s="5" t="s">
        <v>13</v>
      </c>
      <c r="D24" s="5" t="s">
        <v>14</v>
      </c>
      <c r="E24" s="5">
        <v>743.17</v>
      </c>
      <c r="F24" s="5">
        <v>9</v>
      </c>
      <c r="G24" s="5">
        <v>0</v>
      </c>
      <c r="H24" s="5">
        <v>297.27</v>
      </c>
      <c r="I24" s="6">
        <v>45416</v>
      </c>
    </row>
    <row r="25" spans="1:9" ht="15.75" customHeight="1" x14ac:dyDescent="0.25">
      <c r="A25" s="5" t="s">
        <v>42</v>
      </c>
      <c r="B25" s="5" t="s">
        <v>33</v>
      </c>
      <c r="C25" s="5" t="s">
        <v>36</v>
      </c>
      <c r="D25" s="5" t="s">
        <v>23</v>
      </c>
      <c r="E25" s="5">
        <v>706.37</v>
      </c>
      <c r="F25" s="5">
        <v>6</v>
      </c>
      <c r="G25" s="5">
        <v>0</v>
      </c>
      <c r="H25" s="5">
        <v>176.59</v>
      </c>
      <c r="I25" s="6">
        <v>45416</v>
      </c>
    </row>
    <row r="26" spans="1:9" ht="15.75" customHeight="1" x14ac:dyDescent="0.25">
      <c r="A26" s="5" t="s">
        <v>15</v>
      </c>
      <c r="B26" s="5" t="s">
        <v>33</v>
      </c>
      <c r="C26" s="5" t="s">
        <v>36</v>
      </c>
      <c r="D26" s="5" t="s">
        <v>41</v>
      </c>
      <c r="E26" s="5">
        <v>925.31</v>
      </c>
      <c r="F26" s="5">
        <v>8</v>
      </c>
      <c r="G26" s="5">
        <v>0.1</v>
      </c>
      <c r="H26" s="5">
        <v>374.75</v>
      </c>
      <c r="I26" s="6">
        <v>45418</v>
      </c>
    </row>
    <row r="27" spans="1:9" ht="15.75" customHeight="1" x14ac:dyDescent="0.25">
      <c r="A27" s="5" t="s">
        <v>37</v>
      </c>
      <c r="B27" s="5" t="s">
        <v>52</v>
      </c>
      <c r="C27" s="5" t="s">
        <v>22</v>
      </c>
      <c r="D27" s="5" t="s">
        <v>23</v>
      </c>
      <c r="E27" s="5">
        <v>1173.1199999999999</v>
      </c>
      <c r="F27" s="5">
        <v>18</v>
      </c>
      <c r="G27" s="5">
        <v>0</v>
      </c>
      <c r="H27" s="5">
        <v>293.27999999999997</v>
      </c>
      <c r="I27" s="6">
        <v>45418</v>
      </c>
    </row>
    <row r="28" spans="1:9" ht="15.75" customHeight="1" x14ac:dyDescent="0.25">
      <c r="A28" s="5" t="s">
        <v>24</v>
      </c>
      <c r="B28" s="5" t="s">
        <v>53</v>
      </c>
      <c r="C28" s="5" t="s">
        <v>26</v>
      </c>
      <c r="D28" s="5" t="s">
        <v>29</v>
      </c>
      <c r="E28" s="5">
        <v>675.54</v>
      </c>
      <c r="F28" s="5">
        <v>17</v>
      </c>
      <c r="G28" s="5">
        <v>0</v>
      </c>
      <c r="H28" s="5">
        <v>236.44</v>
      </c>
      <c r="I28" s="6">
        <v>45420</v>
      </c>
    </row>
    <row r="29" spans="1:9" ht="15.75" customHeight="1" x14ac:dyDescent="0.25">
      <c r="A29" s="5" t="s">
        <v>27</v>
      </c>
      <c r="B29" s="5" t="s">
        <v>16</v>
      </c>
      <c r="C29" s="5" t="s">
        <v>36</v>
      </c>
      <c r="D29" s="5" t="s">
        <v>14</v>
      </c>
      <c r="E29" s="5">
        <v>939.09</v>
      </c>
      <c r="F29" s="5">
        <v>2</v>
      </c>
      <c r="G29" s="5">
        <v>0.05</v>
      </c>
      <c r="H29" s="5">
        <v>356.85</v>
      </c>
      <c r="I29" s="6">
        <v>45422</v>
      </c>
    </row>
    <row r="30" spans="1:9" ht="15.75" customHeight="1" x14ac:dyDescent="0.25">
      <c r="A30" s="5" t="s">
        <v>54</v>
      </c>
      <c r="B30" s="5" t="s">
        <v>55</v>
      </c>
      <c r="C30" s="5" t="s">
        <v>20</v>
      </c>
      <c r="D30" s="5" t="s">
        <v>41</v>
      </c>
      <c r="E30" s="5">
        <v>983.34</v>
      </c>
      <c r="F30" s="5">
        <v>19</v>
      </c>
      <c r="G30" s="5">
        <v>0.1</v>
      </c>
      <c r="H30" s="5">
        <v>398.25</v>
      </c>
      <c r="I30" s="6">
        <v>45426</v>
      </c>
    </row>
    <row r="31" spans="1:9" ht="15.75" customHeight="1" x14ac:dyDescent="0.25">
      <c r="A31" s="5" t="s">
        <v>54</v>
      </c>
      <c r="B31" s="5" t="s">
        <v>25</v>
      </c>
      <c r="C31" s="5" t="s">
        <v>22</v>
      </c>
      <c r="D31" s="5" t="s">
        <v>23</v>
      </c>
      <c r="E31" s="5">
        <v>801.21</v>
      </c>
      <c r="F31" s="5">
        <v>3</v>
      </c>
      <c r="G31" s="5">
        <v>0.2</v>
      </c>
      <c r="H31" s="5">
        <v>160.24</v>
      </c>
      <c r="I31" s="6">
        <v>45426</v>
      </c>
    </row>
    <row r="32" spans="1:9" ht="15.75" customHeight="1" x14ac:dyDescent="0.25">
      <c r="A32" s="5" t="s">
        <v>56</v>
      </c>
      <c r="B32" s="5" t="s">
        <v>57</v>
      </c>
      <c r="C32" s="5" t="s">
        <v>26</v>
      </c>
      <c r="D32" s="5" t="s">
        <v>23</v>
      </c>
      <c r="E32" s="5">
        <v>1450.71</v>
      </c>
      <c r="F32" s="5">
        <v>5</v>
      </c>
      <c r="G32" s="5">
        <v>0.1</v>
      </c>
      <c r="H32" s="5">
        <v>326.41000000000003</v>
      </c>
      <c r="I32" s="6">
        <v>45427</v>
      </c>
    </row>
    <row r="33" spans="1:9" ht="15.75" customHeight="1" x14ac:dyDescent="0.25">
      <c r="A33" s="5" t="s">
        <v>51</v>
      </c>
      <c r="B33" s="5" t="s">
        <v>58</v>
      </c>
      <c r="C33" s="5" t="s">
        <v>36</v>
      </c>
      <c r="D33" s="5" t="s">
        <v>14</v>
      </c>
      <c r="E33" s="5">
        <v>1023.21</v>
      </c>
      <c r="F33" s="5">
        <v>18</v>
      </c>
      <c r="G33" s="5">
        <v>0.05</v>
      </c>
      <c r="H33" s="5">
        <v>388.82</v>
      </c>
      <c r="I33" s="6">
        <v>45428</v>
      </c>
    </row>
    <row r="34" spans="1:9" ht="15.75" customHeight="1" x14ac:dyDescent="0.25">
      <c r="A34" s="5" t="s">
        <v>30</v>
      </c>
      <c r="B34" s="5" t="s">
        <v>49</v>
      </c>
      <c r="C34" s="5" t="s">
        <v>13</v>
      </c>
      <c r="D34" s="5" t="s">
        <v>29</v>
      </c>
      <c r="E34" s="5">
        <v>853.72</v>
      </c>
      <c r="F34" s="5">
        <v>5</v>
      </c>
      <c r="G34" s="5">
        <v>0.15</v>
      </c>
      <c r="H34" s="5">
        <v>253.98</v>
      </c>
      <c r="I34" s="6">
        <v>45428</v>
      </c>
    </row>
    <row r="35" spans="1:9" ht="15.75" customHeight="1" x14ac:dyDescent="0.25">
      <c r="A35" s="5" t="s">
        <v>59</v>
      </c>
      <c r="B35" s="5" t="s">
        <v>45</v>
      </c>
      <c r="C35" s="5" t="s">
        <v>22</v>
      </c>
      <c r="D35" s="5" t="s">
        <v>23</v>
      </c>
      <c r="E35" s="5">
        <v>967.89</v>
      </c>
      <c r="F35" s="5">
        <v>10</v>
      </c>
      <c r="G35" s="5">
        <v>0.1</v>
      </c>
      <c r="H35" s="5">
        <v>217.78</v>
      </c>
      <c r="I35" s="6">
        <v>45429</v>
      </c>
    </row>
    <row r="36" spans="1:9" ht="15.75" customHeight="1" x14ac:dyDescent="0.25">
      <c r="A36" s="5" t="s">
        <v>60</v>
      </c>
      <c r="B36" s="5" t="s">
        <v>55</v>
      </c>
      <c r="C36" s="5" t="s">
        <v>26</v>
      </c>
      <c r="D36" s="5" t="s">
        <v>41</v>
      </c>
      <c r="E36" s="5">
        <v>1200.9000000000001</v>
      </c>
      <c r="F36" s="5">
        <v>14</v>
      </c>
      <c r="G36" s="5">
        <v>0.05</v>
      </c>
      <c r="H36" s="5">
        <v>513.38</v>
      </c>
      <c r="I36" s="6">
        <v>45429</v>
      </c>
    </row>
    <row r="37" spans="1:9" ht="15.75" customHeight="1" x14ac:dyDescent="0.25">
      <c r="A37" s="5" t="s">
        <v>15</v>
      </c>
      <c r="B37" s="5" t="s">
        <v>28</v>
      </c>
      <c r="C37" s="5" t="s">
        <v>13</v>
      </c>
      <c r="D37" s="5" t="s">
        <v>14</v>
      </c>
      <c r="E37" s="5">
        <v>472.38</v>
      </c>
      <c r="F37" s="5">
        <v>12</v>
      </c>
      <c r="G37" s="5">
        <v>0.2</v>
      </c>
      <c r="H37" s="5">
        <v>151.16</v>
      </c>
      <c r="I37" s="6">
        <v>45429</v>
      </c>
    </row>
    <row r="38" spans="1:9" ht="15.75" customHeight="1" x14ac:dyDescent="0.25">
      <c r="A38" s="5" t="s">
        <v>11</v>
      </c>
      <c r="B38" s="5" t="s">
        <v>57</v>
      </c>
      <c r="C38" s="5" t="s">
        <v>20</v>
      </c>
      <c r="D38" s="5" t="s">
        <v>41</v>
      </c>
      <c r="E38" s="5">
        <v>840.92</v>
      </c>
      <c r="F38" s="5">
        <v>9</v>
      </c>
      <c r="G38" s="5">
        <v>0.05</v>
      </c>
      <c r="H38" s="5">
        <v>359.49</v>
      </c>
      <c r="I38" s="6">
        <v>45429</v>
      </c>
    </row>
    <row r="39" spans="1:9" ht="15.75" customHeight="1" x14ac:dyDescent="0.25">
      <c r="A39" s="5" t="s">
        <v>54</v>
      </c>
      <c r="B39" s="5" t="s">
        <v>50</v>
      </c>
      <c r="C39" s="5" t="s">
        <v>36</v>
      </c>
      <c r="D39" s="5" t="s">
        <v>29</v>
      </c>
      <c r="E39" s="5">
        <v>1410.06</v>
      </c>
      <c r="F39" s="5">
        <v>11</v>
      </c>
      <c r="G39" s="5">
        <v>0.05</v>
      </c>
      <c r="H39" s="5">
        <v>468.84</v>
      </c>
      <c r="I39" s="6">
        <v>45434</v>
      </c>
    </row>
    <row r="40" spans="1:9" ht="15.75" customHeight="1" x14ac:dyDescent="0.25">
      <c r="A40" s="5" t="s">
        <v>46</v>
      </c>
      <c r="B40" s="5" t="s">
        <v>61</v>
      </c>
      <c r="C40" s="5" t="s">
        <v>36</v>
      </c>
      <c r="D40" s="5" t="s">
        <v>29</v>
      </c>
      <c r="E40" s="5">
        <v>773.09</v>
      </c>
      <c r="F40" s="5">
        <v>13</v>
      </c>
      <c r="G40" s="5">
        <v>0.15</v>
      </c>
      <c r="H40" s="5">
        <v>229.99</v>
      </c>
      <c r="I40" s="6">
        <v>45434</v>
      </c>
    </row>
    <row r="41" spans="1:9" ht="15.75" customHeight="1" x14ac:dyDescent="0.25">
      <c r="A41" s="5" t="s">
        <v>62</v>
      </c>
      <c r="B41" s="5" t="s">
        <v>63</v>
      </c>
      <c r="C41" s="5" t="s">
        <v>20</v>
      </c>
      <c r="D41" s="5" t="s">
        <v>14</v>
      </c>
      <c r="E41" s="5">
        <v>580.42999999999995</v>
      </c>
      <c r="F41" s="5">
        <v>19</v>
      </c>
      <c r="G41" s="5">
        <v>0.15</v>
      </c>
      <c r="H41" s="5">
        <v>197.35</v>
      </c>
      <c r="I41" s="6">
        <v>45435</v>
      </c>
    </row>
    <row r="42" spans="1:9" ht="15.75" customHeight="1" x14ac:dyDescent="0.25">
      <c r="A42" s="5" t="s">
        <v>21</v>
      </c>
      <c r="B42" s="5" t="s">
        <v>44</v>
      </c>
      <c r="C42" s="5" t="s">
        <v>22</v>
      </c>
      <c r="D42" s="5" t="s">
        <v>14</v>
      </c>
      <c r="E42" s="5">
        <v>1151.21</v>
      </c>
      <c r="F42" s="5">
        <v>15</v>
      </c>
      <c r="G42" s="5">
        <v>0.1</v>
      </c>
      <c r="H42" s="5">
        <v>414.44</v>
      </c>
      <c r="I42" s="6">
        <v>45445</v>
      </c>
    </row>
    <row r="43" spans="1:9" ht="15.75" customHeight="1" x14ac:dyDescent="0.25">
      <c r="A43" s="5" t="s">
        <v>54</v>
      </c>
      <c r="B43" s="5" t="s">
        <v>25</v>
      </c>
      <c r="C43" s="5" t="s">
        <v>36</v>
      </c>
      <c r="D43" s="5" t="s">
        <v>41</v>
      </c>
      <c r="E43" s="5">
        <v>1025.98</v>
      </c>
      <c r="F43" s="5">
        <v>5</v>
      </c>
      <c r="G43" s="5">
        <v>0.2</v>
      </c>
      <c r="H43" s="5">
        <v>369.35</v>
      </c>
      <c r="I43" s="6">
        <v>45447</v>
      </c>
    </row>
    <row r="44" spans="1:9" ht="15.75" customHeight="1" x14ac:dyDescent="0.25">
      <c r="A44" s="5" t="s">
        <v>42</v>
      </c>
      <c r="B44" s="5" t="s">
        <v>58</v>
      </c>
      <c r="C44" s="5" t="s">
        <v>20</v>
      </c>
      <c r="D44" s="5" t="s">
        <v>41</v>
      </c>
      <c r="E44" s="5">
        <v>556.41999999999996</v>
      </c>
      <c r="F44" s="5">
        <v>11</v>
      </c>
      <c r="G44" s="5">
        <v>0.15</v>
      </c>
      <c r="H44" s="5">
        <v>212.83</v>
      </c>
      <c r="I44" s="6">
        <v>45447</v>
      </c>
    </row>
    <row r="45" spans="1:9" ht="15.75" customHeight="1" x14ac:dyDescent="0.25">
      <c r="A45" s="5" t="s">
        <v>59</v>
      </c>
      <c r="B45" s="5" t="s">
        <v>25</v>
      </c>
      <c r="C45" s="5" t="s">
        <v>36</v>
      </c>
      <c r="D45" s="5" t="s">
        <v>14</v>
      </c>
      <c r="E45" s="5">
        <v>840.85</v>
      </c>
      <c r="F45" s="5">
        <v>19</v>
      </c>
      <c r="G45" s="5">
        <v>0.1</v>
      </c>
      <c r="H45" s="5">
        <v>302.70999999999998</v>
      </c>
      <c r="I45" s="6">
        <v>45448</v>
      </c>
    </row>
    <row r="46" spans="1:9" ht="15.75" customHeight="1" x14ac:dyDescent="0.25">
      <c r="A46" s="5" t="s">
        <v>32</v>
      </c>
      <c r="B46" s="5" t="s">
        <v>63</v>
      </c>
      <c r="C46" s="5" t="s">
        <v>26</v>
      </c>
      <c r="D46" s="5" t="s">
        <v>29</v>
      </c>
      <c r="E46" s="5">
        <v>1227.25</v>
      </c>
      <c r="F46" s="5">
        <v>12</v>
      </c>
      <c r="G46" s="5">
        <v>0.15</v>
      </c>
      <c r="H46" s="5">
        <v>365.11</v>
      </c>
      <c r="I46" s="6">
        <v>45448</v>
      </c>
    </row>
    <row r="47" spans="1:9" ht="15.75" customHeight="1" x14ac:dyDescent="0.25">
      <c r="A47" s="5" t="s">
        <v>18</v>
      </c>
      <c r="B47" s="5" t="s">
        <v>64</v>
      </c>
      <c r="C47" s="5" t="s">
        <v>36</v>
      </c>
      <c r="D47" s="5" t="s">
        <v>23</v>
      </c>
      <c r="E47" s="5">
        <v>856.7</v>
      </c>
      <c r="F47" s="5">
        <v>2</v>
      </c>
      <c r="G47" s="5">
        <v>0</v>
      </c>
      <c r="H47" s="5">
        <v>214.18</v>
      </c>
      <c r="I47" s="6">
        <v>45449</v>
      </c>
    </row>
    <row r="48" spans="1:9" ht="15.75" customHeight="1" x14ac:dyDescent="0.25">
      <c r="A48" s="5" t="s">
        <v>56</v>
      </c>
      <c r="B48" s="5" t="s">
        <v>58</v>
      </c>
      <c r="C48" s="5" t="s">
        <v>36</v>
      </c>
      <c r="D48" s="5" t="s">
        <v>41</v>
      </c>
      <c r="E48" s="5">
        <v>1225.42</v>
      </c>
      <c r="F48" s="5">
        <v>8</v>
      </c>
      <c r="G48" s="5">
        <v>0.15</v>
      </c>
      <c r="H48" s="5">
        <v>468.72</v>
      </c>
      <c r="I48" s="6">
        <v>45449</v>
      </c>
    </row>
    <row r="49" spans="1:9" ht="15.75" customHeight="1" x14ac:dyDescent="0.25">
      <c r="A49" s="5" t="s">
        <v>65</v>
      </c>
      <c r="B49" s="5" t="s">
        <v>33</v>
      </c>
      <c r="C49" s="5" t="s">
        <v>26</v>
      </c>
      <c r="D49" s="5" t="s">
        <v>41</v>
      </c>
      <c r="E49" s="5">
        <v>1001.57</v>
      </c>
      <c r="F49" s="5">
        <v>12</v>
      </c>
      <c r="G49" s="5">
        <v>0</v>
      </c>
      <c r="H49" s="5">
        <v>450.71</v>
      </c>
      <c r="I49" s="6">
        <v>45450</v>
      </c>
    </row>
    <row r="50" spans="1:9" ht="15.75" customHeight="1" x14ac:dyDescent="0.25">
      <c r="A50" s="5" t="s">
        <v>59</v>
      </c>
      <c r="B50" s="5" t="s">
        <v>28</v>
      </c>
      <c r="C50" s="5" t="s">
        <v>20</v>
      </c>
      <c r="D50" s="5" t="s">
        <v>29</v>
      </c>
      <c r="E50" s="5">
        <v>1186.8499999999999</v>
      </c>
      <c r="F50" s="5">
        <v>19</v>
      </c>
      <c r="G50" s="5">
        <v>0.2</v>
      </c>
      <c r="H50" s="5">
        <v>332.32</v>
      </c>
      <c r="I50" s="6">
        <v>45451</v>
      </c>
    </row>
    <row r="51" spans="1:9" ht="15.75" customHeight="1" x14ac:dyDescent="0.25">
      <c r="A51" s="5" t="s">
        <v>46</v>
      </c>
      <c r="B51" s="5" t="s">
        <v>53</v>
      </c>
      <c r="C51" s="5" t="s">
        <v>22</v>
      </c>
      <c r="D51" s="5" t="s">
        <v>23</v>
      </c>
      <c r="E51" s="5">
        <v>775.45</v>
      </c>
      <c r="F51" s="5">
        <v>6</v>
      </c>
      <c r="G51" s="5">
        <v>0.1</v>
      </c>
      <c r="H51" s="5">
        <v>174.48</v>
      </c>
      <c r="I51" s="6">
        <v>45457</v>
      </c>
    </row>
    <row r="52" spans="1:9" ht="15.75" customHeight="1" x14ac:dyDescent="0.25">
      <c r="A52" s="5" t="s">
        <v>27</v>
      </c>
      <c r="B52" s="5" t="s">
        <v>35</v>
      </c>
      <c r="C52" s="5" t="s">
        <v>22</v>
      </c>
      <c r="D52" s="5" t="s">
        <v>23</v>
      </c>
      <c r="E52" s="5">
        <v>1021.47</v>
      </c>
      <c r="F52" s="5">
        <v>6</v>
      </c>
      <c r="G52" s="5">
        <v>0.05</v>
      </c>
      <c r="H52" s="5">
        <v>242.6</v>
      </c>
      <c r="I52" s="6">
        <v>45461</v>
      </c>
    </row>
    <row r="53" spans="1:9" ht="15.75" customHeight="1" x14ac:dyDescent="0.25">
      <c r="A53" s="5" t="s">
        <v>60</v>
      </c>
      <c r="B53" s="5" t="s">
        <v>25</v>
      </c>
      <c r="C53" s="5" t="s">
        <v>22</v>
      </c>
      <c r="D53" s="5" t="s">
        <v>17</v>
      </c>
      <c r="E53" s="5">
        <v>1226.6199999999999</v>
      </c>
      <c r="F53" s="5">
        <v>7</v>
      </c>
      <c r="G53" s="5">
        <v>0.1</v>
      </c>
      <c r="H53" s="5">
        <v>551.98</v>
      </c>
      <c r="I53" s="6">
        <v>45463</v>
      </c>
    </row>
    <row r="54" spans="1:9" ht="15.75" customHeight="1" x14ac:dyDescent="0.25">
      <c r="A54" s="5" t="s">
        <v>24</v>
      </c>
      <c r="B54" s="5" t="s">
        <v>66</v>
      </c>
      <c r="C54" s="5" t="s">
        <v>22</v>
      </c>
      <c r="D54" s="5" t="s">
        <v>29</v>
      </c>
      <c r="E54" s="5">
        <v>1086.93</v>
      </c>
      <c r="F54" s="5">
        <v>2</v>
      </c>
      <c r="G54" s="5">
        <v>0</v>
      </c>
      <c r="H54" s="5">
        <v>380.43</v>
      </c>
      <c r="I54" s="6">
        <v>45464</v>
      </c>
    </row>
    <row r="55" spans="1:9" ht="15.75" customHeight="1" x14ac:dyDescent="0.25">
      <c r="A55" s="5" t="s">
        <v>67</v>
      </c>
      <c r="B55" s="5" t="s">
        <v>50</v>
      </c>
      <c r="C55" s="5" t="s">
        <v>13</v>
      </c>
      <c r="D55" s="5" t="s">
        <v>14</v>
      </c>
      <c r="E55" s="5">
        <v>942.9</v>
      </c>
      <c r="F55" s="5">
        <v>18</v>
      </c>
      <c r="G55" s="5">
        <v>0.1</v>
      </c>
      <c r="H55" s="5">
        <v>339.44</v>
      </c>
      <c r="I55" s="6">
        <v>45466</v>
      </c>
    </row>
    <row r="56" spans="1:9" ht="15.75" customHeight="1" x14ac:dyDescent="0.25">
      <c r="A56" s="5" t="s">
        <v>34</v>
      </c>
      <c r="B56" s="5" t="s">
        <v>40</v>
      </c>
      <c r="C56" s="5" t="s">
        <v>26</v>
      </c>
      <c r="D56" s="5" t="s">
        <v>23</v>
      </c>
      <c r="E56" s="5">
        <v>818.8</v>
      </c>
      <c r="F56" s="5">
        <v>15</v>
      </c>
      <c r="G56" s="5">
        <v>0.15</v>
      </c>
      <c r="H56" s="5">
        <v>173.99</v>
      </c>
      <c r="I56" s="6">
        <v>45468</v>
      </c>
    </row>
    <row r="57" spans="1:9" ht="15.75" customHeight="1" x14ac:dyDescent="0.25">
      <c r="A57" s="5" t="s">
        <v>21</v>
      </c>
      <c r="B57" s="5" t="s">
        <v>16</v>
      </c>
      <c r="C57" s="5" t="s">
        <v>22</v>
      </c>
      <c r="D57" s="5" t="s">
        <v>29</v>
      </c>
      <c r="E57" s="5">
        <v>919.04</v>
      </c>
      <c r="F57" s="5">
        <v>10</v>
      </c>
      <c r="G57" s="5">
        <v>0.2</v>
      </c>
      <c r="H57" s="5">
        <v>257.33</v>
      </c>
      <c r="I57" s="6">
        <v>45468</v>
      </c>
    </row>
    <row r="58" spans="1:9" ht="15.75" customHeight="1" x14ac:dyDescent="0.25">
      <c r="A58" s="5" t="s">
        <v>24</v>
      </c>
      <c r="B58" s="5" t="s">
        <v>68</v>
      </c>
      <c r="C58" s="5" t="s">
        <v>36</v>
      </c>
      <c r="D58" s="5" t="s">
        <v>14</v>
      </c>
      <c r="E58" s="5">
        <v>973.26</v>
      </c>
      <c r="F58" s="5">
        <v>11</v>
      </c>
      <c r="G58" s="5">
        <v>0</v>
      </c>
      <c r="H58" s="5">
        <v>389.3</v>
      </c>
      <c r="I58" s="6">
        <v>45470</v>
      </c>
    </row>
    <row r="59" spans="1:9" ht="15.75" customHeight="1" x14ac:dyDescent="0.25">
      <c r="A59" s="5" t="s">
        <v>43</v>
      </c>
      <c r="B59" s="5" t="s">
        <v>66</v>
      </c>
      <c r="C59" s="5" t="s">
        <v>26</v>
      </c>
      <c r="D59" s="5" t="s">
        <v>23</v>
      </c>
      <c r="E59" s="5">
        <v>741.61</v>
      </c>
      <c r="F59" s="5">
        <v>1</v>
      </c>
      <c r="G59" s="5">
        <v>0.2</v>
      </c>
      <c r="H59" s="5">
        <v>148.32</v>
      </c>
      <c r="I59" s="6">
        <v>45471</v>
      </c>
    </row>
    <row r="60" spans="1:9" ht="15.75" customHeight="1" x14ac:dyDescent="0.25">
      <c r="A60" s="5" t="s">
        <v>69</v>
      </c>
      <c r="B60" s="5" t="s">
        <v>40</v>
      </c>
      <c r="C60" s="5" t="s">
        <v>26</v>
      </c>
      <c r="D60" s="5" t="s">
        <v>14</v>
      </c>
      <c r="E60" s="5">
        <v>1248.82</v>
      </c>
      <c r="F60" s="5">
        <v>2</v>
      </c>
      <c r="G60" s="5">
        <v>0.1</v>
      </c>
      <c r="H60" s="5">
        <v>449.58</v>
      </c>
      <c r="I60" s="6">
        <v>45473</v>
      </c>
    </row>
    <row r="61" spans="1:9" ht="15.75" customHeight="1" x14ac:dyDescent="0.25">
      <c r="A61" s="5" t="s">
        <v>15</v>
      </c>
      <c r="B61" s="5" t="s">
        <v>61</v>
      </c>
      <c r="C61" s="5" t="s">
        <v>13</v>
      </c>
      <c r="D61" s="5" t="s">
        <v>17</v>
      </c>
      <c r="E61" s="5">
        <v>1360.36</v>
      </c>
      <c r="F61" s="5">
        <v>17</v>
      </c>
      <c r="G61" s="5">
        <v>0</v>
      </c>
      <c r="H61" s="5">
        <v>680.18</v>
      </c>
      <c r="I61" s="6">
        <v>45473</v>
      </c>
    </row>
    <row r="62" spans="1:9" ht="15.75" customHeight="1" x14ac:dyDescent="0.25">
      <c r="A62" s="5" t="s">
        <v>59</v>
      </c>
      <c r="B62" s="5" t="s">
        <v>33</v>
      </c>
      <c r="C62" s="5" t="s">
        <v>20</v>
      </c>
      <c r="D62" s="5" t="s">
        <v>14</v>
      </c>
      <c r="E62" s="5">
        <v>1383.3</v>
      </c>
      <c r="F62" s="5">
        <v>8</v>
      </c>
      <c r="G62" s="5">
        <v>0.1</v>
      </c>
      <c r="H62" s="5">
        <v>497.99</v>
      </c>
      <c r="I62" s="6">
        <v>45478</v>
      </c>
    </row>
    <row r="63" spans="1:9" ht="15.75" customHeight="1" x14ac:dyDescent="0.25">
      <c r="A63" s="5" t="s">
        <v>37</v>
      </c>
      <c r="B63" s="5" t="s">
        <v>57</v>
      </c>
      <c r="C63" s="5" t="s">
        <v>36</v>
      </c>
      <c r="D63" s="5" t="s">
        <v>41</v>
      </c>
      <c r="E63" s="5">
        <v>488.99</v>
      </c>
      <c r="F63" s="5">
        <v>9</v>
      </c>
      <c r="G63" s="5">
        <v>0</v>
      </c>
      <c r="H63" s="5">
        <v>220.05</v>
      </c>
      <c r="I63" s="6">
        <v>45479</v>
      </c>
    </row>
    <row r="64" spans="1:9" ht="15.75" customHeight="1" x14ac:dyDescent="0.25">
      <c r="A64" s="5" t="s">
        <v>32</v>
      </c>
      <c r="B64" s="5" t="s">
        <v>33</v>
      </c>
      <c r="C64" s="5" t="s">
        <v>20</v>
      </c>
      <c r="D64" s="5" t="s">
        <v>29</v>
      </c>
      <c r="E64" s="5">
        <v>933.71</v>
      </c>
      <c r="F64" s="5">
        <v>17</v>
      </c>
      <c r="G64" s="5">
        <v>0.1</v>
      </c>
      <c r="H64" s="5">
        <v>294.12</v>
      </c>
      <c r="I64" s="6">
        <v>45481</v>
      </c>
    </row>
    <row r="65" spans="1:9" ht="15.75" customHeight="1" x14ac:dyDescent="0.25">
      <c r="A65" s="5" t="s">
        <v>69</v>
      </c>
      <c r="B65" s="5" t="s">
        <v>12</v>
      </c>
      <c r="C65" s="5" t="s">
        <v>13</v>
      </c>
      <c r="D65" s="5" t="s">
        <v>23</v>
      </c>
      <c r="E65" s="5">
        <v>1005.53</v>
      </c>
      <c r="F65" s="5">
        <v>17</v>
      </c>
      <c r="G65" s="5">
        <v>0.2</v>
      </c>
      <c r="H65" s="5">
        <v>201.11</v>
      </c>
      <c r="I65" s="6">
        <v>45481</v>
      </c>
    </row>
    <row r="66" spans="1:9" ht="15.75" customHeight="1" x14ac:dyDescent="0.25">
      <c r="A66" s="5" t="s">
        <v>43</v>
      </c>
      <c r="B66" s="5" t="s">
        <v>63</v>
      </c>
      <c r="C66" s="5" t="s">
        <v>22</v>
      </c>
      <c r="D66" s="5" t="s">
        <v>23</v>
      </c>
      <c r="E66" s="5">
        <v>1100.0999999999999</v>
      </c>
      <c r="F66" s="5">
        <v>5</v>
      </c>
      <c r="G66" s="5">
        <v>0.05</v>
      </c>
      <c r="H66" s="5">
        <v>261.27</v>
      </c>
      <c r="I66" s="6">
        <v>45482</v>
      </c>
    </row>
    <row r="67" spans="1:9" ht="15.75" customHeight="1" x14ac:dyDescent="0.25">
      <c r="A67" s="5" t="s">
        <v>69</v>
      </c>
      <c r="B67" s="5" t="s">
        <v>25</v>
      </c>
      <c r="C67" s="5" t="s">
        <v>26</v>
      </c>
      <c r="D67" s="5" t="s">
        <v>29</v>
      </c>
      <c r="E67" s="5">
        <v>1034.7</v>
      </c>
      <c r="F67" s="5">
        <v>15</v>
      </c>
      <c r="G67" s="5">
        <v>0.15</v>
      </c>
      <c r="H67" s="5">
        <v>307.82</v>
      </c>
      <c r="I67" s="6">
        <v>45487</v>
      </c>
    </row>
    <row r="68" spans="1:9" ht="15.75" customHeight="1" x14ac:dyDescent="0.25">
      <c r="A68" s="5" t="s">
        <v>67</v>
      </c>
      <c r="B68" s="5" t="s">
        <v>33</v>
      </c>
      <c r="C68" s="5" t="s">
        <v>22</v>
      </c>
      <c r="D68" s="5" t="s">
        <v>14</v>
      </c>
      <c r="E68" s="5">
        <v>876.44</v>
      </c>
      <c r="F68" s="5">
        <v>12</v>
      </c>
      <c r="G68" s="5">
        <v>0.05</v>
      </c>
      <c r="H68" s="5">
        <v>333.05</v>
      </c>
      <c r="I68" s="6">
        <v>45488</v>
      </c>
    </row>
    <row r="69" spans="1:9" ht="15.75" customHeight="1" x14ac:dyDescent="0.25">
      <c r="A69" s="5" t="s">
        <v>70</v>
      </c>
      <c r="B69" s="5" t="s">
        <v>57</v>
      </c>
      <c r="C69" s="5" t="s">
        <v>13</v>
      </c>
      <c r="D69" s="5" t="s">
        <v>29</v>
      </c>
      <c r="E69" s="5">
        <v>1371.34</v>
      </c>
      <c r="F69" s="5">
        <v>5</v>
      </c>
      <c r="G69" s="5">
        <v>0.05</v>
      </c>
      <c r="H69" s="5">
        <v>455.97</v>
      </c>
      <c r="I69" s="6">
        <v>45488</v>
      </c>
    </row>
    <row r="70" spans="1:9" ht="15.75" customHeight="1" x14ac:dyDescent="0.25">
      <c r="A70" s="5" t="s">
        <v>59</v>
      </c>
      <c r="B70" s="5" t="s">
        <v>49</v>
      </c>
      <c r="C70" s="5" t="s">
        <v>26</v>
      </c>
      <c r="D70" s="5" t="s">
        <v>23</v>
      </c>
      <c r="E70" s="5">
        <v>1020.26</v>
      </c>
      <c r="F70" s="5">
        <v>11</v>
      </c>
      <c r="G70" s="5">
        <v>0.05</v>
      </c>
      <c r="H70" s="5">
        <v>242.31</v>
      </c>
      <c r="I70" s="6">
        <v>45494</v>
      </c>
    </row>
    <row r="71" spans="1:9" ht="15.75" customHeight="1" x14ac:dyDescent="0.25">
      <c r="A71" s="5" t="s">
        <v>46</v>
      </c>
      <c r="B71" s="5" t="s">
        <v>12</v>
      </c>
      <c r="C71" s="5" t="s">
        <v>36</v>
      </c>
      <c r="D71" s="5" t="s">
        <v>41</v>
      </c>
      <c r="E71" s="5">
        <v>804.81</v>
      </c>
      <c r="F71" s="5">
        <v>1</v>
      </c>
      <c r="G71" s="5">
        <v>0.05</v>
      </c>
      <c r="H71" s="5">
        <v>344.06</v>
      </c>
      <c r="I71" s="6">
        <v>45502</v>
      </c>
    </row>
    <row r="72" spans="1:9" ht="15.75" customHeight="1" x14ac:dyDescent="0.25">
      <c r="A72" s="5" t="s">
        <v>24</v>
      </c>
      <c r="B72" s="5" t="s">
        <v>57</v>
      </c>
      <c r="C72" s="5" t="s">
        <v>36</v>
      </c>
      <c r="D72" s="5" t="s">
        <v>23</v>
      </c>
      <c r="E72" s="5">
        <v>608.66</v>
      </c>
      <c r="F72" s="5">
        <v>1</v>
      </c>
      <c r="G72" s="5">
        <v>0.05</v>
      </c>
      <c r="H72" s="5">
        <v>144.56</v>
      </c>
      <c r="I72" s="6">
        <v>45503</v>
      </c>
    </row>
    <row r="73" spans="1:9" ht="15.75" customHeight="1" x14ac:dyDescent="0.25">
      <c r="A73" s="5" t="s">
        <v>70</v>
      </c>
      <c r="B73" s="5" t="s">
        <v>71</v>
      </c>
      <c r="C73" s="5" t="s">
        <v>22</v>
      </c>
      <c r="D73" s="5" t="s">
        <v>41</v>
      </c>
      <c r="E73" s="5">
        <v>981.2</v>
      </c>
      <c r="F73" s="5">
        <v>19</v>
      </c>
      <c r="G73" s="5">
        <v>0</v>
      </c>
      <c r="H73" s="5">
        <v>441.54</v>
      </c>
      <c r="I73" s="6">
        <v>45504</v>
      </c>
    </row>
    <row r="74" spans="1:9" ht="15.75" customHeight="1" x14ac:dyDescent="0.25">
      <c r="A74" s="5" t="s">
        <v>72</v>
      </c>
      <c r="B74" s="5" t="s">
        <v>57</v>
      </c>
      <c r="C74" s="5" t="s">
        <v>20</v>
      </c>
      <c r="D74" s="5" t="s">
        <v>23</v>
      </c>
      <c r="E74" s="5">
        <v>539.77</v>
      </c>
      <c r="F74" s="5">
        <v>10</v>
      </c>
      <c r="G74" s="5">
        <v>0.15</v>
      </c>
      <c r="H74" s="5">
        <v>114.7</v>
      </c>
      <c r="I74" s="6">
        <v>45509</v>
      </c>
    </row>
    <row r="75" spans="1:9" ht="15.75" customHeight="1" x14ac:dyDescent="0.25">
      <c r="A75" s="5" t="s">
        <v>15</v>
      </c>
      <c r="B75" s="5" t="s">
        <v>73</v>
      </c>
      <c r="C75" s="5" t="s">
        <v>22</v>
      </c>
      <c r="D75" s="5" t="s">
        <v>14</v>
      </c>
      <c r="E75" s="5">
        <v>804.45</v>
      </c>
      <c r="F75" s="5">
        <v>5</v>
      </c>
      <c r="G75" s="5">
        <v>0.2</v>
      </c>
      <c r="H75" s="5">
        <v>257.42</v>
      </c>
      <c r="I75" s="6">
        <v>45509</v>
      </c>
    </row>
    <row r="76" spans="1:9" ht="15.75" customHeight="1" x14ac:dyDescent="0.25">
      <c r="A76" s="5" t="s">
        <v>72</v>
      </c>
      <c r="B76" s="5" t="s">
        <v>40</v>
      </c>
      <c r="C76" s="5" t="s">
        <v>13</v>
      </c>
      <c r="D76" s="5" t="s">
        <v>23</v>
      </c>
      <c r="E76" s="5">
        <v>1526.6</v>
      </c>
      <c r="F76" s="5">
        <v>13</v>
      </c>
      <c r="G76" s="5">
        <v>0.2</v>
      </c>
      <c r="H76" s="5">
        <v>305.32</v>
      </c>
      <c r="I76" s="6">
        <v>45512</v>
      </c>
    </row>
    <row r="77" spans="1:9" ht="15.75" customHeight="1" x14ac:dyDescent="0.25">
      <c r="A77" s="5" t="s">
        <v>15</v>
      </c>
      <c r="B77" s="5" t="s">
        <v>31</v>
      </c>
      <c r="C77" s="5" t="s">
        <v>13</v>
      </c>
      <c r="D77" s="5" t="s">
        <v>23</v>
      </c>
      <c r="E77" s="5">
        <v>1215.26</v>
      </c>
      <c r="F77" s="5">
        <v>5</v>
      </c>
      <c r="G77" s="5">
        <v>0.15</v>
      </c>
      <c r="H77" s="5">
        <v>258.24</v>
      </c>
      <c r="I77" s="6">
        <v>45513</v>
      </c>
    </row>
    <row r="78" spans="1:9" ht="15.75" customHeight="1" x14ac:dyDescent="0.25">
      <c r="A78" s="5" t="s">
        <v>21</v>
      </c>
      <c r="B78" s="5" t="s">
        <v>55</v>
      </c>
      <c r="C78" s="5" t="s">
        <v>36</v>
      </c>
      <c r="D78" s="5" t="s">
        <v>29</v>
      </c>
      <c r="E78" s="5">
        <v>1261.3399999999999</v>
      </c>
      <c r="F78" s="5">
        <v>3</v>
      </c>
      <c r="G78" s="5">
        <v>0</v>
      </c>
      <c r="H78" s="5">
        <v>441.47</v>
      </c>
      <c r="I78" s="6">
        <v>45519</v>
      </c>
    </row>
    <row r="79" spans="1:9" ht="15.75" customHeight="1" x14ac:dyDescent="0.25">
      <c r="A79" s="5" t="s">
        <v>74</v>
      </c>
      <c r="B79" s="5" t="s">
        <v>47</v>
      </c>
      <c r="C79" s="5" t="s">
        <v>26</v>
      </c>
      <c r="D79" s="5" t="s">
        <v>29</v>
      </c>
      <c r="E79" s="5">
        <v>518.07000000000005</v>
      </c>
      <c r="F79" s="5">
        <v>7</v>
      </c>
      <c r="G79" s="5">
        <v>0.05</v>
      </c>
      <c r="H79" s="5">
        <v>172.26</v>
      </c>
      <c r="I79" s="6">
        <v>45522</v>
      </c>
    </row>
    <row r="80" spans="1:9" ht="15.75" customHeight="1" x14ac:dyDescent="0.25">
      <c r="A80" s="5" t="s">
        <v>32</v>
      </c>
      <c r="B80" s="5" t="s">
        <v>31</v>
      </c>
      <c r="C80" s="5" t="s">
        <v>13</v>
      </c>
      <c r="D80" s="5" t="s">
        <v>41</v>
      </c>
      <c r="E80" s="5">
        <v>1111.3399999999999</v>
      </c>
      <c r="F80" s="5">
        <v>1</v>
      </c>
      <c r="G80" s="5">
        <v>0</v>
      </c>
      <c r="H80" s="5">
        <v>500.1</v>
      </c>
      <c r="I80" s="6">
        <v>45523</v>
      </c>
    </row>
    <row r="81" spans="1:9" ht="15.75" customHeight="1" x14ac:dyDescent="0.25">
      <c r="A81" s="5" t="s">
        <v>24</v>
      </c>
      <c r="B81" s="5" t="s">
        <v>33</v>
      </c>
      <c r="C81" s="5" t="s">
        <v>20</v>
      </c>
      <c r="D81" s="5" t="s">
        <v>17</v>
      </c>
      <c r="E81" s="5">
        <v>1291.47</v>
      </c>
      <c r="F81" s="5">
        <v>18</v>
      </c>
      <c r="G81" s="5">
        <v>0.1</v>
      </c>
      <c r="H81" s="5">
        <v>581.16</v>
      </c>
      <c r="I81" s="6">
        <v>45526</v>
      </c>
    </row>
    <row r="82" spans="1:9" ht="15.75" customHeight="1" x14ac:dyDescent="0.25">
      <c r="A82" s="5" t="s">
        <v>27</v>
      </c>
      <c r="B82" s="5" t="s">
        <v>57</v>
      </c>
      <c r="C82" s="5" t="s">
        <v>26</v>
      </c>
      <c r="D82" s="5" t="s">
        <v>14</v>
      </c>
      <c r="E82" s="5">
        <v>679.71</v>
      </c>
      <c r="F82" s="5">
        <v>19</v>
      </c>
      <c r="G82" s="5">
        <v>0</v>
      </c>
      <c r="H82" s="5">
        <v>271.88</v>
      </c>
      <c r="I82" s="6">
        <v>45534</v>
      </c>
    </row>
    <row r="83" spans="1:9" ht="15.75" customHeight="1" x14ac:dyDescent="0.25">
      <c r="A83" s="5" t="s">
        <v>70</v>
      </c>
      <c r="B83" s="5" t="s">
        <v>35</v>
      </c>
      <c r="C83" s="5" t="s">
        <v>20</v>
      </c>
      <c r="D83" s="5" t="s">
        <v>29</v>
      </c>
      <c r="E83" s="5">
        <v>1143.69</v>
      </c>
      <c r="F83" s="5">
        <v>17</v>
      </c>
      <c r="G83" s="5">
        <v>0</v>
      </c>
      <c r="H83" s="5">
        <v>400.29</v>
      </c>
      <c r="I83" s="6">
        <v>45534</v>
      </c>
    </row>
    <row r="84" spans="1:9" ht="15.75" customHeight="1" x14ac:dyDescent="0.25">
      <c r="A84" s="5" t="s">
        <v>54</v>
      </c>
      <c r="B84" s="5" t="s">
        <v>52</v>
      </c>
      <c r="C84" s="5" t="s">
        <v>36</v>
      </c>
      <c r="D84" s="5" t="s">
        <v>23</v>
      </c>
      <c r="E84" s="5">
        <v>790.08</v>
      </c>
      <c r="F84" s="5">
        <v>7</v>
      </c>
      <c r="G84" s="5">
        <v>0.1</v>
      </c>
      <c r="H84" s="5">
        <v>177.77</v>
      </c>
      <c r="I84" s="6">
        <v>45536</v>
      </c>
    </row>
    <row r="85" spans="1:9" ht="15.75" customHeight="1" x14ac:dyDescent="0.25">
      <c r="A85" s="5" t="s">
        <v>21</v>
      </c>
      <c r="B85" s="5" t="s">
        <v>50</v>
      </c>
      <c r="C85" s="5" t="s">
        <v>36</v>
      </c>
      <c r="D85" s="5" t="s">
        <v>14</v>
      </c>
      <c r="E85" s="5">
        <v>1070.68</v>
      </c>
      <c r="F85" s="5">
        <v>7</v>
      </c>
      <c r="G85" s="5">
        <v>0.05</v>
      </c>
      <c r="H85" s="5">
        <v>406.86</v>
      </c>
      <c r="I85" s="6">
        <v>45536</v>
      </c>
    </row>
    <row r="86" spans="1:9" ht="15.75" customHeight="1" x14ac:dyDescent="0.25">
      <c r="A86" s="5" t="s">
        <v>60</v>
      </c>
      <c r="B86" s="5" t="s">
        <v>38</v>
      </c>
      <c r="C86" s="5" t="s">
        <v>13</v>
      </c>
      <c r="D86" s="5" t="s">
        <v>17</v>
      </c>
      <c r="E86" s="5">
        <v>1168.8900000000001</v>
      </c>
      <c r="F86" s="5">
        <v>4</v>
      </c>
      <c r="G86" s="5">
        <v>0.1</v>
      </c>
      <c r="H86" s="5">
        <v>526</v>
      </c>
      <c r="I86" s="6">
        <v>45544</v>
      </c>
    </row>
    <row r="87" spans="1:9" ht="15.75" customHeight="1" x14ac:dyDescent="0.25">
      <c r="A87" s="5" t="s">
        <v>69</v>
      </c>
      <c r="B87" s="5" t="s">
        <v>12</v>
      </c>
      <c r="C87" s="5" t="s">
        <v>22</v>
      </c>
      <c r="D87" s="5" t="s">
        <v>23</v>
      </c>
      <c r="E87" s="5">
        <v>1335.87</v>
      </c>
      <c r="F87" s="5">
        <v>17</v>
      </c>
      <c r="G87" s="5">
        <v>0</v>
      </c>
      <c r="H87" s="5">
        <v>333.97</v>
      </c>
      <c r="I87" s="6">
        <v>45544</v>
      </c>
    </row>
    <row r="88" spans="1:9" ht="15.75" customHeight="1" x14ac:dyDescent="0.25">
      <c r="A88" s="5" t="s">
        <v>42</v>
      </c>
      <c r="B88" s="5" t="s">
        <v>57</v>
      </c>
      <c r="C88" s="5" t="s">
        <v>20</v>
      </c>
      <c r="D88" s="5" t="s">
        <v>29</v>
      </c>
      <c r="E88" s="5">
        <v>873.7</v>
      </c>
      <c r="F88" s="5">
        <v>9</v>
      </c>
      <c r="G88" s="5">
        <v>0</v>
      </c>
      <c r="H88" s="5">
        <v>305.8</v>
      </c>
      <c r="I88" s="6">
        <v>45546</v>
      </c>
    </row>
    <row r="89" spans="1:9" ht="15.75" customHeight="1" x14ac:dyDescent="0.25">
      <c r="A89" s="5" t="s">
        <v>74</v>
      </c>
      <c r="B89" s="5" t="s">
        <v>66</v>
      </c>
      <c r="C89" s="5" t="s">
        <v>13</v>
      </c>
      <c r="D89" s="5" t="s">
        <v>41</v>
      </c>
      <c r="E89" s="5">
        <v>1443.98</v>
      </c>
      <c r="F89" s="5">
        <v>19</v>
      </c>
      <c r="G89" s="5">
        <v>0</v>
      </c>
      <c r="H89" s="5">
        <v>649.79</v>
      </c>
      <c r="I89" s="6">
        <v>45547</v>
      </c>
    </row>
    <row r="90" spans="1:9" ht="15.75" customHeight="1" x14ac:dyDescent="0.25">
      <c r="A90" s="5" t="s">
        <v>42</v>
      </c>
      <c r="B90" s="5" t="s">
        <v>25</v>
      </c>
      <c r="C90" s="5" t="s">
        <v>20</v>
      </c>
      <c r="D90" s="5" t="s">
        <v>41</v>
      </c>
      <c r="E90" s="5">
        <v>1154.33</v>
      </c>
      <c r="F90" s="5">
        <v>11</v>
      </c>
      <c r="G90" s="5">
        <v>0.15</v>
      </c>
      <c r="H90" s="5">
        <v>441.53</v>
      </c>
      <c r="I90" s="6">
        <v>45549</v>
      </c>
    </row>
    <row r="91" spans="1:9" ht="15.75" customHeight="1" x14ac:dyDescent="0.25">
      <c r="A91" s="5" t="s">
        <v>51</v>
      </c>
      <c r="B91" s="5" t="s">
        <v>52</v>
      </c>
      <c r="C91" s="5" t="s">
        <v>22</v>
      </c>
      <c r="D91" s="5" t="s">
        <v>14</v>
      </c>
      <c r="E91" s="5">
        <v>1264.49</v>
      </c>
      <c r="F91" s="5">
        <v>16</v>
      </c>
      <c r="G91" s="5">
        <v>0.05</v>
      </c>
      <c r="H91" s="5">
        <v>480.51</v>
      </c>
      <c r="I91" s="6">
        <v>45549</v>
      </c>
    </row>
    <row r="92" spans="1:9" ht="15.75" customHeight="1" x14ac:dyDescent="0.25">
      <c r="A92" s="5" t="s">
        <v>27</v>
      </c>
      <c r="B92" s="5" t="s">
        <v>68</v>
      </c>
      <c r="C92" s="5" t="s">
        <v>13</v>
      </c>
      <c r="D92" s="5" t="s">
        <v>29</v>
      </c>
      <c r="E92" s="5">
        <v>1101.55</v>
      </c>
      <c r="F92" s="5">
        <v>4</v>
      </c>
      <c r="G92" s="5">
        <v>0.1</v>
      </c>
      <c r="H92" s="5">
        <v>346.99</v>
      </c>
      <c r="I92" s="6">
        <v>45551</v>
      </c>
    </row>
    <row r="93" spans="1:9" ht="15.75" customHeight="1" x14ac:dyDescent="0.25">
      <c r="A93" s="5" t="s">
        <v>75</v>
      </c>
      <c r="B93" s="5" t="s">
        <v>16</v>
      </c>
      <c r="C93" s="5" t="s">
        <v>22</v>
      </c>
      <c r="D93" s="5" t="s">
        <v>29</v>
      </c>
      <c r="E93" s="5">
        <v>727.73</v>
      </c>
      <c r="F93" s="5">
        <v>1</v>
      </c>
      <c r="G93" s="5">
        <v>0.1</v>
      </c>
      <c r="H93" s="5">
        <v>229.23</v>
      </c>
      <c r="I93" s="6">
        <v>45552</v>
      </c>
    </row>
    <row r="94" spans="1:9" ht="15.75" customHeight="1" x14ac:dyDescent="0.25">
      <c r="A94" s="5" t="s">
        <v>76</v>
      </c>
      <c r="B94" s="5" t="s">
        <v>40</v>
      </c>
      <c r="C94" s="5" t="s">
        <v>20</v>
      </c>
      <c r="D94" s="5" t="s">
        <v>41</v>
      </c>
      <c r="E94" s="5">
        <v>875.41</v>
      </c>
      <c r="F94" s="5">
        <v>13</v>
      </c>
      <c r="G94" s="5">
        <v>0.15</v>
      </c>
      <c r="H94" s="5">
        <v>334.84</v>
      </c>
      <c r="I94" s="6">
        <v>45552</v>
      </c>
    </row>
    <row r="95" spans="1:9" ht="15.75" customHeight="1" x14ac:dyDescent="0.25">
      <c r="A95" s="5" t="s">
        <v>69</v>
      </c>
      <c r="B95" s="5" t="s">
        <v>25</v>
      </c>
      <c r="C95" s="5" t="s">
        <v>13</v>
      </c>
      <c r="D95" s="5" t="s">
        <v>23</v>
      </c>
      <c r="E95" s="5">
        <v>1158.94</v>
      </c>
      <c r="F95" s="5">
        <v>19</v>
      </c>
      <c r="G95" s="5">
        <v>0.2</v>
      </c>
      <c r="H95" s="5">
        <v>231.79</v>
      </c>
      <c r="I95" s="6">
        <v>45553</v>
      </c>
    </row>
    <row r="96" spans="1:9" ht="15.75" customHeight="1" x14ac:dyDescent="0.25">
      <c r="A96" s="5" t="s">
        <v>77</v>
      </c>
      <c r="B96" s="5" t="s">
        <v>49</v>
      </c>
      <c r="C96" s="5" t="s">
        <v>22</v>
      </c>
      <c r="D96" s="5" t="s">
        <v>14</v>
      </c>
      <c r="E96" s="5">
        <v>966.3</v>
      </c>
      <c r="F96" s="5">
        <v>2</v>
      </c>
      <c r="G96" s="5">
        <v>0.15</v>
      </c>
      <c r="H96" s="5">
        <v>328.54</v>
      </c>
      <c r="I96" s="6">
        <v>45557</v>
      </c>
    </row>
    <row r="97" spans="1:9" ht="15.75" customHeight="1" x14ac:dyDescent="0.25">
      <c r="A97" s="5" t="s">
        <v>70</v>
      </c>
      <c r="B97" s="5" t="s">
        <v>19</v>
      </c>
      <c r="C97" s="5" t="s">
        <v>22</v>
      </c>
      <c r="D97" s="5" t="s">
        <v>14</v>
      </c>
      <c r="E97" s="5">
        <v>917.48</v>
      </c>
      <c r="F97" s="5">
        <v>6</v>
      </c>
      <c r="G97" s="5">
        <v>0</v>
      </c>
      <c r="H97" s="5">
        <v>366.99</v>
      </c>
      <c r="I97" s="6">
        <v>45558</v>
      </c>
    </row>
    <row r="98" spans="1:9" ht="15.75" customHeight="1" x14ac:dyDescent="0.25">
      <c r="A98" s="5" t="s">
        <v>43</v>
      </c>
      <c r="B98" s="5" t="s">
        <v>63</v>
      </c>
      <c r="C98" s="5" t="s">
        <v>13</v>
      </c>
      <c r="D98" s="5" t="s">
        <v>29</v>
      </c>
      <c r="E98" s="5">
        <v>1172.97</v>
      </c>
      <c r="F98" s="5">
        <v>7</v>
      </c>
      <c r="G98" s="5">
        <v>0.15</v>
      </c>
      <c r="H98" s="5">
        <v>348.96</v>
      </c>
      <c r="I98" s="6">
        <v>45559</v>
      </c>
    </row>
    <row r="99" spans="1:9" ht="15.75" customHeight="1" x14ac:dyDescent="0.25">
      <c r="A99" s="5" t="s">
        <v>59</v>
      </c>
      <c r="B99" s="5" t="s">
        <v>25</v>
      </c>
      <c r="C99" s="5" t="s">
        <v>26</v>
      </c>
      <c r="D99" s="5" t="s">
        <v>17</v>
      </c>
      <c r="E99" s="5">
        <v>1205.82</v>
      </c>
      <c r="F99" s="5">
        <v>11</v>
      </c>
      <c r="G99" s="5">
        <v>0.1</v>
      </c>
      <c r="H99" s="5">
        <v>542.62</v>
      </c>
      <c r="I99" s="6">
        <v>45559</v>
      </c>
    </row>
    <row r="100" spans="1:9" ht="15.75" customHeight="1" x14ac:dyDescent="0.25">
      <c r="A100" s="5" t="s">
        <v>18</v>
      </c>
      <c r="B100" s="5" t="s">
        <v>66</v>
      </c>
      <c r="C100" s="5" t="s">
        <v>13</v>
      </c>
      <c r="D100" s="5" t="s">
        <v>41</v>
      </c>
      <c r="E100" s="5">
        <v>826.93</v>
      </c>
      <c r="F100" s="5">
        <v>10</v>
      </c>
      <c r="G100" s="5">
        <v>0.2</v>
      </c>
      <c r="H100" s="5">
        <v>297.69</v>
      </c>
      <c r="I100" s="6">
        <v>45564</v>
      </c>
    </row>
    <row r="101" spans="1:9" ht="15.75" customHeight="1" x14ac:dyDescent="0.25">
      <c r="A101" s="5" t="s">
        <v>69</v>
      </c>
      <c r="B101" s="5" t="s">
        <v>25</v>
      </c>
      <c r="C101" s="5" t="s">
        <v>36</v>
      </c>
      <c r="D101" s="5" t="s">
        <v>17</v>
      </c>
      <c r="E101" s="5">
        <v>902.19</v>
      </c>
      <c r="F101" s="5">
        <v>12</v>
      </c>
      <c r="G101" s="5">
        <v>0</v>
      </c>
      <c r="H101" s="5">
        <v>451.1</v>
      </c>
      <c r="I101" s="6">
        <v>45564</v>
      </c>
    </row>
    <row r="102" spans="1:9" ht="15.75" customHeight="1" x14ac:dyDescent="0.25">
      <c r="A102" s="5" t="s">
        <v>76</v>
      </c>
      <c r="B102" s="5" t="s">
        <v>40</v>
      </c>
      <c r="C102" s="5" t="s">
        <v>26</v>
      </c>
      <c r="D102" s="5" t="s">
        <v>14</v>
      </c>
      <c r="E102" s="5">
        <v>585.97</v>
      </c>
      <c r="F102" s="5">
        <v>17</v>
      </c>
      <c r="G102" s="5">
        <v>0.1</v>
      </c>
      <c r="H102" s="5">
        <v>210.95</v>
      </c>
      <c r="I102" s="6">
        <v>45565</v>
      </c>
    </row>
    <row r="103" spans="1:9" ht="15.75" customHeight="1" x14ac:dyDescent="0.25">
      <c r="A103" s="5" t="s">
        <v>62</v>
      </c>
      <c r="B103" s="5" t="s">
        <v>28</v>
      </c>
      <c r="C103" s="5" t="s">
        <v>26</v>
      </c>
      <c r="D103" s="5" t="s">
        <v>17</v>
      </c>
      <c r="E103" s="5">
        <v>990.19</v>
      </c>
      <c r="F103" s="5">
        <v>8</v>
      </c>
      <c r="G103" s="5">
        <v>0.1</v>
      </c>
      <c r="H103" s="5">
        <v>445.59</v>
      </c>
      <c r="I103" s="6">
        <v>45565</v>
      </c>
    </row>
    <row r="104" spans="1:9" ht="15.75" customHeight="1" x14ac:dyDescent="0.25">
      <c r="A104" s="5" t="s">
        <v>46</v>
      </c>
      <c r="B104" s="5" t="s">
        <v>58</v>
      </c>
      <c r="C104" s="5" t="s">
        <v>36</v>
      </c>
      <c r="D104" s="5" t="s">
        <v>23</v>
      </c>
      <c r="E104" s="5">
        <v>1014.09</v>
      </c>
      <c r="F104" s="5">
        <v>13</v>
      </c>
      <c r="G104" s="5">
        <v>0.2</v>
      </c>
      <c r="H104" s="5">
        <v>202.82</v>
      </c>
      <c r="I104" s="6">
        <v>45567</v>
      </c>
    </row>
    <row r="105" spans="1:9" ht="15.75" customHeight="1" x14ac:dyDescent="0.25">
      <c r="A105" s="5" t="s">
        <v>15</v>
      </c>
      <c r="B105" s="5" t="s">
        <v>50</v>
      </c>
      <c r="C105" s="5" t="s">
        <v>26</v>
      </c>
      <c r="D105" s="5" t="s">
        <v>23</v>
      </c>
      <c r="E105" s="5">
        <v>925.29</v>
      </c>
      <c r="F105" s="5">
        <v>17</v>
      </c>
      <c r="G105" s="5">
        <v>0</v>
      </c>
      <c r="H105" s="5">
        <v>231.32</v>
      </c>
      <c r="I105" s="6">
        <v>45570</v>
      </c>
    </row>
    <row r="106" spans="1:9" ht="15.75" customHeight="1" x14ac:dyDescent="0.25">
      <c r="A106" s="5" t="s">
        <v>56</v>
      </c>
      <c r="B106" s="5" t="s">
        <v>49</v>
      </c>
      <c r="C106" s="5" t="s">
        <v>20</v>
      </c>
      <c r="D106" s="5" t="s">
        <v>29</v>
      </c>
      <c r="E106" s="5">
        <v>1286.54</v>
      </c>
      <c r="F106" s="5">
        <v>8</v>
      </c>
      <c r="G106" s="5">
        <v>0</v>
      </c>
      <c r="H106" s="5">
        <v>450.29</v>
      </c>
      <c r="I106" s="6">
        <v>45575</v>
      </c>
    </row>
    <row r="107" spans="1:9" ht="15.75" customHeight="1" x14ac:dyDescent="0.25">
      <c r="A107" s="5" t="s">
        <v>39</v>
      </c>
      <c r="B107" s="5" t="s">
        <v>66</v>
      </c>
      <c r="C107" s="5" t="s">
        <v>22</v>
      </c>
      <c r="D107" s="5" t="s">
        <v>14</v>
      </c>
      <c r="E107" s="5">
        <v>961.62</v>
      </c>
      <c r="F107" s="5">
        <v>8</v>
      </c>
      <c r="G107" s="5">
        <v>0.2</v>
      </c>
      <c r="H107" s="5">
        <v>307.72000000000003</v>
      </c>
      <c r="I107" s="6">
        <v>45577</v>
      </c>
    </row>
    <row r="108" spans="1:9" ht="15.75" customHeight="1" x14ac:dyDescent="0.25">
      <c r="A108" s="5" t="s">
        <v>46</v>
      </c>
      <c r="B108" s="5" t="s">
        <v>25</v>
      </c>
      <c r="C108" s="5" t="s">
        <v>20</v>
      </c>
      <c r="D108" s="5" t="s">
        <v>14</v>
      </c>
      <c r="E108" s="5">
        <v>1081.1400000000001</v>
      </c>
      <c r="F108" s="5">
        <v>19</v>
      </c>
      <c r="G108" s="5">
        <v>0.15</v>
      </c>
      <c r="H108" s="5">
        <v>367.59</v>
      </c>
      <c r="I108" s="6">
        <v>45577</v>
      </c>
    </row>
    <row r="109" spans="1:9" ht="15.75" customHeight="1" x14ac:dyDescent="0.25">
      <c r="A109" s="5" t="s">
        <v>60</v>
      </c>
      <c r="B109" s="5" t="s">
        <v>25</v>
      </c>
      <c r="C109" s="5" t="s">
        <v>13</v>
      </c>
      <c r="D109" s="5" t="s">
        <v>17</v>
      </c>
      <c r="E109" s="5">
        <v>1923.66</v>
      </c>
      <c r="F109" s="5">
        <v>9</v>
      </c>
      <c r="G109" s="5">
        <v>0.2</v>
      </c>
      <c r="H109" s="5">
        <v>769.46</v>
      </c>
      <c r="I109" s="6">
        <v>45580</v>
      </c>
    </row>
    <row r="110" spans="1:9" ht="15.75" customHeight="1" x14ac:dyDescent="0.25">
      <c r="A110" s="5" t="s">
        <v>56</v>
      </c>
      <c r="B110" s="5" t="s">
        <v>68</v>
      </c>
      <c r="C110" s="5" t="s">
        <v>36</v>
      </c>
      <c r="D110" s="5" t="s">
        <v>17</v>
      </c>
      <c r="E110" s="5">
        <v>728.71</v>
      </c>
      <c r="F110" s="5">
        <v>14</v>
      </c>
      <c r="G110" s="5">
        <v>0.1</v>
      </c>
      <c r="H110" s="5">
        <v>327.92</v>
      </c>
      <c r="I110" s="6">
        <v>45581</v>
      </c>
    </row>
    <row r="111" spans="1:9" ht="15.75" customHeight="1" x14ac:dyDescent="0.25">
      <c r="A111" s="5" t="s">
        <v>11</v>
      </c>
      <c r="B111" s="5" t="s">
        <v>35</v>
      </c>
      <c r="C111" s="5" t="s">
        <v>36</v>
      </c>
      <c r="D111" s="5" t="s">
        <v>17</v>
      </c>
      <c r="E111" s="5">
        <v>1301.8900000000001</v>
      </c>
      <c r="F111" s="5">
        <v>7</v>
      </c>
      <c r="G111" s="5">
        <v>0.15</v>
      </c>
      <c r="H111" s="5">
        <v>553.29999999999995</v>
      </c>
      <c r="I111" s="6">
        <v>45581</v>
      </c>
    </row>
    <row r="112" spans="1:9" ht="15.75" customHeight="1" x14ac:dyDescent="0.25">
      <c r="A112" s="5" t="s">
        <v>72</v>
      </c>
      <c r="B112" s="5" t="s">
        <v>68</v>
      </c>
      <c r="C112" s="5" t="s">
        <v>20</v>
      </c>
      <c r="D112" s="5" t="s">
        <v>14</v>
      </c>
      <c r="E112" s="5">
        <v>980.18</v>
      </c>
      <c r="F112" s="5">
        <v>16</v>
      </c>
      <c r="G112" s="5">
        <v>0.1</v>
      </c>
      <c r="H112" s="5">
        <v>352.86</v>
      </c>
      <c r="I112" s="6">
        <v>45582</v>
      </c>
    </row>
    <row r="113" spans="1:9" ht="15.75" customHeight="1" x14ac:dyDescent="0.25">
      <c r="A113" s="5" t="s">
        <v>76</v>
      </c>
      <c r="B113" s="5" t="s">
        <v>25</v>
      </c>
      <c r="C113" s="5" t="s">
        <v>13</v>
      </c>
      <c r="D113" s="5" t="s">
        <v>17</v>
      </c>
      <c r="E113" s="5">
        <v>697.57</v>
      </c>
      <c r="F113" s="5">
        <v>17</v>
      </c>
      <c r="G113" s="5">
        <v>0.1</v>
      </c>
      <c r="H113" s="5">
        <v>313.91000000000003</v>
      </c>
      <c r="I113" s="6">
        <v>45584</v>
      </c>
    </row>
    <row r="114" spans="1:9" ht="15.75" customHeight="1" x14ac:dyDescent="0.25">
      <c r="A114" s="5" t="s">
        <v>48</v>
      </c>
      <c r="B114" s="5" t="s">
        <v>73</v>
      </c>
      <c r="C114" s="5" t="s">
        <v>13</v>
      </c>
      <c r="D114" s="5" t="s">
        <v>29</v>
      </c>
      <c r="E114" s="5">
        <v>1193.6099999999999</v>
      </c>
      <c r="F114" s="5">
        <v>1</v>
      </c>
      <c r="G114" s="5">
        <v>0.15</v>
      </c>
      <c r="H114" s="5">
        <v>355.1</v>
      </c>
      <c r="I114" s="6">
        <v>45584</v>
      </c>
    </row>
    <row r="115" spans="1:9" ht="15.75" customHeight="1" x14ac:dyDescent="0.25">
      <c r="A115" s="5" t="s">
        <v>34</v>
      </c>
      <c r="B115" s="5" t="s">
        <v>40</v>
      </c>
      <c r="C115" s="5" t="s">
        <v>22</v>
      </c>
      <c r="D115" s="5" t="s">
        <v>23</v>
      </c>
      <c r="E115" s="5">
        <v>771.02</v>
      </c>
      <c r="F115" s="5">
        <v>1</v>
      </c>
      <c r="G115" s="5">
        <v>0</v>
      </c>
      <c r="H115" s="5">
        <v>192.76</v>
      </c>
      <c r="I115" s="6">
        <v>45585</v>
      </c>
    </row>
    <row r="116" spans="1:9" ht="15.75" customHeight="1" x14ac:dyDescent="0.25">
      <c r="A116" s="5" t="s">
        <v>69</v>
      </c>
      <c r="B116" s="5" t="s">
        <v>71</v>
      </c>
      <c r="C116" s="5" t="s">
        <v>26</v>
      </c>
      <c r="D116" s="5" t="s">
        <v>17</v>
      </c>
      <c r="E116" s="5">
        <v>661.09</v>
      </c>
      <c r="F116" s="5">
        <v>1</v>
      </c>
      <c r="G116" s="5">
        <v>0.2</v>
      </c>
      <c r="H116" s="5">
        <v>264.44</v>
      </c>
      <c r="I116" s="6">
        <v>45593</v>
      </c>
    </row>
    <row r="117" spans="1:9" ht="15.75" customHeight="1" x14ac:dyDescent="0.25">
      <c r="A117" s="5" t="s">
        <v>15</v>
      </c>
      <c r="B117" s="5" t="s">
        <v>57</v>
      </c>
      <c r="C117" s="5" t="s">
        <v>13</v>
      </c>
      <c r="D117" s="5" t="s">
        <v>23</v>
      </c>
      <c r="E117" s="5">
        <v>688.83</v>
      </c>
      <c r="F117" s="5">
        <v>15</v>
      </c>
      <c r="G117" s="5">
        <v>0</v>
      </c>
      <c r="H117" s="5">
        <v>172.21</v>
      </c>
      <c r="I117" s="6">
        <v>45595</v>
      </c>
    </row>
    <row r="118" spans="1:9" ht="15.75" customHeight="1" x14ac:dyDescent="0.25">
      <c r="A118" s="5" t="s">
        <v>75</v>
      </c>
      <c r="B118" s="5" t="s">
        <v>31</v>
      </c>
      <c r="C118" s="5" t="s">
        <v>36</v>
      </c>
      <c r="D118" s="5" t="s">
        <v>14</v>
      </c>
      <c r="E118" s="5">
        <v>1249.0999999999999</v>
      </c>
      <c r="F118" s="5">
        <v>4</v>
      </c>
      <c r="G118" s="5">
        <v>0.05</v>
      </c>
      <c r="H118" s="5">
        <v>474.66</v>
      </c>
      <c r="I118" s="6">
        <v>45597</v>
      </c>
    </row>
    <row r="119" spans="1:9" ht="15.75" customHeight="1" x14ac:dyDescent="0.25">
      <c r="A119" s="5" t="s">
        <v>46</v>
      </c>
      <c r="B119" s="5" t="s">
        <v>25</v>
      </c>
      <c r="C119" s="5" t="s">
        <v>20</v>
      </c>
      <c r="D119" s="5" t="s">
        <v>41</v>
      </c>
      <c r="E119" s="5">
        <v>1014.22</v>
      </c>
      <c r="F119" s="5">
        <v>14</v>
      </c>
      <c r="G119" s="5">
        <v>0.05</v>
      </c>
      <c r="H119" s="5">
        <v>433.58</v>
      </c>
      <c r="I119" s="6">
        <v>45599</v>
      </c>
    </row>
    <row r="120" spans="1:9" ht="15.75" customHeight="1" x14ac:dyDescent="0.25">
      <c r="A120" s="5" t="s">
        <v>56</v>
      </c>
      <c r="B120" s="5" t="s">
        <v>50</v>
      </c>
      <c r="C120" s="5" t="s">
        <v>20</v>
      </c>
      <c r="D120" s="5" t="s">
        <v>14</v>
      </c>
      <c r="E120" s="5">
        <v>1010.58</v>
      </c>
      <c r="F120" s="5">
        <v>2</v>
      </c>
      <c r="G120" s="5">
        <v>0.15</v>
      </c>
      <c r="H120" s="5">
        <v>343.6</v>
      </c>
      <c r="I120" s="6">
        <v>45605</v>
      </c>
    </row>
    <row r="121" spans="1:9" ht="15.75" customHeight="1" x14ac:dyDescent="0.25">
      <c r="A121" s="5" t="s">
        <v>32</v>
      </c>
      <c r="B121" s="5" t="s">
        <v>61</v>
      </c>
      <c r="C121" s="5" t="s">
        <v>26</v>
      </c>
      <c r="D121" s="5" t="s">
        <v>29</v>
      </c>
      <c r="E121" s="5">
        <v>957.29</v>
      </c>
      <c r="F121" s="5">
        <v>4</v>
      </c>
      <c r="G121" s="5">
        <v>0.05</v>
      </c>
      <c r="H121" s="5">
        <v>318.3</v>
      </c>
      <c r="I121" s="6">
        <v>45605</v>
      </c>
    </row>
    <row r="122" spans="1:9" ht="15.75" customHeight="1" x14ac:dyDescent="0.25">
      <c r="A122" s="5" t="s">
        <v>30</v>
      </c>
      <c r="B122" s="5" t="s">
        <v>47</v>
      </c>
      <c r="C122" s="5" t="s">
        <v>26</v>
      </c>
      <c r="D122" s="5" t="s">
        <v>29</v>
      </c>
      <c r="E122" s="5">
        <v>1077.92</v>
      </c>
      <c r="F122" s="5">
        <v>3</v>
      </c>
      <c r="G122" s="5">
        <v>0.05</v>
      </c>
      <c r="H122" s="5">
        <v>358.41</v>
      </c>
      <c r="I122" s="6">
        <v>45608</v>
      </c>
    </row>
    <row r="123" spans="1:9" ht="15.75" customHeight="1" x14ac:dyDescent="0.25">
      <c r="A123" s="5" t="s">
        <v>54</v>
      </c>
      <c r="B123" s="5" t="s">
        <v>52</v>
      </c>
      <c r="C123" s="5" t="s">
        <v>22</v>
      </c>
      <c r="D123" s="5" t="s">
        <v>17</v>
      </c>
      <c r="E123" s="5">
        <v>1163.01</v>
      </c>
      <c r="F123" s="5">
        <v>5</v>
      </c>
      <c r="G123" s="5">
        <v>0</v>
      </c>
      <c r="H123" s="5">
        <v>581.5</v>
      </c>
      <c r="I123" s="6">
        <v>45611</v>
      </c>
    </row>
    <row r="124" spans="1:9" ht="15.75" customHeight="1" x14ac:dyDescent="0.25">
      <c r="A124" s="5" t="s">
        <v>56</v>
      </c>
      <c r="B124" s="5" t="s">
        <v>47</v>
      </c>
      <c r="C124" s="5" t="s">
        <v>20</v>
      </c>
      <c r="D124" s="5" t="s">
        <v>41</v>
      </c>
      <c r="E124" s="5">
        <v>1014.56</v>
      </c>
      <c r="F124" s="5">
        <v>10</v>
      </c>
      <c r="G124" s="5">
        <v>0.1</v>
      </c>
      <c r="H124" s="5">
        <v>410.9</v>
      </c>
      <c r="I124" s="6">
        <v>45612</v>
      </c>
    </row>
    <row r="125" spans="1:9" ht="15.75" customHeight="1" x14ac:dyDescent="0.25">
      <c r="A125" s="5" t="s">
        <v>11</v>
      </c>
      <c r="B125" s="5" t="s">
        <v>19</v>
      </c>
      <c r="C125" s="5" t="s">
        <v>22</v>
      </c>
      <c r="D125" s="5" t="s">
        <v>23</v>
      </c>
      <c r="E125" s="5">
        <v>718.04</v>
      </c>
      <c r="F125" s="5">
        <v>14</v>
      </c>
      <c r="G125" s="5">
        <v>0</v>
      </c>
      <c r="H125" s="5">
        <v>179.51</v>
      </c>
      <c r="I125" s="6">
        <v>45613</v>
      </c>
    </row>
    <row r="126" spans="1:9" ht="15.75" customHeight="1" x14ac:dyDescent="0.25">
      <c r="A126" s="5" t="s">
        <v>74</v>
      </c>
      <c r="B126" s="5" t="s">
        <v>19</v>
      </c>
      <c r="C126" s="5" t="s">
        <v>36</v>
      </c>
      <c r="D126" s="5" t="s">
        <v>17</v>
      </c>
      <c r="E126" s="5">
        <v>1277.8499999999999</v>
      </c>
      <c r="F126" s="5">
        <v>18</v>
      </c>
      <c r="G126" s="5">
        <v>0.2</v>
      </c>
      <c r="H126" s="5">
        <v>511.14</v>
      </c>
      <c r="I126" s="6">
        <v>45613</v>
      </c>
    </row>
    <row r="127" spans="1:9" ht="15.75" customHeight="1" x14ac:dyDescent="0.25">
      <c r="A127" s="5" t="s">
        <v>72</v>
      </c>
      <c r="B127" s="5" t="s">
        <v>25</v>
      </c>
      <c r="C127" s="5" t="s">
        <v>26</v>
      </c>
      <c r="D127" s="5" t="s">
        <v>23</v>
      </c>
      <c r="E127" s="5">
        <v>706.73</v>
      </c>
      <c r="F127" s="5">
        <v>1</v>
      </c>
      <c r="G127" s="5">
        <v>0.15</v>
      </c>
      <c r="H127" s="5">
        <v>150.18</v>
      </c>
      <c r="I127" s="6">
        <v>45613</v>
      </c>
    </row>
    <row r="128" spans="1:9" ht="15.75" customHeight="1" x14ac:dyDescent="0.25">
      <c r="A128" s="5" t="s">
        <v>67</v>
      </c>
      <c r="B128" s="5" t="s">
        <v>52</v>
      </c>
      <c r="C128" s="5" t="s">
        <v>20</v>
      </c>
      <c r="D128" s="5" t="s">
        <v>23</v>
      </c>
      <c r="E128" s="5">
        <v>1410.59</v>
      </c>
      <c r="F128" s="5">
        <v>15</v>
      </c>
      <c r="G128" s="5">
        <v>0</v>
      </c>
      <c r="H128" s="5">
        <v>352.65</v>
      </c>
      <c r="I128" s="6">
        <v>45615</v>
      </c>
    </row>
    <row r="129" spans="1:9" ht="15.75" customHeight="1" x14ac:dyDescent="0.25">
      <c r="A129" s="5" t="s">
        <v>34</v>
      </c>
      <c r="B129" s="5" t="s">
        <v>63</v>
      </c>
      <c r="C129" s="5" t="s">
        <v>22</v>
      </c>
      <c r="D129" s="5" t="s">
        <v>29</v>
      </c>
      <c r="E129" s="5">
        <v>1350.33</v>
      </c>
      <c r="F129" s="5">
        <v>10</v>
      </c>
      <c r="G129" s="5">
        <v>0</v>
      </c>
      <c r="H129" s="5">
        <v>472.62</v>
      </c>
      <c r="I129" s="6">
        <v>45615</v>
      </c>
    </row>
    <row r="130" spans="1:9" ht="15.75" customHeight="1" x14ac:dyDescent="0.25">
      <c r="A130" s="5" t="s">
        <v>43</v>
      </c>
      <c r="B130" s="5" t="s">
        <v>47</v>
      </c>
      <c r="C130" s="5" t="s">
        <v>20</v>
      </c>
      <c r="D130" s="5" t="s">
        <v>23</v>
      </c>
      <c r="E130" s="5">
        <v>919.18</v>
      </c>
      <c r="F130" s="5">
        <v>4</v>
      </c>
      <c r="G130" s="5">
        <v>0.15</v>
      </c>
      <c r="H130" s="5">
        <v>195.33</v>
      </c>
      <c r="I130" s="6">
        <v>45615</v>
      </c>
    </row>
    <row r="131" spans="1:9" ht="15.75" customHeight="1" x14ac:dyDescent="0.25">
      <c r="A131" s="5" t="s">
        <v>76</v>
      </c>
      <c r="B131" s="5" t="s">
        <v>25</v>
      </c>
      <c r="C131" s="5" t="s">
        <v>13</v>
      </c>
      <c r="D131" s="5" t="s">
        <v>23</v>
      </c>
      <c r="E131" s="5">
        <v>258.51</v>
      </c>
      <c r="F131" s="5">
        <v>19</v>
      </c>
      <c r="G131" s="5">
        <v>0</v>
      </c>
      <c r="H131" s="5">
        <v>64.63</v>
      </c>
      <c r="I131" s="6">
        <v>45616</v>
      </c>
    </row>
    <row r="132" spans="1:9" ht="15.75" customHeight="1" x14ac:dyDescent="0.25">
      <c r="A132" s="5" t="s">
        <v>65</v>
      </c>
      <c r="B132" s="5" t="s">
        <v>63</v>
      </c>
      <c r="C132" s="5" t="s">
        <v>20</v>
      </c>
      <c r="D132" s="5" t="s">
        <v>14</v>
      </c>
      <c r="E132" s="5">
        <v>1213.48</v>
      </c>
      <c r="F132" s="5">
        <v>5</v>
      </c>
      <c r="G132" s="5">
        <v>0.05</v>
      </c>
      <c r="H132" s="5">
        <v>461.12</v>
      </c>
      <c r="I132" s="6">
        <v>45616</v>
      </c>
    </row>
    <row r="133" spans="1:9" ht="15.75" customHeight="1" x14ac:dyDescent="0.25">
      <c r="A133" s="5" t="s">
        <v>59</v>
      </c>
      <c r="B133" s="5" t="s">
        <v>40</v>
      </c>
      <c r="C133" s="5" t="s">
        <v>36</v>
      </c>
      <c r="D133" s="5" t="s">
        <v>14</v>
      </c>
      <c r="E133" s="5">
        <v>1150.28</v>
      </c>
      <c r="F133" s="5">
        <v>8</v>
      </c>
      <c r="G133" s="5">
        <v>0.05</v>
      </c>
      <c r="H133" s="5">
        <v>437.11</v>
      </c>
      <c r="I133" s="6">
        <v>45622</v>
      </c>
    </row>
    <row r="134" spans="1:9" ht="15.75" customHeight="1" x14ac:dyDescent="0.25">
      <c r="A134" s="5" t="s">
        <v>39</v>
      </c>
      <c r="B134" s="5" t="s">
        <v>73</v>
      </c>
      <c r="C134" s="5" t="s">
        <v>22</v>
      </c>
      <c r="D134" s="5" t="s">
        <v>29</v>
      </c>
      <c r="E134" s="5">
        <v>853.86</v>
      </c>
      <c r="F134" s="5">
        <v>8</v>
      </c>
      <c r="G134" s="5">
        <v>0.1</v>
      </c>
      <c r="H134" s="5">
        <v>268.97000000000003</v>
      </c>
      <c r="I134" s="6">
        <v>45622</v>
      </c>
    </row>
    <row r="135" spans="1:9" ht="15.75" customHeight="1" x14ac:dyDescent="0.25">
      <c r="A135" s="5" t="s">
        <v>77</v>
      </c>
      <c r="B135" s="5" t="s">
        <v>47</v>
      </c>
      <c r="C135" s="5" t="s">
        <v>22</v>
      </c>
      <c r="D135" s="5" t="s">
        <v>23</v>
      </c>
      <c r="E135" s="5">
        <v>1061.04</v>
      </c>
      <c r="F135" s="5">
        <v>1</v>
      </c>
      <c r="G135" s="5">
        <v>0</v>
      </c>
      <c r="H135" s="5">
        <v>265.26</v>
      </c>
      <c r="I135" s="6">
        <v>45624</v>
      </c>
    </row>
    <row r="136" spans="1:9" ht="15.75" customHeight="1" x14ac:dyDescent="0.25">
      <c r="A136" s="5" t="s">
        <v>30</v>
      </c>
      <c r="B136" s="5" t="s">
        <v>45</v>
      </c>
      <c r="C136" s="5" t="s">
        <v>13</v>
      </c>
      <c r="D136" s="5" t="s">
        <v>23</v>
      </c>
      <c r="E136" s="5">
        <v>894.55</v>
      </c>
      <c r="F136" s="5">
        <v>19</v>
      </c>
      <c r="G136" s="5">
        <v>0.2</v>
      </c>
      <c r="H136" s="5">
        <v>178.91</v>
      </c>
      <c r="I136" s="6">
        <v>45625</v>
      </c>
    </row>
    <row r="137" spans="1:9" ht="15.75" customHeight="1" x14ac:dyDescent="0.25">
      <c r="A137" s="5" t="s">
        <v>27</v>
      </c>
      <c r="B137" s="5" t="s">
        <v>40</v>
      </c>
      <c r="C137" s="5" t="s">
        <v>26</v>
      </c>
      <c r="D137" s="5" t="s">
        <v>41</v>
      </c>
      <c r="E137" s="5">
        <v>833.91</v>
      </c>
      <c r="F137" s="5">
        <v>3</v>
      </c>
      <c r="G137" s="5">
        <v>0.05</v>
      </c>
      <c r="H137" s="5">
        <v>356.5</v>
      </c>
      <c r="I137" s="6">
        <v>45626</v>
      </c>
    </row>
    <row r="138" spans="1:9" ht="15.75" customHeight="1" x14ac:dyDescent="0.25">
      <c r="A138" s="5" t="s">
        <v>60</v>
      </c>
      <c r="B138" s="5" t="s">
        <v>73</v>
      </c>
      <c r="C138" s="5" t="s">
        <v>13</v>
      </c>
      <c r="D138" s="5" t="s">
        <v>29</v>
      </c>
      <c r="E138" s="5">
        <v>820.19</v>
      </c>
      <c r="F138" s="5">
        <v>4</v>
      </c>
      <c r="G138" s="5">
        <v>0.2</v>
      </c>
      <c r="H138" s="5">
        <v>229.65</v>
      </c>
      <c r="I138" s="6">
        <v>45630</v>
      </c>
    </row>
    <row r="139" spans="1:9" ht="15.75" customHeight="1" x14ac:dyDescent="0.25">
      <c r="A139" s="5" t="s">
        <v>60</v>
      </c>
      <c r="B139" s="5" t="s">
        <v>40</v>
      </c>
      <c r="C139" s="5" t="s">
        <v>36</v>
      </c>
      <c r="D139" s="5" t="s">
        <v>23</v>
      </c>
      <c r="E139" s="5">
        <v>511.74</v>
      </c>
      <c r="F139" s="5">
        <v>8</v>
      </c>
      <c r="G139" s="5">
        <v>0.05</v>
      </c>
      <c r="H139" s="5">
        <v>121.54</v>
      </c>
      <c r="I139" s="6">
        <v>45631</v>
      </c>
    </row>
    <row r="140" spans="1:9" ht="15.75" customHeight="1" x14ac:dyDescent="0.25">
      <c r="A140" s="5" t="s">
        <v>67</v>
      </c>
      <c r="B140" s="5" t="s">
        <v>63</v>
      </c>
      <c r="C140" s="5" t="s">
        <v>22</v>
      </c>
      <c r="D140" s="5" t="s">
        <v>29</v>
      </c>
      <c r="E140" s="5">
        <v>806.03</v>
      </c>
      <c r="F140" s="5">
        <v>19</v>
      </c>
      <c r="G140" s="5">
        <v>0.05</v>
      </c>
      <c r="H140" s="5">
        <v>268</v>
      </c>
      <c r="I140" s="6">
        <v>45638</v>
      </c>
    </row>
    <row r="141" spans="1:9" ht="15.75" customHeight="1" x14ac:dyDescent="0.25">
      <c r="A141" s="5" t="s">
        <v>30</v>
      </c>
      <c r="B141" s="5" t="s">
        <v>28</v>
      </c>
      <c r="C141" s="5" t="s">
        <v>36</v>
      </c>
      <c r="D141" s="5" t="s">
        <v>29</v>
      </c>
      <c r="E141" s="5">
        <v>1432.47</v>
      </c>
      <c r="F141" s="5">
        <v>16</v>
      </c>
      <c r="G141" s="5">
        <v>0.15</v>
      </c>
      <c r="H141" s="5">
        <v>426.16</v>
      </c>
      <c r="I141" s="6">
        <v>45640</v>
      </c>
    </row>
    <row r="142" spans="1:9" ht="15.75" customHeight="1" x14ac:dyDescent="0.25">
      <c r="A142" s="5" t="s">
        <v>76</v>
      </c>
      <c r="B142" s="5" t="s">
        <v>31</v>
      </c>
      <c r="C142" s="5" t="s">
        <v>36</v>
      </c>
      <c r="D142" s="5" t="s">
        <v>23</v>
      </c>
      <c r="E142" s="5">
        <v>1488.58</v>
      </c>
      <c r="F142" s="5">
        <v>10</v>
      </c>
      <c r="G142" s="5">
        <v>0.15</v>
      </c>
      <c r="H142" s="5">
        <v>316.32</v>
      </c>
      <c r="I142" s="6">
        <v>45640</v>
      </c>
    </row>
    <row r="143" spans="1:9" ht="15.75" customHeight="1" x14ac:dyDescent="0.25">
      <c r="A143" s="5" t="s">
        <v>32</v>
      </c>
      <c r="B143" s="5" t="s">
        <v>68</v>
      </c>
      <c r="C143" s="5" t="s">
        <v>20</v>
      </c>
      <c r="D143" s="5" t="s">
        <v>14</v>
      </c>
      <c r="E143" s="5">
        <v>1231.26</v>
      </c>
      <c r="F143" s="5">
        <v>9</v>
      </c>
      <c r="G143" s="5">
        <v>0</v>
      </c>
      <c r="H143" s="5">
        <v>492.5</v>
      </c>
      <c r="I143" s="6">
        <v>45646</v>
      </c>
    </row>
    <row r="144" spans="1:9" ht="15.75" customHeight="1" x14ac:dyDescent="0.25">
      <c r="A144" s="5" t="s">
        <v>32</v>
      </c>
      <c r="B144" s="5" t="s">
        <v>45</v>
      </c>
      <c r="C144" s="5" t="s">
        <v>13</v>
      </c>
      <c r="D144" s="5" t="s">
        <v>23</v>
      </c>
      <c r="E144" s="5">
        <v>1161.67</v>
      </c>
      <c r="F144" s="5">
        <v>19</v>
      </c>
      <c r="G144" s="5">
        <v>0.2</v>
      </c>
      <c r="H144" s="5">
        <v>232.33</v>
      </c>
      <c r="I144" s="6">
        <v>45647</v>
      </c>
    </row>
    <row r="145" spans="1:9" ht="15.75" customHeight="1" x14ac:dyDescent="0.25">
      <c r="A145" s="5" t="s">
        <v>51</v>
      </c>
      <c r="B145" s="5" t="s">
        <v>47</v>
      </c>
      <c r="C145" s="5" t="s">
        <v>36</v>
      </c>
      <c r="D145" s="5" t="s">
        <v>41</v>
      </c>
      <c r="E145" s="5">
        <v>388.23</v>
      </c>
      <c r="F145" s="5">
        <v>16</v>
      </c>
      <c r="G145" s="5">
        <v>0.05</v>
      </c>
      <c r="H145" s="5">
        <v>165.97</v>
      </c>
      <c r="I145" s="6">
        <v>45650</v>
      </c>
    </row>
    <row r="146" spans="1:9" ht="15.75" customHeight="1" x14ac:dyDescent="0.25">
      <c r="A146" s="5" t="s">
        <v>74</v>
      </c>
      <c r="B146" s="5" t="s">
        <v>33</v>
      </c>
      <c r="C146" s="5" t="s">
        <v>26</v>
      </c>
      <c r="D146" s="5" t="s">
        <v>17</v>
      </c>
      <c r="E146" s="5">
        <v>1589.42</v>
      </c>
      <c r="F146" s="5">
        <v>6</v>
      </c>
      <c r="G146" s="5">
        <v>0.15</v>
      </c>
      <c r="H146" s="5">
        <v>675.5</v>
      </c>
      <c r="I146" s="6">
        <v>45651</v>
      </c>
    </row>
    <row r="147" spans="1:9" ht="15.75" customHeight="1" x14ac:dyDescent="0.25">
      <c r="A147" s="5" t="s">
        <v>30</v>
      </c>
      <c r="B147" s="5" t="s">
        <v>73</v>
      </c>
      <c r="C147" s="5" t="s">
        <v>26</v>
      </c>
      <c r="D147" s="5" t="s">
        <v>17</v>
      </c>
      <c r="E147" s="5">
        <v>336.66</v>
      </c>
      <c r="F147" s="5">
        <v>13</v>
      </c>
      <c r="G147" s="5">
        <v>0.2</v>
      </c>
      <c r="H147" s="5">
        <v>134.66</v>
      </c>
      <c r="I147" s="6">
        <v>45651</v>
      </c>
    </row>
    <row r="148" spans="1:9" ht="15.75" customHeight="1" x14ac:dyDescent="0.25">
      <c r="A148" s="5" t="s">
        <v>51</v>
      </c>
      <c r="B148" s="5" t="s">
        <v>25</v>
      </c>
      <c r="C148" s="5" t="s">
        <v>13</v>
      </c>
      <c r="D148" s="5" t="s">
        <v>14</v>
      </c>
      <c r="E148" s="5">
        <v>1353.79</v>
      </c>
      <c r="F148" s="5">
        <v>14</v>
      </c>
      <c r="G148" s="5">
        <v>0.1</v>
      </c>
      <c r="H148" s="5">
        <v>487.36</v>
      </c>
      <c r="I148" s="6">
        <v>45656</v>
      </c>
    </row>
    <row r="149" spans="1:9" ht="15.75" customHeight="1" x14ac:dyDescent="0.25">
      <c r="A149" s="5" t="s">
        <v>65</v>
      </c>
      <c r="B149" s="5" t="s">
        <v>71</v>
      </c>
      <c r="C149" s="5" t="s">
        <v>36</v>
      </c>
      <c r="D149" s="5" t="s">
        <v>17</v>
      </c>
      <c r="E149" s="5">
        <v>662.61</v>
      </c>
      <c r="F149" s="5">
        <v>11</v>
      </c>
      <c r="G149" s="5">
        <v>0.05</v>
      </c>
      <c r="H149" s="5">
        <v>314.74</v>
      </c>
      <c r="I149" s="6">
        <v>45658</v>
      </c>
    </row>
    <row r="150" spans="1:9" ht="15.75" customHeight="1" x14ac:dyDescent="0.25">
      <c r="A150" s="5" t="s">
        <v>54</v>
      </c>
      <c r="B150" s="5" t="s">
        <v>50</v>
      </c>
      <c r="C150" s="5" t="s">
        <v>26</v>
      </c>
      <c r="D150" s="5" t="s">
        <v>41</v>
      </c>
      <c r="E150" s="5">
        <v>309.42</v>
      </c>
      <c r="F150" s="5">
        <v>1</v>
      </c>
      <c r="G150" s="5">
        <v>0.2</v>
      </c>
      <c r="H150" s="5">
        <v>111.39</v>
      </c>
      <c r="I150" s="6">
        <v>45658</v>
      </c>
    </row>
    <row r="151" spans="1:9" ht="15.75" customHeight="1" x14ac:dyDescent="0.25">
      <c r="A151" s="5" t="s">
        <v>65</v>
      </c>
      <c r="B151" s="5" t="s">
        <v>31</v>
      </c>
      <c r="C151" s="5" t="s">
        <v>26</v>
      </c>
      <c r="D151" s="5" t="s">
        <v>14</v>
      </c>
      <c r="E151" s="5">
        <v>884.63</v>
      </c>
      <c r="F151" s="5">
        <v>18</v>
      </c>
      <c r="G151" s="5">
        <v>0.1</v>
      </c>
      <c r="H151" s="5">
        <v>318.47000000000003</v>
      </c>
      <c r="I151" s="6">
        <v>45659</v>
      </c>
    </row>
    <row r="152" spans="1:9" ht="15.75" customHeight="1" x14ac:dyDescent="0.25">
      <c r="A152" s="5" t="s">
        <v>54</v>
      </c>
      <c r="B152" s="5" t="s">
        <v>25</v>
      </c>
      <c r="C152" s="5" t="s">
        <v>36</v>
      </c>
      <c r="D152" s="5" t="s">
        <v>41</v>
      </c>
      <c r="E152" s="5">
        <v>745.05</v>
      </c>
      <c r="F152" s="5">
        <v>10</v>
      </c>
      <c r="G152" s="5">
        <v>0.1</v>
      </c>
      <c r="H152" s="5">
        <v>301.75</v>
      </c>
      <c r="I152" s="6">
        <v>45660</v>
      </c>
    </row>
    <row r="153" spans="1:9" ht="15.75" customHeight="1" x14ac:dyDescent="0.25">
      <c r="A153" s="5" t="s">
        <v>62</v>
      </c>
      <c r="B153" s="5" t="s">
        <v>19</v>
      </c>
      <c r="C153" s="5" t="s">
        <v>22</v>
      </c>
      <c r="D153" s="5" t="s">
        <v>17</v>
      </c>
      <c r="E153" s="5">
        <v>870.23</v>
      </c>
      <c r="F153" s="5">
        <v>5</v>
      </c>
      <c r="G153" s="5">
        <v>0.05</v>
      </c>
      <c r="H153" s="5">
        <v>413.36</v>
      </c>
      <c r="I153" s="6">
        <v>45660</v>
      </c>
    </row>
    <row r="154" spans="1:9" ht="15.75" customHeight="1" x14ac:dyDescent="0.25">
      <c r="A154" s="5" t="s">
        <v>37</v>
      </c>
      <c r="B154" s="5" t="s">
        <v>31</v>
      </c>
      <c r="C154" s="5" t="s">
        <v>13</v>
      </c>
      <c r="D154" s="5" t="s">
        <v>29</v>
      </c>
      <c r="E154" s="5">
        <v>862.19</v>
      </c>
      <c r="F154" s="5">
        <v>18</v>
      </c>
      <c r="G154" s="5">
        <v>0.05</v>
      </c>
      <c r="H154" s="5">
        <v>286.68</v>
      </c>
      <c r="I154" s="6">
        <v>45663</v>
      </c>
    </row>
    <row r="155" spans="1:9" ht="15.75" customHeight="1" x14ac:dyDescent="0.25">
      <c r="A155" s="5" t="s">
        <v>75</v>
      </c>
      <c r="B155" s="5" t="s">
        <v>61</v>
      </c>
      <c r="C155" s="5" t="s">
        <v>26</v>
      </c>
      <c r="D155" s="5" t="s">
        <v>17</v>
      </c>
      <c r="E155" s="5">
        <v>1171.18</v>
      </c>
      <c r="F155" s="5">
        <v>19</v>
      </c>
      <c r="G155" s="5">
        <v>0.05</v>
      </c>
      <c r="H155" s="5">
        <v>556.30999999999995</v>
      </c>
      <c r="I155" s="6">
        <v>45667</v>
      </c>
    </row>
    <row r="156" spans="1:9" ht="15.75" customHeight="1" x14ac:dyDescent="0.25">
      <c r="A156" s="5" t="s">
        <v>60</v>
      </c>
      <c r="B156" s="5" t="s">
        <v>16</v>
      </c>
      <c r="C156" s="5" t="s">
        <v>22</v>
      </c>
      <c r="D156" s="5" t="s">
        <v>29</v>
      </c>
      <c r="E156" s="5">
        <v>1054.56</v>
      </c>
      <c r="F156" s="5">
        <v>11</v>
      </c>
      <c r="G156" s="5">
        <v>0.1</v>
      </c>
      <c r="H156" s="5">
        <v>332.19</v>
      </c>
      <c r="I156" s="6">
        <v>45669</v>
      </c>
    </row>
    <row r="157" spans="1:9" ht="15.75" customHeight="1" x14ac:dyDescent="0.25">
      <c r="A157" s="5" t="s">
        <v>60</v>
      </c>
      <c r="B157" s="5" t="s">
        <v>25</v>
      </c>
      <c r="C157" s="5" t="s">
        <v>26</v>
      </c>
      <c r="D157" s="5" t="s">
        <v>23</v>
      </c>
      <c r="E157" s="5">
        <v>1681.21</v>
      </c>
      <c r="F157" s="5">
        <v>5</v>
      </c>
      <c r="G157" s="5">
        <v>0.2</v>
      </c>
      <c r="H157" s="5">
        <v>336.24</v>
      </c>
      <c r="I157" s="6">
        <v>45670</v>
      </c>
    </row>
    <row r="158" spans="1:9" ht="15.75" customHeight="1" x14ac:dyDescent="0.25">
      <c r="A158" s="5" t="s">
        <v>60</v>
      </c>
      <c r="B158" s="5" t="s">
        <v>38</v>
      </c>
      <c r="C158" s="5" t="s">
        <v>13</v>
      </c>
      <c r="D158" s="5" t="s">
        <v>17</v>
      </c>
      <c r="E158" s="5">
        <v>379.77</v>
      </c>
      <c r="F158" s="5">
        <v>9</v>
      </c>
      <c r="G158" s="5">
        <v>0.05</v>
      </c>
      <c r="H158" s="5">
        <v>180.39</v>
      </c>
      <c r="I158" s="6">
        <v>45673</v>
      </c>
    </row>
    <row r="159" spans="1:9" ht="15.75" customHeight="1" x14ac:dyDescent="0.25">
      <c r="A159" s="5" t="s">
        <v>46</v>
      </c>
      <c r="B159" s="5" t="s">
        <v>47</v>
      </c>
      <c r="C159" s="5" t="s">
        <v>36</v>
      </c>
      <c r="D159" s="5" t="s">
        <v>17</v>
      </c>
      <c r="E159" s="5">
        <v>1076.33</v>
      </c>
      <c r="F159" s="5">
        <v>2</v>
      </c>
      <c r="G159" s="5">
        <v>0.1</v>
      </c>
      <c r="H159" s="5">
        <v>484.35</v>
      </c>
      <c r="I159" s="6">
        <v>45674</v>
      </c>
    </row>
    <row r="160" spans="1:9" ht="15.75" customHeight="1" x14ac:dyDescent="0.25">
      <c r="A160" s="5" t="s">
        <v>46</v>
      </c>
      <c r="B160" s="5" t="s">
        <v>33</v>
      </c>
      <c r="C160" s="5" t="s">
        <v>36</v>
      </c>
      <c r="D160" s="5" t="s">
        <v>41</v>
      </c>
      <c r="E160" s="5">
        <v>1250.71</v>
      </c>
      <c r="F160" s="5">
        <v>7</v>
      </c>
      <c r="G160" s="5">
        <v>0</v>
      </c>
      <c r="H160" s="5">
        <v>562.82000000000005</v>
      </c>
      <c r="I160" s="6">
        <v>45674</v>
      </c>
    </row>
    <row r="161" spans="1:9" ht="15.75" customHeight="1" x14ac:dyDescent="0.25">
      <c r="A161" s="5" t="s">
        <v>42</v>
      </c>
      <c r="B161" s="5" t="s">
        <v>19</v>
      </c>
      <c r="C161" s="5" t="s">
        <v>22</v>
      </c>
      <c r="D161" s="5" t="s">
        <v>17</v>
      </c>
      <c r="E161" s="5">
        <v>1118.3399999999999</v>
      </c>
      <c r="F161" s="5">
        <v>6</v>
      </c>
      <c r="G161" s="5">
        <v>0.2</v>
      </c>
      <c r="H161" s="5">
        <v>447.34</v>
      </c>
      <c r="I161" s="6">
        <v>45674</v>
      </c>
    </row>
    <row r="162" spans="1:9" ht="15.75" customHeight="1" x14ac:dyDescent="0.25">
      <c r="A162" s="5" t="s">
        <v>72</v>
      </c>
      <c r="B162" s="5" t="s">
        <v>55</v>
      </c>
      <c r="C162" s="5" t="s">
        <v>26</v>
      </c>
      <c r="D162" s="5" t="s">
        <v>17</v>
      </c>
      <c r="E162" s="5">
        <v>1622.62</v>
      </c>
      <c r="F162" s="5">
        <v>12</v>
      </c>
      <c r="G162" s="5">
        <v>0.2</v>
      </c>
      <c r="H162" s="5">
        <v>649.04999999999995</v>
      </c>
      <c r="I162" s="6">
        <v>45677</v>
      </c>
    </row>
    <row r="163" spans="1:9" ht="15.75" customHeight="1" x14ac:dyDescent="0.25">
      <c r="A163" s="5" t="s">
        <v>77</v>
      </c>
      <c r="B163" s="5" t="s">
        <v>50</v>
      </c>
      <c r="C163" s="5" t="s">
        <v>26</v>
      </c>
      <c r="D163" s="5" t="s">
        <v>14</v>
      </c>
      <c r="E163" s="5">
        <v>640.64</v>
      </c>
      <c r="F163" s="5">
        <v>11</v>
      </c>
      <c r="G163" s="5">
        <v>0.2</v>
      </c>
      <c r="H163" s="5">
        <v>205</v>
      </c>
      <c r="I163" s="6">
        <v>45678</v>
      </c>
    </row>
    <row r="164" spans="1:9" ht="15.75" customHeight="1" x14ac:dyDescent="0.25">
      <c r="A164" s="5" t="s">
        <v>24</v>
      </c>
      <c r="B164" s="5" t="s">
        <v>45</v>
      </c>
      <c r="C164" s="5" t="s">
        <v>13</v>
      </c>
      <c r="D164" s="5" t="s">
        <v>17</v>
      </c>
      <c r="E164" s="5">
        <v>585.16</v>
      </c>
      <c r="F164" s="5">
        <v>17</v>
      </c>
      <c r="G164" s="5">
        <v>0.1</v>
      </c>
      <c r="H164" s="5">
        <v>263.32</v>
      </c>
      <c r="I164" s="6">
        <v>45684</v>
      </c>
    </row>
    <row r="165" spans="1:9" ht="15.75" customHeight="1" x14ac:dyDescent="0.25">
      <c r="A165" s="5" t="s">
        <v>24</v>
      </c>
      <c r="B165" s="5" t="s">
        <v>33</v>
      </c>
      <c r="C165" s="5" t="s">
        <v>20</v>
      </c>
      <c r="D165" s="5" t="s">
        <v>17</v>
      </c>
      <c r="E165" s="5">
        <v>1109.98</v>
      </c>
      <c r="F165" s="5">
        <v>5</v>
      </c>
      <c r="G165" s="5">
        <v>0.2</v>
      </c>
      <c r="H165" s="5">
        <v>443.99</v>
      </c>
      <c r="I165" s="6">
        <v>45690</v>
      </c>
    </row>
    <row r="166" spans="1:9" ht="15.75" customHeight="1" x14ac:dyDescent="0.25">
      <c r="A166" s="5" t="s">
        <v>60</v>
      </c>
      <c r="B166" s="5" t="s">
        <v>47</v>
      </c>
      <c r="C166" s="5" t="s">
        <v>20</v>
      </c>
      <c r="D166" s="5" t="s">
        <v>14</v>
      </c>
      <c r="E166" s="5">
        <v>1098.08</v>
      </c>
      <c r="F166" s="5">
        <v>9</v>
      </c>
      <c r="G166" s="5">
        <v>0.1</v>
      </c>
      <c r="H166" s="5">
        <v>395.31</v>
      </c>
      <c r="I166" s="6">
        <v>45692</v>
      </c>
    </row>
    <row r="167" spans="1:9" ht="15.75" customHeight="1" x14ac:dyDescent="0.25">
      <c r="A167" s="5" t="s">
        <v>67</v>
      </c>
      <c r="B167" s="5" t="s">
        <v>50</v>
      </c>
      <c r="C167" s="5" t="s">
        <v>13</v>
      </c>
      <c r="D167" s="5" t="s">
        <v>41</v>
      </c>
      <c r="E167" s="5">
        <v>827.25</v>
      </c>
      <c r="F167" s="5">
        <v>7</v>
      </c>
      <c r="G167" s="5">
        <v>0.1</v>
      </c>
      <c r="H167" s="5">
        <v>335.04</v>
      </c>
      <c r="I167" s="6">
        <v>45693</v>
      </c>
    </row>
    <row r="168" spans="1:9" ht="15.75" customHeight="1" x14ac:dyDescent="0.25">
      <c r="A168" s="5" t="s">
        <v>72</v>
      </c>
      <c r="B168" s="5" t="s">
        <v>31</v>
      </c>
      <c r="C168" s="5" t="s">
        <v>36</v>
      </c>
      <c r="D168" s="5" t="s">
        <v>17</v>
      </c>
      <c r="E168" s="5">
        <v>741.88</v>
      </c>
      <c r="F168" s="5">
        <v>16</v>
      </c>
      <c r="G168" s="5">
        <v>0.1</v>
      </c>
      <c r="H168" s="5">
        <v>333.85</v>
      </c>
      <c r="I168" s="6">
        <v>45695</v>
      </c>
    </row>
    <row r="169" spans="1:9" ht="15.75" customHeight="1" x14ac:dyDescent="0.25">
      <c r="A169" s="5" t="s">
        <v>74</v>
      </c>
      <c r="B169" s="5" t="s">
        <v>12</v>
      </c>
      <c r="C169" s="5" t="s">
        <v>20</v>
      </c>
      <c r="D169" s="5" t="s">
        <v>41</v>
      </c>
      <c r="E169" s="5">
        <v>1311.26</v>
      </c>
      <c r="F169" s="5">
        <v>6</v>
      </c>
      <c r="G169" s="5">
        <v>0.1</v>
      </c>
      <c r="H169" s="5">
        <v>531.05999999999995</v>
      </c>
      <c r="I169" s="6">
        <v>45698</v>
      </c>
    </row>
    <row r="170" spans="1:9" ht="15.75" customHeight="1" x14ac:dyDescent="0.25">
      <c r="A170" s="5" t="s">
        <v>74</v>
      </c>
      <c r="B170" s="5" t="s">
        <v>33</v>
      </c>
      <c r="C170" s="5" t="s">
        <v>22</v>
      </c>
      <c r="D170" s="5" t="s">
        <v>41</v>
      </c>
      <c r="E170" s="5">
        <v>573.32000000000005</v>
      </c>
      <c r="F170" s="5">
        <v>19</v>
      </c>
      <c r="G170" s="5">
        <v>0.1</v>
      </c>
      <c r="H170" s="5">
        <v>232.19</v>
      </c>
      <c r="I170" s="6">
        <v>45703</v>
      </c>
    </row>
    <row r="171" spans="1:9" ht="15.75" customHeight="1" x14ac:dyDescent="0.25">
      <c r="A171" s="5" t="s">
        <v>54</v>
      </c>
      <c r="B171" s="5" t="s">
        <v>25</v>
      </c>
      <c r="C171" s="5" t="s">
        <v>13</v>
      </c>
      <c r="D171" s="5" t="s">
        <v>23</v>
      </c>
      <c r="E171" s="5">
        <v>1115.22</v>
      </c>
      <c r="F171" s="5">
        <v>14</v>
      </c>
      <c r="G171" s="5">
        <v>0.2</v>
      </c>
      <c r="H171" s="5">
        <v>223.04</v>
      </c>
      <c r="I171" s="6">
        <v>45705</v>
      </c>
    </row>
    <row r="172" spans="1:9" ht="15.75" customHeight="1" x14ac:dyDescent="0.25">
      <c r="A172" s="5" t="s">
        <v>15</v>
      </c>
      <c r="B172" s="5" t="s">
        <v>47</v>
      </c>
      <c r="C172" s="5" t="s">
        <v>26</v>
      </c>
      <c r="D172" s="5" t="s">
        <v>17</v>
      </c>
      <c r="E172" s="5">
        <v>845.84</v>
      </c>
      <c r="F172" s="5">
        <v>4</v>
      </c>
      <c r="G172" s="5">
        <v>0</v>
      </c>
      <c r="H172" s="5">
        <v>422.92</v>
      </c>
      <c r="I172" s="6">
        <v>45707</v>
      </c>
    </row>
    <row r="173" spans="1:9" ht="15.75" customHeight="1" x14ac:dyDescent="0.25">
      <c r="A173" s="5" t="s">
        <v>32</v>
      </c>
      <c r="B173" s="5" t="s">
        <v>57</v>
      </c>
      <c r="C173" s="5" t="s">
        <v>13</v>
      </c>
      <c r="D173" s="5" t="s">
        <v>23</v>
      </c>
      <c r="E173" s="5">
        <v>1029.8</v>
      </c>
      <c r="F173" s="5">
        <v>3</v>
      </c>
      <c r="G173" s="5">
        <v>0</v>
      </c>
      <c r="H173" s="5">
        <v>257.45</v>
      </c>
      <c r="I173" s="6">
        <v>45708</v>
      </c>
    </row>
    <row r="174" spans="1:9" ht="15.75" customHeight="1" x14ac:dyDescent="0.25">
      <c r="A174" s="5" t="s">
        <v>34</v>
      </c>
      <c r="B174" s="5" t="s">
        <v>33</v>
      </c>
      <c r="C174" s="5" t="s">
        <v>26</v>
      </c>
      <c r="D174" s="5" t="s">
        <v>14</v>
      </c>
      <c r="E174" s="5">
        <v>1189.83</v>
      </c>
      <c r="F174" s="5">
        <v>2</v>
      </c>
      <c r="G174" s="5">
        <v>0.2</v>
      </c>
      <c r="H174" s="5">
        <v>380.75</v>
      </c>
      <c r="I174" s="6">
        <v>45709</v>
      </c>
    </row>
    <row r="175" spans="1:9" ht="15.75" customHeight="1" x14ac:dyDescent="0.25">
      <c r="A175" s="5" t="s">
        <v>69</v>
      </c>
      <c r="B175" s="5" t="s">
        <v>45</v>
      </c>
      <c r="C175" s="5" t="s">
        <v>22</v>
      </c>
      <c r="D175" s="5" t="s">
        <v>14</v>
      </c>
      <c r="E175" s="5">
        <v>704.28</v>
      </c>
      <c r="F175" s="5">
        <v>15</v>
      </c>
      <c r="G175" s="5">
        <v>0.2</v>
      </c>
      <c r="H175" s="5">
        <v>225.37</v>
      </c>
      <c r="I175" s="6">
        <v>45712</v>
      </c>
    </row>
    <row r="176" spans="1:9" ht="15.75" customHeight="1" x14ac:dyDescent="0.25">
      <c r="A176" s="5" t="s">
        <v>67</v>
      </c>
      <c r="B176" s="5" t="s">
        <v>49</v>
      </c>
      <c r="C176" s="5" t="s">
        <v>36</v>
      </c>
      <c r="D176" s="5" t="s">
        <v>41</v>
      </c>
      <c r="E176" s="5">
        <v>1618.22</v>
      </c>
      <c r="F176" s="5">
        <v>12</v>
      </c>
      <c r="G176" s="5">
        <v>0.2</v>
      </c>
      <c r="H176" s="5">
        <v>582.55999999999995</v>
      </c>
      <c r="I176" s="6">
        <v>45712</v>
      </c>
    </row>
    <row r="177" spans="1:9" ht="15.75" customHeight="1" x14ac:dyDescent="0.25">
      <c r="A177" s="5" t="s">
        <v>75</v>
      </c>
      <c r="B177" s="5" t="s">
        <v>55</v>
      </c>
      <c r="C177" s="5" t="s">
        <v>36</v>
      </c>
      <c r="D177" s="5" t="s">
        <v>14</v>
      </c>
      <c r="E177" s="5">
        <v>1014.43</v>
      </c>
      <c r="F177" s="5">
        <v>2</v>
      </c>
      <c r="G177" s="5">
        <v>0.15</v>
      </c>
      <c r="H177" s="5">
        <v>344.91</v>
      </c>
      <c r="I177" s="6">
        <v>45713</v>
      </c>
    </row>
    <row r="178" spans="1:9" ht="15.75" customHeight="1" x14ac:dyDescent="0.25">
      <c r="A178" s="5" t="s">
        <v>77</v>
      </c>
      <c r="B178" s="5" t="s">
        <v>33</v>
      </c>
      <c r="C178" s="5" t="s">
        <v>36</v>
      </c>
      <c r="D178" s="5" t="s">
        <v>17</v>
      </c>
      <c r="E178" s="5">
        <v>826.97</v>
      </c>
      <c r="F178" s="5">
        <v>18</v>
      </c>
      <c r="G178" s="5">
        <v>0.2</v>
      </c>
      <c r="H178" s="5">
        <v>330.79</v>
      </c>
      <c r="I178" s="6">
        <v>45715</v>
      </c>
    </row>
    <row r="179" spans="1:9" ht="15.75" customHeight="1" x14ac:dyDescent="0.25">
      <c r="A179" s="5" t="s">
        <v>18</v>
      </c>
      <c r="B179" s="5" t="s">
        <v>33</v>
      </c>
      <c r="C179" s="5" t="s">
        <v>36</v>
      </c>
      <c r="D179" s="5" t="s">
        <v>17</v>
      </c>
      <c r="E179" s="5">
        <v>1022.23</v>
      </c>
      <c r="F179" s="5">
        <v>8</v>
      </c>
      <c r="G179" s="5">
        <v>0.1</v>
      </c>
      <c r="H179" s="5">
        <v>460</v>
      </c>
      <c r="I179" s="6">
        <v>45717</v>
      </c>
    </row>
    <row r="180" spans="1:9" ht="15.75" customHeight="1" x14ac:dyDescent="0.25">
      <c r="A180" s="5" t="s">
        <v>74</v>
      </c>
      <c r="B180" s="5" t="s">
        <v>31</v>
      </c>
      <c r="C180" s="5" t="s">
        <v>20</v>
      </c>
      <c r="D180" s="5" t="s">
        <v>14</v>
      </c>
      <c r="E180" s="5">
        <v>1099.69</v>
      </c>
      <c r="F180" s="5">
        <v>6</v>
      </c>
      <c r="G180" s="5">
        <v>0</v>
      </c>
      <c r="H180" s="5">
        <v>439.88</v>
      </c>
      <c r="I180" s="6">
        <v>45718</v>
      </c>
    </row>
    <row r="181" spans="1:9" ht="15.75" customHeight="1" x14ac:dyDescent="0.25">
      <c r="A181" s="5" t="s">
        <v>54</v>
      </c>
      <c r="B181" s="5" t="s">
        <v>66</v>
      </c>
      <c r="C181" s="5" t="s">
        <v>26</v>
      </c>
      <c r="D181" s="5" t="s">
        <v>14</v>
      </c>
      <c r="E181" s="5">
        <v>710.52</v>
      </c>
      <c r="F181" s="5">
        <v>8</v>
      </c>
      <c r="G181" s="5">
        <v>0.1</v>
      </c>
      <c r="H181" s="5">
        <v>255.79</v>
      </c>
      <c r="I181" s="6">
        <v>45721</v>
      </c>
    </row>
    <row r="182" spans="1:9" ht="15.75" customHeight="1" x14ac:dyDescent="0.25">
      <c r="A182" s="5" t="s">
        <v>54</v>
      </c>
      <c r="B182" s="5" t="s">
        <v>61</v>
      </c>
      <c r="C182" s="5" t="s">
        <v>26</v>
      </c>
      <c r="D182" s="5" t="s">
        <v>14</v>
      </c>
      <c r="E182" s="5">
        <v>499.18</v>
      </c>
      <c r="F182" s="5">
        <v>15</v>
      </c>
      <c r="G182" s="5">
        <v>0.2</v>
      </c>
      <c r="H182" s="5">
        <v>159.74</v>
      </c>
      <c r="I182" s="6">
        <v>45724</v>
      </c>
    </row>
    <row r="183" spans="1:9" ht="15.75" customHeight="1" x14ac:dyDescent="0.25">
      <c r="A183" s="5" t="s">
        <v>39</v>
      </c>
      <c r="B183" s="5" t="s">
        <v>40</v>
      </c>
      <c r="C183" s="5" t="s">
        <v>22</v>
      </c>
      <c r="D183" s="5" t="s">
        <v>14</v>
      </c>
      <c r="E183" s="5">
        <v>1064.19</v>
      </c>
      <c r="F183" s="5">
        <v>18</v>
      </c>
      <c r="G183" s="5">
        <v>0.05</v>
      </c>
      <c r="H183" s="5">
        <v>404.39</v>
      </c>
      <c r="I183" s="6">
        <v>45725</v>
      </c>
    </row>
    <row r="184" spans="1:9" ht="15.75" customHeight="1" x14ac:dyDescent="0.25">
      <c r="A184" s="5" t="s">
        <v>69</v>
      </c>
      <c r="B184" s="5" t="s">
        <v>40</v>
      </c>
      <c r="C184" s="5" t="s">
        <v>20</v>
      </c>
      <c r="D184" s="5" t="s">
        <v>41</v>
      </c>
      <c r="E184" s="5">
        <v>438.76</v>
      </c>
      <c r="F184" s="5">
        <v>18</v>
      </c>
      <c r="G184" s="5">
        <v>0.05</v>
      </c>
      <c r="H184" s="5">
        <v>187.57</v>
      </c>
      <c r="I184" s="6">
        <v>45726</v>
      </c>
    </row>
    <row r="185" spans="1:9" ht="15.75" customHeight="1" x14ac:dyDescent="0.25">
      <c r="A185" s="5" t="s">
        <v>43</v>
      </c>
      <c r="B185" s="5" t="s">
        <v>57</v>
      </c>
      <c r="C185" s="5" t="s">
        <v>13</v>
      </c>
      <c r="D185" s="5" t="s">
        <v>17</v>
      </c>
      <c r="E185" s="5">
        <v>864.98</v>
      </c>
      <c r="F185" s="5">
        <v>2</v>
      </c>
      <c r="G185" s="5">
        <v>0.05</v>
      </c>
      <c r="H185" s="5">
        <v>410.87</v>
      </c>
      <c r="I185" s="6">
        <v>45727</v>
      </c>
    </row>
    <row r="186" spans="1:9" ht="15.75" customHeight="1" x14ac:dyDescent="0.25">
      <c r="A186" s="5" t="s">
        <v>59</v>
      </c>
      <c r="B186" s="5" t="s">
        <v>57</v>
      </c>
      <c r="C186" s="5" t="s">
        <v>13</v>
      </c>
      <c r="D186" s="5" t="s">
        <v>29</v>
      </c>
      <c r="E186" s="5">
        <v>984.93</v>
      </c>
      <c r="F186" s="5">
        <v>14</v>
      </c>
      <c r="G186" s="5">
        <v>0.2</v>
      </c>
      <c r="H186" s="5">
        <v>275.77999999999997</v>
      </c>
      <c r="I186" s="6">
        <v>45733</v>
      </c>
    </row>
    <row r="187" spans="1:9" ht="15.75" customHeight="1" x14ac:dyDescent="0.25">
      <c r="A187" s="5" t="s">
        <v>27</v>
      </c>
      <c r="B187" s="5" t="s">
        <v>57</v>
      </c>
      <c r="C187" s="5" t="s">
        <v>13</v>
      </c>
      <c r="D187" s="5" t="s">
        <v>17</v>
      </c>
      <c r="E187" s="5">
        <v>1493.49</v>
      </c>
      <c r="F187" s="5">
        <v>18</v>
      </c>
      <c r="G187" s="5">
        <v>0</v>
      </c>
      <c r="H187" s="5">
        <v>746.74</v>
      </c>
      <c r="I187" s="6">
        <v>45734</v>
      </c>
    </row>
    <row r="188" spans="1:9" ht="15.75" customHeight="1" x14ac:dyDescent="0.25">
      <c r="A188" s="5" t="s">
        <v>34</v>
      </c>
      <c r="B188" s="5" t="s">
        <v>55</v>
      </c>
      <c r="C188" s="5" t="s">
        <v>22</v>
      </c>
      <c r="D188" s="5" t="s">
        <v>17</v>
      </c>
      <c r="E188" s="5">
        <v>689.43</v>
      </c>
      <c r="F188" s="5">
        <v>9</v>
      </c>
      <c r="G188" s="5">
        <v>0.1</v>
      </c>
      <c r="H188" s="5">
        <v>310.24</v>
      </c>
      <c r="I188" s="6">
        <v>45736</v>
      </c>
    </row>
    <row r="189" spans="1:9" ht="15.75" customHeight="1" x14ac:dyDescent="0.25">
      <c r="A189" s="5" t="s">
        <v>42</v>
      </c>
      <c r="B189" s="5" t="s">
        <v>61</v>
      </c>
      <c r="C189" s="5" t="s">
        <v>22</v>
      </c>
      <c r="D189" s="5" t="s">
        <v>17</v>
      </c>
      <c r="E189" s="5">
        <v>682.24</v>
      </c>
      <c r="F189" s="5">
        <v>1</v>
      </c>
      <c r="G189" s="5">
        <v>0</v>
      </c>
      <c r="H189" s="5">
        <v>341.12</v>
      </c>
      <c r="I189" s="6">
        <v>45738</v>
      </c>
    </row>
    <row r="190" spans="1:9" ht="15.75" customHeight="1" x14ac:dyDescent="0.25">
      <c r="A190" s="5" t="s">
        <v>43</v>
      </c>
      <c r="B190" s="5" t="s">
        <v>28</v>
      </c>
      <c r="C190" s="5" t="s">
        <v>26</v>
      </c>
      <c r="D190" s="5" t="s">
        <v>23</v>
      </c>
      <c r="E190" s="5">
        <v>458.54</v>
      </c>
      <c r="F190" s="5">
        <v>15</v>
      </c>
      <c r="G190" s="5">
        <v>0.2</v>
      </c>
      <c r="H190" s="5">
        <v>91.71</v>
      </c>
      <c r="I190" s="6">
        <v>45741</v>
      </c>
    </row>
    <row r="191" spans="1:9" ht="15.75" customHeight="1" x14ac:dyDescent="0.25">
      <c r="A191" s="5" t="s">
        <v>34</v>
      </c>
      <c r="B191" s="5" t="s">
        <v>28</v>
      </c>
      <c r="C191" s="5" t="s">
        <v>22</v>
      </c>
      <c r="D191" s="5" t="s">
        <v>29</v>
      </c>
      <c r="E191" s="5">
        <v>1184.25</v>
      </c>
      <c r="F191" s="5">
        <v>11</v>
      </c>
      <c r="G191" s="5">
        <v>0.2</v>
      </c>
      <c r="H191" s="5">
        <v>331.59</v>
      </c>
      <c r="I191" s="6">
        <v>45742</v>
      </c>
    </row>
    <row r="192" spans="1:9" ht="15.75" customHeight="1" x14ac:dyDescent="0.25">
      <c r="A192" s="5" t="s">
        <v>27</v>
      </c>
      <c r="B192" s="5" t="s">
        <v>12</v>
      </c>
      <c r="C192" s="5" t="s">
        <v>22</v>
      </c>
      <c r="D192" s="5" t="s">
        <v>17</v>
      </c>
      <c r="E192" s="5">
        <v>762.14</v>
      </c>
      <c r="F192" s="5">
        <v>9</v>
      </c>
      <c r="G192" s="5">
        <v>0</v>
      </c>
      <c r="H192" s="5">
        <v>381.07</v>
      </c>
      <c r="I192" s="6">
        <v>45743</v>
      </c>
    </row>
    <row r="193" spans="1:9" ht="15.75" customHeight="1" x14ac:dyDescent="0.25">
      <c r="A193" s="5" t="s">
        <v>24</v>
      </c>
      <c r="B193" s="5" t="s">
        <v>55</v>
      </c>
      <c r="C193" s="5" t="s">
        <v>26</v>
      </c>
      <c r="D193" s="5" t="s">
        <v>14</v>
      </c>
      <c r="E193" s="5">
        <v>750.71</v>
      </c>
      <c r="F193" s="5">
        <v>10</v>
      </c>
      <c r="G193" s="5">
        <v>0.15</v>
      </c>
      <c r="H193" s="5">
        <v>255.24</v>
      </c>
      <c r="I193" s="6">
        <v>45743</v>
      </c>
    </row>
    <row r="194" spans="1:9" ht="15.75" customHeight="1" x14ac:dyDescent="0.25">
      <c r="A194" s="5" t="s">
        <v>77</v>
      </c>
      <c r="B194" s="5" t="s">
        <v>73</v>
      </c>
      <c r="C194" s="5" t="s">
        <v>36</v>
      </c>
      <c r="D194" s="5" t="s">
        <v>17</v>
      </c>
      <c r="E194" s="5">
        <v>1456.94</v>
      </c>
      <c r="F194" s="5">
        <v>14</v>
      </c>
      <c r="G194" s="5">
        <v>0.05</v>
      </c>
      <c r="H194" s="5">
        <v>692.05</v>
      </c>
      <c r="I194" s="6">
        <v>45745</v>
      </c>
    </row>
    <row r="195" spans="1:9" ht="15.75" customHeight="1" x14ac:dyDescent="0.25">
      <c r="A195" s="5" t="s">
        <v>46</v>
      </c>
      <c r="B195" s="5" t="s">
        <v>63</v>
      </c>
      <c r="C195" s="5" t="s">
        <v>20</v>
      </c>
      <c r="D195" s="5" t="s">
        <v>29</v>
      </c>
      <c r="E195" s="5">
        <v>1093.3800000000001</v>
      </c>
      <c r="F195" s="5">
        <v>17</v>
      </c>
      <c r="G195" s="5">
        <v>0.1</v>
      </c>
      <c r="H195" s="5">
        <v>344.41</v>
      </c>
      <c r="I195" s="6">
        <v>45745</v>
      </c>
    </row>
    <row r="196" spans="1:9" ht="15.75" customHeight="1" x14ac:dyDescent="0.25">
      <c r="A196" s="5" t="s">
        <v>39</v>
      </c>
      <c r="B196" s="5" t="s">
        <v>45</v>
      </c>
      <c r="C196" s="5" t="s">
        <v>13</v>
      </c>
      <c r="D196" s="5" t="s">
        <v>17</v>
      </c>
      <c r="E196" s="5">
        <v>934.27</v>
      </c>
      <c r="F196" s="5">
        <v>8</v>
      </c>
      <c r="G196" s="5">
        <v>0.15</v>
      </c>
      <c r="H196" s="5">
        <v>397.06</v>
      </c>
      <c r="I196" s="6">
        <v>45746</v>
      </c>
    </row>
    <row r="197" spans="1:9" ht="15.75" customHeight="1" x14ac:dyDescent="0.25">
      <c r="A197" s="5" t="s">
        <v>72</v>
      </c>
      <c r="B197" s="5" t="s">
        <v>38</v>
      </c>
      <c r="C197" s="5" t="s">
        <v>36</v>
      </c>
      <c r="D197" s="5" t="s">
        <v>17</v>
      </c>
      <c r="E197" s="5">
        <v>1465.35</v>
      </c>
      <c r="F197" s="5">
        <v>8</v>
      </c>
      <c r="G197" s="5">
        <v>0.2</v>
      </c>
      <c r="H197" s="5">
        <v>586.14</v>
      </c>
      <c r="I197" s="6">
        <v>45746</v>
      </c>
    </row>
    <row r="198" spans="1:9" ht="15.75" customHeight="1" x14ac:dyDescent="0.25">
      <c r="A198" s="5" t="s">
        <v>54</v>
      </c>
      <c r="B198" s="5" t="s">
        <v>16</v>
      </c>
      <c r="C198" s="5" t="s">
        <v>22</v>
      </c>
      <c r="D198" s="5" t="s">
        <v>41</v>
      </c>
      <c r="E198" s="5">
        <v>740.8</v>
      </c>
      <c r="F198" s="5">
        <v>3</v>
      </c>
      <c r="G198" s="5">
        <v>0</v>
      </c>
      <c r="H198" s="5">
        <v>333.36</v>
      </c>
      <c r="I198" s="6">
        <v>45749</v>
      </c>
    </row>
    <row r="199" spans="1:9" ht="15.75" customHeight="1" x14ac:dyDescent="0.25">
      <c r="A199" s="5" t="s">
        <v>60</v>
      </c>
      <c r="B199" s="5" t="s">
        <v>45</v>
      </c>
      <c r="C199" s="5" t="s">
        <v>13</v>
      </c>
      <c r="D199" s="5" t="s">
        <v>41</v>
      </c>
      <c r="E199" s="5">
        <v>545.44000000000005</v>
      </c>
      <c r="F199" s="5">
        <v>17</v>
      </c>
      <c r="G199" s="5">
        <v>0</v>
      </c>
      <c r="H199" s="5">
        <v>245.45</v>
      </c>
      <c r="I199" s="6">
        <v>45752</v>
      </c>
    </row>
    <row r="200" spans="1:9" ht="15.75" customHeight="1" x14ac:dyDescent="0.25">
      <c r="A200" s="5" t="s">
        <v>37</v>
      </c>
      <c r="B200" s="5" t="s">
        <v>38</v>
      </c>
      <c r="C200" s="5" t="s">
        <v>20</v>
      </c>
      <c r="D200" s="5" t="s">
        <v>14</v>
      </c>
      <c r="E200" s="5">
        <v>997.61</v>
      </c>
      <c r="F200" s="5">
        <v>8</v>
      </c>
      <c r="G200" s="5">
        <v>0.05</v>
      </c>
      <c r="H200" s="5">
        <v>379.09</v>
      </c>
      <c r="I200" s="6">
        <v>45752</v>
      </c>
    </row>
    <row r="201" spans="1:9" ht="15.75" customHeight="1" x14ac:dyDescent="0.25">
      <c r="A201" s="5" t="s">
        <v>62</v>
      </c>
      <c r="B201" s="5" t="s">
        <v>38</v>
      </c>
      <c r="C201" s="5" t="s">
        <v>22</v>
      </c>
      <c r="D201" s="5" t="s">
        <v>17</v>
      </c>
      <c r="E201" s="5">
        <v>928.32</v>
      </c>
      <c r="F201" s="5">
        <v>2</v>
      </c>
      <c r="G201" s="5">
        <v>0.05</v>
      </c>
      <c r="H201" s="5">
        <v>440.95</v>
      </c>
      <c r="I201" s="6">
        <v>45754</v>
      </c>
    </row>
    <row r="202" spans="1:9" ht="15.75" customHeight="1" x14ac:dyDescent="0.25"/>
    <row r="203" spans="1:9" ht="15.75" customHeight="1" x14ac:dyDescent="0.25"/>
    <row r="204" spans="1:9" ht="15.75" customHeight="1" x14ac:dyDescent="0.25"/>
    <row r="205" spans="1:9" ht="15.75" customHeight="1" x14ac:dyDescent="0.25"/>
    <row r="206" spans="1:9" ht="15.75" customHeight="1" x14ac:dyDescent="0.25"/>
    <row r="207" spans="1:9" ht="15.75" customHeight="1" x14ac:dyDescent="0.25"/>
    <row r="208" spans="1:9"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7A78C-5E35-4650-9D7B-61BA8D281E8C}">
  <dimension ref="A3:E17"/>
  <sheetViews>
    <sheetView topLeftCell="A2" zoomScale="190" zoomScaleNormal="190" workbookViewId="0">
      <selection activeCell="D11" sqref="D11"/>
    </sheetView>
  </sheetViews>
  <sheetFormatPr defaultRowHeight="15" x14ac:dyDescent="0.25"/>
  <cols>
    <col min="1" max="1" width="13.140625" bestFit="1" customWidth="1"/>
    <col min="2" max="2" width="12.140625" bestFit="1" customWidth="1"/>
    <col min="3" max="3" width="13.42578125" customWidth="1"/>
    <col min="4" max="24" width="7.140625" bestFit="1" customWidth="1"/>
    <col min="25" max="25" width="6.140625" bestFit="1" customWidth="1"/>
    <col min="26" max="44" width="7.140625" bestFit="1" customWidth="1"/>
    <col min="45" max="45" width="6.140625" bestFit="1" customWidth="1"/>
    <col min="46" max="60" width="7.140625" bestFit="1" customWidth="1"/>
    <col min="61" max="61" width="6.140625" bestFit="1" customWidth="1"/>
    <col min="62" max="70" width="7.140625" bestFit="1" customWidth="1"/>
    <col min="71" max="71" width="4" bestFit="1" customWidth="1"/>
    <col min="72" max="73" width="7.140625" bestFit="1" customWidth="1"/>
    <col min="74" max="74" width="6.140625" bestFit="1" customWidth="1"/>
    <col min="75" max="77" width="7.140625" bestFit="1" customWidth="1"/>
    <col min="78" max="78" width="6.140625" bestFit="1" customWidth="1"/>
    <col min="79" max="93" width="7.140625" bestFit="1" customWidth="1"/>
    <col min="94" max="95" width="6.140625" bestFit="1" customWidth="1"/>
    <col min="96" max="98" width="7.140625" bestFit="1" customWidth="1"/>
    <col min="99" max="99" width="6.140625" bestFit="1" customWidth="1"/>
    <col min="100" max="102" width="7.140625" bestFit="1" customWidth="1"/>
    <col min="103" max="103" width="6.140625" bestFit="1" customWidth="1"/>
    <col min="104" max="107" width="7.140625" bestFit="1" customWidth="1"/>
    <col min="108" max="119" width="8.28515625" bestFit="1" customWidth="1"/>
    <col min="120" max="121" width="7.140625" bestFit="1" customWidth="1"/>
    <col min="122" max="134" width="8.28515625" bestFit="1" customWidth="1"/>
    <col min="135" max="135" width="7.140625" bestFit="1" customWidth="1"/>
    <col min="136" max="157" width="8.28515625" bestFit="1" customWidth="1"/>
    <col min="158" max="158" width="7.140625" bestFit="1" customWidth="1"/>
    <col min="159" max="166" width="8.28515625" bestFit="1" customWidth="1"/>
    <col min="167" max="167" width="7.140625" bestFit="1" customWidth="1"/>
    <col min="168" max="182" width="8.28515625" bestFit="1" customWidth="1"/>
    <col min="183" max="183" width="7.140625" bestFit="1" customWidth="1"/>
    <col min="184" max="194" width="8.28515625" bestFit="1" customWidth="1"/>
    <col min="195" max="195" width="7.140625" bestFit="1" customWidth="1"/>
    <col min="196" max="201" width="8.28515625" bestFit="1" customWidth="1"/>
    <col min="202" max="202" width="11.28515625" bestFit="1" customWidth="1"/>
  </cols>
  <sheetData>
    <row r="3" spans="1:5" x14ac:dyDescent="0.25">
      <c r="A3" s="27" t="s">
        <v>129</v>
      </c>
      <c r="B3" t="s">
        <v>126</v>
      </c>
      <c r="C3" s="32" t="s">
        <v>143</v>
      </c>
    </row>
    <row r="4" spans="1:5" x14ac:dyDescent="0.25">
      <c r="A4" s="28" t="s">
        <v>130</v>
      </c>
      <c r="B4" s="29">
        <v>19029.96</v>
      </c>
      <c r="C4" s="33">
        <f>(B5-B4)/B4</f>
        <v>-0.83120458477054071</v>
      </c>
      <c r="E4" s="30" t="s">
        <v>144</v>
      </c>
    </row>
    <row r="5" spans="1:5" x14ac:dyDescent="0.25">
      <c r="A5" s="28" t="s">
        <v>131</v>
      </c>
      <c r="B5" s="29">
        <v>3212.17</v>
      </c>
      <c r="C5" s="33">
        <f t="shared" ref="C5:C16" si="0">(B6-B5)/B5</f>
        <v>2.1417079419831451</v>
      </c>
    </row>
    <row r="6" spans="1:5" x14ac:dyDescent="0.25">
      <c r="A6" s="28" t="s">
        <v>132</v>
      </c>
      <c r="B6" s="29">
        <v>10091.699999999999</v>
      </c>
      <c r="C6" s="33">
        <f t="shared" si="0"/>
        <v>0.10189958084366381</v>
      </c>
    </row>
    <row r="7" spans="1:5" x14ac:dyDescent="0.25">
      <c r="A7" s="28" t="s">
        <v>133</v>
      </c>
      <c r="B7" s="29">
        <v>11120.04</v>
      </c>
      <c r="C7" s="33">
        <f t="shared" si="0"/>
        <v>0.2595602174092897</v>
      </c>
    </row>
    <row r="8" spans="1:5" x14ac:dyDescent="0.25">
      <c r="A8" s="28" t="s">
        <v>134</v>
      </c>
      <c r="B8" s="29">
        <v>14006.359999999999</v>
      </c>
      <c r="C8" s="33">
        <f t="shared" si="0"/>
        <v>6.4848397442304986E-2</v>
      </c>
    </row>
    <row r="9" spans="1:5" x14ac:dyDescent="0.25">
      <c r="A9" s="28" t="s">
        <v>135</v>
      </c>
      <c r="B9" s="29">
        <v>14914.650000000001</v>
      </c>
      <c r="C9" s="33">
        <f t="shared" si="0"/>
        <v>-0.22163510374028234</v>
      </c>
    </row>
    <row r="10" spans="1:5" x14ac:dyDescent="0.25">
      <c r="A10" s="28" t="s">
        <v>136</v>
      </c>
      <c r="B10" s="29">
        <v>11609.039999999999</v>
      </c>
      <c r="C10" s="33">
        <f t="shared" si="0"/>
        <v>0.73894740650389701</v>
      </c>
    </row>
    <row r="11" spans="1:5" x14ac:dyDescent="0.25">
      <c r="A11" s="28" t="s">
        <v>137</v>
      </c>
      <c r="B11" s="29">
        <v>20187.509999999998</v>
      </c>
      <c r="C11" s="33">
        <f t="shared" si="0"/>
        <v>-0.12543845179519422</v>
      </c>
    </row>
    <row r="12" spans="1:5" x14ac:dyDescent="0.25">
      <c r="A12" s="28" t="s">
        <v>138</v>
      </c>
      <c r="B12" s="29">
        <v>17655.219999999998</v>
      </c>
      <c r="C12" s="33">
        <f t="shared" si="0"/>
        <v>4.8264479287145619E-2</v>
      </c>
    </row>
    <row r="13" spans="1:5" x14ac:dyDescent="0.25">
      <c r="A13" s="28" t="s">
        <v>139</v>
      </c>
      <c r="B13" s="29">
        <v>18507.339999999997</v>
      </c>
      <c r="C13" s="33">
        <f t="shared" si="0"/>
        <v>8.7948349141476104E-2</v>
      </c>
    </row>
    <row r="14" spans="1:5" x14ac:dyDescent="0.25">
      <c r="A14" s="28" t="s">
        <v>140</v>
      </c>
      <c r="B14" s="29">
        <v>20135.030000000002</v>
      </c>
      <c r="C14" s="33">
        <f t="shared" si="0"/>
        <v>-0.29400452842632963</v>
      </c>
    </row>
    <row r="15" spans="1:5" x14ac:dyDescent="0.25">
      <c r="A15" s="28" t="s">
        <v>141</v>
      </c>
      <c r="B15" s="29">
        <v>14215.240000000002</v>
      </c>
      <c r="C15" s="33">
        <f t="shared" si="0"/>
        <v>0.44447086366462996</v>
      </c>
    </row>
    <row r="16" spans="1:5" x14ac:dyDescent="0.25">
      <c r="A16" s="28" t="s">
        <v>142</v>
      </c>
      <c r="B16" s="29">
        <v>20533.499999999996</v>
      </c>
      <c r="C16" s="33">
        <f t="shared" si="0"/>
        <v>8.5072812720675977</v>
      </c>
    </row>
    <row r="17" spans="1:2" x14ac:dyDescent="0.25">
      <c r="A17" s="28" t="s">
        <v>125</v>
      </c>
      <c r="B17" s="29">
        <v>195217.75999999998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000"/>
  <sheetViews>
    <sheetView topLeftCell="A172" zoomScale="85" zoomScaleNormal="85" workbookViewId="0">
      <selection activeCell="A190" sqref="A190"/>
    </sheetView>
  </sheetViews>
  <sheetFormatPr defaultColWidth="14.42578125" defaultRowHeight="15" customHeight="1" x14ac:dyDescent="0.25"/>
  <cols>
    <col min="1" max="1" width="14.5703125" customWidth="1"/>
    <col min="2" max="2" width="18" customWidth="1"/>
    <col min="3" max="3" width="9.28515625" customWidth="1"/>
    <col min="4" max="4" width="18.85546875" customWidth="1"/>
    <col min="5" max="5" width="10.42578125" customWidth="1"/>
    <col min="6" max="6" width="11.28515625" customWidth="1"/>
    <col min="7" max="7" width="11.42578125" customWidth="1"/>
    <col min="8" max="8" width="14.7109375" customWidth="1"/>
    <col min="9" max="9" width="10.140625" customWidth="1"/>
    <col min="10" max="10" width="18.5703125" style="9" bestFit="1" customWidth="1"/>
    <col min="11" max="11" width="15.140625" bestFit="1" customWidth="1"/>
    <col min="12" max="13" width="17.85546875" customWidth="1"/>
    <col min="14" max="14" width="6.28515625" customWidth="1"/>
    <col min="15" max="15" width="17.85546875" style="9" customWidth="1"/>
    <col min="16" max="16" width="15.28515625" bestFit="1" customWidth="1"/>
    <col min="17" max="17" width="10.85546875" bestFit="1" customWidth="1"/>
    <col min="18" max="18" width="8.7109375" customWidth="1"/>
    <col min="19" max="19" width="11.5703125" bestFit="1" customWidth="1"/>
    <col min="20" max="29" width="8.7109375" customWidth="1"/>
  </cols>
  <sheetData>
    <row r="1" spans="1:29" x14ac:dyDescent="0.25">
      <c r="A1" s="4" t="s">
        <v>2</v>
      </c>
      <c r="B1" s="4" t="s">
        <v>3</v>
      </c>
      <c r="C1" s="4" t="s">
        <v>4</v>
      </c>
      <c r="D1" s="4" t="s">
        <v>5</v>
      </c>
      <c r="E1" s="4" t="s">
        <v>6</v>
      </c>
      <c r="F1" s="4" t="s">
        <v>7</v>
      </c>
      <c r="G1" s="4" t="s">
        <v>8</v>
      </c>
      <c r="H1" s="4" t="s">
        <v>9</v>
      </c>
      <c r="I1" s="4" t="s">
        <v>10</v>
      </c>
      <c r="J1" s="23" t="s">
        <v>78</v>
      </c>
      <c r="K1" s="10" t="s">
        <v>81</v>
      </c>
      <c r="L1" s="10" t="s">
        <v>123</v>
      </c>
      <c r="M1" s="4" t="s">
        <v>128</v>
      </c>
      <c r="N1" s="4"/>
      <c r="O1" s="23"/>
      <c r="P1" s="10" t="s">
        <v>82</v>
      </c>
      <c r="R1" s="36" t="s">
        <v>163</v>
      </c>
      <c r="S1" s="36"/>
      <c r="T1" s="2"/>
      <c r="U1" s="2"/>
      <c r="V1" s="2"/>
      <c r="W1" s="2"/>
      <c r="X1" s="2"/>
      <c r="Y1" s="2"/>
      <c r="Z1" s="2"/>
      <c r="AA1" s="2"/>
      <c r="AB1" s="2"/>
      <c r="AC1" s="2"/>
    </row>
    <row r="2" spans="1:29" x14ac:dyDescent="0.25">
      <c r="A2" s="5" t="s">
        <v>11</v>
      </c>
      <c r="B2" s="5" t="s">
        <v>12</v>
      </c>
      <c r="C2" s="5" t="s">
        <v>13</v>
      </c>
      <c r="D2" s="5" t="s">
        <v>14</v>
      </c>
      <c r="E2" s="5">
        <v>1036.0899999999999</v>
      </c>
      <c r="F2" s="5">
        <v>4</v>
      </c>
      <c r="G2" s="5">
        <v>0.2</v>
      </c>
      <c r="H2" s="6">
        <v>45392</v>
      </c>
      <c r="I2" s="5">
        <v>331.55</v>
      </c>
      <c r="J2" s="11">
        <f>Sales_Data2[[#This Row],[Sales]]*Sales_Data2[[#This Row],[Quantity]]</f>
        <v>4144.3599999999997</v>
      </c>
      <c r="K2" s="13">
        <f>Sales_Data2[[#This Row],[Sales]]*(1-$P$2)-(Sales_Data2[[#This Row],[Sales]]-Sales_Data2[[#This Row],[Profit]])</f>
        <v>331.54999999999995</v>
      </c>
      <c r="L2" s="21">
        <f ca="1">IF(Sales_Data2[[#This Row],[Sales]]&lt;&gt;"",NOW(),"")</f>
        <v>45862.087589930554</v>
      </c>
      <c r="M2" s="26" t="str">
        <f>TEXT(Sales_Data2[[#This Row],[Order_Date]],"mmm-yyyy")</f>
        <v>Apr-2024</v>
      </c>
      <c r="N2" s="26"/>
      <c r="O2" s="42"/>
      <c r="P2" s="11">
        <v>0</v>
      </c>
      <c r="R2" s="41"/>
      <c r="S2" s="41"/>
    </row>
    <row r="3" spans="1:29" x14ac:dyDescent="0.25">
      <c r="A3" s="5" t="s">
        <v>15</v>
      </c>
      <c r="B3" s="5" t="s">
        <v>16</v>
      </c>
      <c r="C3" s="5" t="s">
        <v>13</v>
      </c>
      <c r="D3" s="5" t="s">
        <v>17</v>
      </c>
      <c r="E3" s="5">
        <v>1101.28</v>
      </c>
      <c r="F3" s="5">
        <v>3</v>
      </c>
      <c r="G3" s="5">
        <v>0.2</v>
      </c>
      <c r="H3" s="6">
        <v>45393</v>
      </c>
      <c r="I3" s="5">
        <v>440.51</v>
      </c>
      <c r="J3" s="11">
        <f>Sales_Data2[[#This Row],[Sales]]*Sales_Data2[[#This Row],[Quantity]]</f>
        <v>3303.84</v>
      </c>
      <c r="K3" s="13">
        <f>Sales_Data2[[#This Row],[Sales]]*(1-$P$2)-(Sales_Data2[[#This Row],[Sales]]-Sales_Data2[[#This Row],[Profit]])</f>
        <v>440.51</v>
      </c>
      <c r="L3" s="21">
        <f ca="1">IF(Sales_Data2[[#This Row],[Sales]]&lt;&gt;"",NOW(),"")</f>
        <v>45862.087589930554</v>
      </c>
      <c r="M3" s="26" t="str">
        <f>TEXT(Sales_Data2[[#This Row],[Order_Date]],"mmm-yyyy")</f>
        <v>Apr-2024</v>
      </c>
      <c r="N3" s="26"/>
      <c r="O3" s="42"/>
      <c r="R3" s="38" t="s">
        <v>8</v>
      </c>
      <c r="S3" s="38" t="s">
        <v>80</v>
      </c>
    </row>
    <row r="4" spans="1:29" x14ac:dyDescent="0.25">
      <c r="A4" s="5" t="s">
        <v>18</v>
      </c>
      <c r="B4" s="5" t="s">
        <v>19</v>
      </c>
      <c r="C4" s="5" t="s">
        <v>20</v>
      </c>
      <c r="D4" s="5" t="s">
        <v>14</v>
      </c>
      <c r="E4" s="5">
        <v>713.34</v>
      </c>
      <c r="F4" s="5">
        <v>17</v>
      </c>
      <c r="G4" s="5">
        <v>0</v>
      </c>
      <c r="H4" s="6">
        <v>45396</v>
      </c>
      <c r="I4" s="5">
        <v>285.33999999999997</v>
      </c>
      <c r="J4" s="11">
        <f>Sales_Data2[[#This Row],[Sales]]*Sales_Data2[[#This Row],[Quantity]]</f>
        <v>12126.78</v>
      </c>
      <c r="K4" s="13">
        <f>Sales_Data2[[#This Row],[Sales]]*(1-$P$2)-(Sales_Data2[[#This Row],[Sales]]-Sales_Data2[[#This Row],[Profit]])</f>
        <v>285.33999999999997</v>
      </c>
      <c r="L4" s="21">
        <f ca="1">IF(Sales_Data2[[#This Row],[Sales]]&lt;&gt;"",NOW(),"")</f>
        <v>45862.087589930554</v>
      </c>
      <c r="M4" s="26" t="str">
        <f>TEXT(Sales_Data2[[#This Row],[Order_Date]],"mmm-yyyy")</f>
        <v>Apr-2024</v>
      </c>
      <c r="N4" s="26"/>
      <c r="O4" s="42"/>
      <c r="P4" s="8" t="s">
        <v>83</v>
      </c>
      <c r="R4" s="39">
        <v>0</v>
      </c>
      <c r="S4" s="39">
        <f>P5</f>
        <v>68287.010000000009</v>
      </c>
    </row>
    <row r="5" spans="1:29" x14ac:dyDescent="0.25">
      <c r="A5" s="5" t="s">
        <v>21</v>
      </c>
      <c r="B5" s="5" t="s">
        <v>16</v>
      </c>
      <c r="C5" s="5" t="s">
        <v>22</v>
      </c>
      <c r="D5" s="5" t="s">
        <v>23</v>
      </c>
      <c r="E5" s="5">
        <v>760.93</v>
      </c>
      <c r="F5" s="5">
        <v>4</v>
      </c>
      <c r="G5" s="5">
        <v>0.15</v>
      </c>
      <c r="H5" s="6">
        <v>45396</v>
      </c>
      <c r="I5" s="5">
        <v>161.69999999999999</v>
      </c>
      <c r="J5" s="11">
        <f>Sales_Data2[[#This Row],[Sales]]*Sales_Data2[[#This Row],[Quantity]]</f>
        <v>3043.72</v>
      </c>
      <c r="K5" s="13">
        <f>Sales_Data2[[#This Row],[Sales]]*(1-$P$2)-(Sales_Data2[[#This Row],[Sales]]-Sales_Data2[[#This Row],[Profit]])</f>
        <v>161.69999999999993</v>
      </c>
      <c r="L5" s="21">
        <f ca="1">IF(Sales_Data2[[#This Row],[Sales]]&lt;&gt;"",NOW(),"")</f>
        <v>45862.087589930554</v>
      </c>
      <c r="M5" s="26" t="str">
        <f>TEXT(Sales_Data2[[#This Row],[Order_Date]],"mmm-yyyy")</f>
        <v>Apr-2024</v>
      </c>
      <c r="N5" s="26"/>
      <c r="O5" s="42"/>
      <c r="P5" s="11">
        <f>SUM(Sales_Data2[New Profit])</f>
        <v>68287.010000000009</v>
      </c>
      <c r="R5" s="40">
        <v>0.05</v>
      </c>
      <c r="S5" s="39">
        <f t="dataTable" ref="S5:S8" dt2D="0" dtr="0" r1="P2"/>
        <v>58526.121999999988</v>
      </c>
    </row>
    <row r="6" spans="1:29" x14ac:dyDescent="0.25">
      <c r="A6" s="5" t="s">
        <v>24</v>
      </c>
      <c r="B6" s="5" t="s">
        <v>25</v>
      </c>
      <c r="C6" s="5" t="s">
        <v>26</v>
      </c>
      <c r="D6" s="5" t="s">
        <v>14</v>
      </c>
      <c r="E6" s="5">
        <v>847</v>
      </c>
      <c r="F6" s="5">
        <v>12</v>
      </c>
      <c r="G6" s="5">
        <v>0.2</v>
      </c>
      <c r="H6" s="6">
        <v>45397</v>
      </c>
      <c r="I6" s="5">
        <v>271.04000000000002</v>
      </c>
      <c r="J6" s="11">
        <f>Sales_Data2[[#This Row],[Sales]]*Sales_Data2[[#This Row],[Quantity]]</f>
        <v>10164</v>
      </c>
      <c r="K6" s="13">
        <f>Sales_Data2[[#This Row],[Sales]]*(1-$P$2)-(Sales_Data2[[#This Row],[Sales]]-Sales_Data2[[#This Row],[Profit]])</f>
        <v>271.03999999999996</v>
      </c>
      <c r="L6" s="21">
        <f ca="1">IF(Sales_Data2[[#This Row],[Sales]]&lt;&gt;"",NOW(),"")</f>
        <v>45862.087589930554</v>
      </c>
      <c r="M6" s="26" t="str">
        <f>TEXT(Sales_Data2[[#This Row],[Order_Date]],"mmm-yyyy")</f>
        <v>Apr-2024</v>
      </c>
      <c r="N6" s="26"/>
      <c r="O6" s="42"/>
      <c r="R6" s="39">
        <v>0.1</v>
      </c>
      <c r="S6" s="40">
        <v>48765.234000000011</v>
      </c>
    </row>
    <row r="7" spans="1:29" x14ac:dyDescent="0.25">
      <c r="A7" s="5" t="s">
        <v>27</v>
      </c>
      <c r="B7" s="5" t="s">
        <v>28</v>
      </c>
      <c r="C7" s="5" t="s">
        <v>26</v>
      </c>
      <c r="D7" s="5" t="s">
        <v>29</v>
      </c>
      <c r="E7" s="5">
        <v>965.64</v>
      </c>
      <c r="F7" s="5">
        <v>8</v>
      </c>
      <c r="G7" s="5">
        <v>0.1</v>
      </c>
      <c r="H7" s="6">
        <v>45398</v>
      </c>
      <c r="I7" s="5">
        <v>304.18</v>
      </c>
      <c r="J7" s="11">
        <f>Sales_Data2[[#This Row],[Sales]]*Sales_Data2[[#This Row],[Quantity]]</f>
        <v>7725.12</v>
      </c>
      <c r="K7" s="13">
        <f>Sales_Data2[[#This Row],[Sales]]*(1-$P$2)-(Sales_Data2[[#This Row],[Sales]]-Sales_Data2[[#This Row],[Profit]])</f>
        <v>304.17999999999995</v>
      </c>
      <c r="L7" s="21">
        <f ca="1">IF(Sales_Data2[[#This Row],[Sales]]&lt;&gt;"",NOW(),"")</f>
        <v>45862.087589930554</v>
      </c>
      <c r="M7" s="26" t="str">
        <f>TEXT(Sales_Data2[[#This Row],[Order_Date]],"mmm-yyyy")</f>
        <v>Apr-2024</v>
      </c>
      <c r="N7" s="26"/>
      <c r="O7" s="42"/>
      <c r="R7" s="40">
        <v>0.15</v>
      </c>
      <c r="S7" s="40">
        <v>39004.34599999999</v>
      </c>
    </row>
    <row r="8" spans="1:29" x14ac:dyDescent="0.25">
      <c r="A8" s="5" t="s">
        <v>30</v>
      </c>
      <c r="B8" s="5" t="s">
        <v>31</v>
      </c>
      <c r="C8" s="5" t="s">
        <v>13</v>
      </c>
      <c r="D8" s="5" t="s">
        <v>23</v>
      </c>
      <c r="E8" s="5">
        <v>1317.53</v>
      </c>
      <c r="F8" s="5">
        <v>12</v>
      </c>
      <c r="G8" s="5">
        <v>0.05</v>
      </c>
      <c r="H8" s="6">
        <v>45398</v>
      </c>
      <c r="I8" s="5">
        <v>312.91000000000003</v>
      </c>
      <c r="J8" s="11">
        <f>Sales_Data2[[#This Row],[Sales]]*Sales_Data2[[#This Row],[Quantity]]</f>
        <v>15810.36</v>
      </c>
      <c r="K8" s="13">
        <f>Sales_Data2[[#This Row],[Sales]]*(1-$P$2)-(Sales_Data2[[#This Row],[Sales]]-Sales_Data2[[#This Row],[Profit]])</f>
        <v>312.91000000000008</v>
      </c>
      <c r="L8" s="21">
        <f ca="1">IF(Sales_Data2[[#This Row],[Sales]]&lt;&gt;"",NOW(),"")</f>
        <v>45862.087589930554</v>
      </c>
      <c r="M8" s="26" t="str">
        <f>TEXT(Sales_Data2[[#This Row],[Order_Date]],"mmm-yyyy")</f>
        <v>Apr-2024</v>
      </c>
      <c r="N8" s="26"/>
      <c r="O8" s="42"/>
      <c r="R8" s="39">
        <v>0.2</v>
      </c>
      <c r="S8" s="40">
        <v>29243.45800000001</v>
      </c>
    </row>
    <row r="9" spans="1:29" x14ac:dyDescent="0.25">
      <c r="A9" s="5" t="s">
        <v>32</v>
      </c>
      <c r="B9" s="5" t="s">
        <v>33</v>
      </c>
      <c r="C9" s="5" t="s">
        <v>20</v>
      </c>
      <c r="D9" s="5" t="s">
        <v>29</v>
      </c>
      <c r="E9" s="5">
        <v>1074.47</v>
      </c>
      <c r="F9" s="5">
        <v>6</v>
      </c>
      <c r="G9" s="5">
        <v>0.2</v>
      </c>
      <c r="H9" s="6">
        <v>45401</v>
      </c>
      <c r="I9" s="5">
        <v>300.85000000000002</v>
      </c>
      <c r="J9" s="11">
        <f>Sales_Data2[[#This Row],[Sales]]*Sales_Data2[[#This Row],[Quantity]]</f>
        <v>6446.82</v>
      </c>
      <c r="K9" s="13">
        <f>Sales_Data2[[#This Row],[Sales]]*(1-$P$2)-(Sales_Data2[[#This Row],[Sales]]-Sales_Data2[[#This Row],[Profit]])</f>
        <v>300.85000000000002</v>
      </c>
      <c r="L9" s="21">
        <f ca="1">IF(Sales_Data2[[#This Row],[Sales]]&lt;&gt;"",NOW(),"")</f>
        <v>45862.087589930554</v>
      </c>
      <c r="M9" s="26" t="str">
        <f>TEXT(Sales_Data2[[#This Row],[Order_Date]],"mmm-yyyy")</f>
        <v>Apr-2024</v>
      </c>
      <c r="N9" s="26"/>
      <c r="O9" s="42"/>
    </row>
    <row r="10" spans="1:29" x14ac:dyDescent="0.25">
      <c r="A10" s="5" t="s">
        <v>34</v>
      </c>
      <c r="B10" s="5" t="s">
        <v>35</v>
      </c>
      <c r="C10" s="5" t="s">
        <v>36</v>
      </c>
      <c r="D10" s="5" t="s">
        <v>14</v>
      </c>
      <c r="E10" s="5">
        <v>501.54</v>
      </c>
      <c r="F10" s="5">
        <v>11</v>
      </c>
      <c r="G10" s="5">
        <v>0.05</v>
      </c>
      <c r="H10" s="6">
        <v>45401</v>
      </c>
      <c r="I10" s="5">
        <v>190.59</v>
      </c>
      <c r="J10" s="11">
        <f>Sales_Data2[[#This Row],[Sales]]*Sales_Data2[[#This Row],[Quantity]]</f>
        <v>5516.9400000000005</v>
      </c>
      <c r="K10" s="13">
        <f>Sales_Data2[[#This Row],[Sales]]*(1-$P$2)-(Sales_Data2[[#This Row],[Sales]]-Sales_Data2[[#This Row],[Profit]])</f>
        <v>190.58999999999997</v>
      </c>
      <c r="L10" s="21">
        <f ca="1">IF(Sales_Data2[[#This Row],[Sales]]&lt;&gt;"",NOW(),"")</f>
        <v>45862.087589930554</v>
      </c>
      <c r="M10" s="26" t="str">
        <f>TEXT(Sales_Data2[[#This Row],[Order_Date]],"mmm-yyyy")</f>
        <v>Apr-2024</v>
      </c>
      <c r="N10" s="26"/>
      <c r="O10" s="42"/>
    </row>
    <row r="11" spans="1:29" x14ac:dyDescent="0.25">
      <c r="A11" s="5" t="s">
        <v>37</v>
      </c>
      <c r="B11" s="5" t="s">
        <v>38</v>
      </c>
      <c r="C11" s="5" t="s">
        <v>36</v>
      </c>
      <c r="D11" s="5" t="s">
        <v>17</v>
      </c>
      <c r="E11" s="5">
        <v>737.31</v>
      </c>
      <c r="F11" s="5">
        <v>2</v>
      </c>
      <c r="G11" s="5">
        <v>0.05</v>
      </c>
      <c r="H11" s="6">
        <v>45401</v>
      </c>
      <c r="I11" s="5">
        <v>350.22</v>
      </c>
      <c r="J11" s="11">
        <f>Sales_Data2[[#This Row],[Sales]]*Sales_Data2[[#This Row],[Quantity]]</f>
        <v>1474.62</v>
      </c>
      <c r="K11" s="13">
        <f>Sales_Data2[[#This Row],[Sales]]*(1-$P$2)-(Sales_Data2[[#This Row],[Sales]]-Sales_Data2[[#This Row],[Profit]])</f>
        <v>350.22</v>
      </c>
      <c r="L11" s="21">
        <f ca="1">IF(Sales_Data2[[#This Row],[Sales]]&lt;&gt;"",NOW(),"")</f>
        <v>45862.087589930554</v>
      </c>
      <c r="M11" s="26" t="str">
        <f>TEXT(Sales_Data2[[#This Row],[Order_Date]],"mmm-yyyy")</f>
        <v>Apr-2024</v>
      </c>
      <c r="N11" s="26"/>
      <c r="O11" s="42"/>
    </row>
    <row r="12" spans="1:29" x14ac:dyDescent="0.25">
      <c r="A12" s="5" t="s">
        <v>39</v>
      </c>
      <c r="B12" s="5" t="s">
        <v>40</v>
      </c>
      <c r="C12" s="5" t="s">
        <v>13</v>
      </c>
      <c r="D12" s="5" t="s">
        <v>41</v>
      </c>
      <c r="E12" s="5">
        <v>1572.82</v>
      </c>
      <c r="F12" s="5">
        <v>6</v>
      </c>
      <c r="G12" s="5">
        <v>0.05</v>
      </c>
      <c r="H12" s="6">
        <v>45402</v>
      </c>
      <c r="I12" s="5">
        <v>672.38</v>
      </c>
      <c r="J12" s="11">
        <f>Sales_Data2[[#This Row],[Sales]]*Sales_Data2[[#This Row],[Quantity]]</f>
        <v>9436.92</v>
      </c>
      <c r="K12" s="13">
        <f>Sales_Data2[[#This Row],[Sales]]*(1-$P$2)-(Sales_Data2[[#This Row],[Sales]]-Sales_Data2[[#This Row],[Profit]])</f>
        <v>672.38</v>
      </c>
      <c r="L12" s="21">
        <f ca="1">IF(Sales_Data2[[#This Row],[Sales]]&lt;&gt;"",NOW(),"")</f>
        <v>45862.087589930554</v>
      </c>
      <c r="M12" s="26" t="str">
        <f>TEXT(Sales_Data2[[#This Row],[Order_Date]],"mmm-yyyy")</f>
        <v>Apr-2024</v>
      </c>
      <c r="N12" s="26"/>
      <c r="O12" s="42"/>
    </row>
    <row r="13" spans="1:29" x14ac:dyDescent="0.25">
      <c r="A13" s="5" t="s">
        <v>39</v>
      </c>
      <c r="B13" s="5" t="s">
        <v>38</v>
      </c>
      <c r="C13" s="5" t="s">
        <v>36</v>
      </c>
      <c r="D13" s="5" t="s">
        <v>14</v>
      </c>
      <c r="E13" s="5">
        <v>1343.13</v>
      </c>
      <c r="F13" s="5">
        <v>14</v>
      </c>
      <c r="G13" s="5">
        <v>0.15</v>
      </c>
      <c r="H13" s="6">
        <v>45404</v>
      </c>
      <c r="I13" s="5">
        <v>456.66</v>
      </c>
      <c r="J13" s="11">
        <f>Sales_Data2[[#This Row],[Sales]]*Sales_Data2[[#This Row],[Quantity]]</f>
        <v>18803.82</v>
      </c>
      <c r="K13" s="13">
        <f>Sales_Data2[[#This Row],[Sales]]*(1-$P$2)-(Sales_Data2[[#This Row],[Sales]]-Sales_Data2[[#This Row],[Profit]])</f>
        <v>456.66000000000008</v>
      </c>
      <c r="L13" s="21">
        <f ca="1">IF(Sales_Data2[[#This Row],[Sales]]&lt;&gt;"",NOW(),"")</f>
        <v>45862.087589930554</v>
      </c>
      <c r="M13" s="26" t="str">
        <f>TEXT(Sales_Data2[[#This Row],[Order_Date]],"mmm-yyyy")</f>
        <v>Apr-2024</v>
      </c>
      <c r="N13" s="26"/>
      <c r="O13" s="42"/>
    </row>
    <row r="14" spans="1:29" x14ac:dyDescent="0.25">
      <c r="A14" s="5" t="s">
        <v>27</v>
      </c>
      <c r="B14" s="5" t="s">
        <v>28</v>
      </c>
      <c r="C14" s="5" t="s">
        <v>36</v>
      </c>
      <c r="D14" s="5" t="s">
        <v>14</v>
      </c>
      <c r="E14" s="5">
        <v>1191.58</v>
      </c>
      <c r="F14" s="5">
        <v>14</v>
      </c>
      <c r="G14" s="5">
        <v>0.05</v>
      </c>
      <c r="H14" s="6">
        <v>45406</v>
      </c>
      <c r="I14" s="5">
        <v>452.8</v>
      </c>
      <c r="J14" s="11">
        <f>Sales_Data2[[#This Row],[Sales]]*Sales_Data2[[#This Row],[Quantity]]</f>
        <v>16682.12</v>
      </c>
      <c r="K14" s="13">
        <f>Sales_Data2[[#This Row],[Sales]]*(1-$P$2)-(Sales_Data2[[#This Row],[Sales]]-Sales_Data2[[#This Row],[Profit]])</f>
        <v>452.79999999999995</v>
      </c>
      <c r="L14" s="21">
        <f ca="1">IF(Sales_Data2[[#This Row],[Sales]]&lt;&gt;"",NOW(),"")</f>
        <v>45862.087589930554</v>
      </c>
      <c r="M14" s="26" t="str">
        <f>TEXT(Sales_Data2[[#This Row],[Order_Date]],"mmm-yyyy")</f>
        <v>Apr-2024</v>
      </c>
      <c r="N14" s="26"/>
      <c r="O14" s="42"/>
    </row>
    <row r="15" spans="1:29" x14ac:dyDescent="0.25">
      <c r="A15" s="5" t="s">
        <v>42</v>
      </c>
      <c r="B15" s="5" t="s">
        <v>16</v>
      </c>
      <c r="C15" s="5" t="s">
        <v>13</v>
      </c>
      <c r="D15" s="5" t="s">
        <v>29</v>
      </c>
      <c r="E15" s="5">
        <v>822.28</v>
      </c>
      <c r="F15" s="5">
        <v>7</v>
      </c>
      <c r="G15" s="5">
        <v>0.05</v>
      </c>
      <c r="H15" s="6">
        <v>45406</v>
      </c>
      <c r="I15" s="5">
        <v>273.41000000000003</v>
      </c>
      <c r="J15" s="11">
        <f>Sales_Data2[[#This Row],[Sales]]*Sales_Data2[[#This Row],[Quantity]]</f>
        <v>5755.96</v>
      </c>
      <c r="K15" s="13">
        <f>Sales_Data2[[#This Row],[Sales]]*(1-$P$2)-(Sales_Data2[[#This Row],[Sales]]-Sales_Data2[[#This Row],[Profit]])</f>
        <v>273.41000000000008</v>
      </c>
      <c r="L15" s="21">
        <f ca="1">IF(Sales_Data2[[#This Row],[Sales]]&lt;&gt;"",NOW(),"")</f>
        <v>45862.087589930554</v>
      </c>
      <c r="M15" s="26" t="str">
        <f>TEXT(Sales_Data2[[#This Row],[Order_Date]],"mmm-yyyy")</f>
        <v>Apr-2024</v>
      </c>
      <c r="N15" s="26"/>
      <c r="O15" s="42"/>
    </row>
    <row r="16" spans="1:29" x14ac:dyDescent="0.25">
      <c r="A16" s="5" t="s">
        <v>43</v>
      </c>
      <c r="B16" s="5" t="s">
        <v>44</v>
      </c>
      <c r="C16" s="5" t="s">
        <v>26</v>
      </c>
      <c r="D16" s="5" t="s">
        <v>29</v>
      </c>
      <c r="E16" s="5">
        <v>521.66999999999996</v>
      </c>
      <c r="F16" s="5">
        <v>15</v>
      </c>
      <c r="G16" s="5">
        <v>0.15</v>
      </c>
      <c r="H16" s="6">
        <v>45409</v>
      </c>
      <c r="I16" s="5">
        <v>155.19999999999999</v>
      </c>
      <c r="J16" s="11">
        <f>Sales_Data2[[#This Row],[Sales]]*Sales_Data2[[#This Row],[Quantity]]</f>
        <v>7825.0499999999993</v>
      </c>
      <c r="K16" s="13">
        <f>Sales_Data2[[#This Row],[Sales]]*(1-$P$2)-(Sales_Data2[[#This Row],[Sales]]-Sales_Data2[[#This Row],[Profit]])</f>
        <v>155.19999999999999</v>
      </c>
      <c r="L16" s="21">
        <f ca="1">IF(Sales_Data2[[#This Row],[Sales]]&lt;&gt;"",NOW(),"")</f>
        <v>45862.087589930554</v>
      </c>
      <c r="M16" s="26" t="str">
        <f>TEXT(Sales_Data2[[#This Row],[Order_Date]],"mmm-yyyy")</f>
        <v>Apr-2024</v>
      </c>
      <c r="N16" s="26"/>
      <c r="O16" s="42"/>
    </row>
    <row r="17" spans="1:15" x14ac:dyDescent="0.25">
      <c r="A17" s="5" t="s">
        <v>21</v>
      </c>
      <c r="B17" s="5" t="s">
        <v>45</v>
      </c>
      <c r="C17" s="5" t="s">
        <v>22</v>
      </c>
      <c r="D17" s="5" t="s">
        <v>23</v>
      </c>
      <c r="E17" s="5">
        <v>1502.93</v>
      </c>
      <c r="F17" s="5">
        <v>14</v>
      </c>
      <c r="G17" s="5">
        <v>0.2</v>
      </c>
      <c r="H17" s="6">
        <v>45410</v>
      </c>
      <c r="I17" s="5">
        <v>300.58999999999997</v>
      </c>
      <c r="J17" s="11">
        <f>Sales_Data2[[#This Row],[Sales]]*Sales_Data2[[#This Row],[Quantity]]</f>
        <v>21041.02</v>
      </c>
      <c r="K17" s="13">
        <f>Sales_Data2[[#This Row],[Sales]]*(1-$P$2)-(Sales_Data2[[#This Row],[Sales]]-Sales_Data2[[#This Row],[Profit]])</f>
        <v>300.58999999999992</v>
      </c>
      <c r="L17" s="21">
        <f ca="1">IF(Sales_Data2[[#This Row],[Sales]]&lt;&gt;"",NOW(),"")</f>
        <v>45862.087589930554</v>
      </c>
      <c r="M17" s="26" t="str">
        <f>TEXT(Sales_Data2[[#This Row],[Order_Date]],"mmm-yyyy")</f>
        <v>Apr-2024</v>
      </c>
      <c r="N17" s="26"/>
      <c r="O17" s="42"/>
    </row>
    <row r="18" spans="1:15" x14ac:dyDescent="0.25">
      <c r="A18" s="5" t="s">
        <v>46</v>
      </c>
      <c r="B18" s="5" t="s">
        <v>16</v>
      </c>
      <c r="C18" s="5" t="s">
        <v>22</v>
      </c>
      <c r="D18" s="5" t="s">
        <v>14</v>
      </c>
      <c r="E18" s="5">
        <v>877.58</v>
      </c>
      <c r="F18" s="5">
        <v>10</v>
      </c>
      <c r="G18" s="5">
        <v>0.15</v>
      </c>
      <c r="H18" s="6">
        <v>45411</v>
      </c>
      <c r="I18" s="5">
        <v>298.38</v>
      </c>
      <c r="J18" s="11">
        <f>Sales_Data2[[#This Row],[Sales]]*Sales_Data2[[#This Row],[Quantity]]</f>
        <v>8775.8000000000011</v>
      </c>
      <c r="K18" s="13">
        <f>Sales_Data2[[#This Row],[Sales]]*(1-$P$2)-(Sales_Data2[[#This Row],[Sales]]-Sales_Data2[[#This Row],[Profit]])</f>
        <v>298.38</v>
      </c>
      <c r="L18" s="21">
        <f ca="1">IF(Sales_Data2[[#This Row],[Sales]]&lt;&gt;"",NOW(),"")</f>
        <v>45862.087589930554</v>
      </c>
      <c r="M18" s="26" t="str">
        <f>TEXT(Sales_Data2[[#This Row],[Order_Date]],"mmm-yyyy")</f>
        <v>Apr-2024</v>
      </c>
      <c r="N18" s="26"/>
      <c r="O18" s="42"/>
    </row>
    <row r="19" spans="1:15" x14ac:dyDescent="0.25">
      <c r="A19" s="5" t="s">
        <v>30</v>
      </c>
      <c r="B19" s="5" t="s">
        <v>47</v>
      </c>
      <c r="C19" s="5" t="s">
        <v>13</v>
      </c>
      <c r="D19" s="5" t="s">
        <v>14</v>
      </c>
      <c r="E19" s="5">
        <v>636.70000000000005</v>
      </c>
      <c r="F19" s="5">
        <v>4</v>
      </c>
      <c r="G19" s="5">
        <v>0.2</v>
      </c>
      <c r="H19" s="6">
        <v>45411</v>
      </c>
      <c r="I19" s="5">
        <v>203.74</v>
      </c>
      <c r="J19" s="11">
        <f>Sales_Data2[[#This Row],[Sales]]*Sales_Data2[[#This Row],[Quantity]]</f>
        <v>2546.8000000000002</v>
      </c>
      <c r="K19" s="13">
        <f>Sales_Data2[[#This Row],[Sales]]*(1-$P$2)-(Sales_Data2[[#This Row],[Sales]]-Sales_Data2[[#This Row],[Profit]])</f>
        <v>203.74</v>
      </c>
      <c r="L19" s="21">
        <f ca="1">IF(Sales_Data2[[#This Row],[Sales]]&lt;&gt;"",NOW(),"")</f>
        <v>45862.087589930554</v>
      </c>
      <c r="M19" s="26" t="str">
        <f>TEXT(Sales_Data2[[#This Row],[Order_Date]],"mmm-yyyy")</f>
        <v>Apr-2024</v>
      </c>
      <c r="N19" s="26"/>
      <c r="O19" s="42"/>
    </row>
    <row r="20" spans="1:15" x14ac:dyDescent="0.25">
      <c r="A20" s="5" t="s">
        <v>48</v>
      </c>
      <c r="B20" s="5" t="s">
        <v>49</v>
      </c>
      <c r="C20" s="5" t="s">
        <v>13</v>
      </c>
      <c r="D20" s="5" t="s">
        <v>14</v>
      </c>
      <c r="E20" s="5">
        <v>1506.14</v>
      </c>
      <c r="F20" s="5">
        <v>13</v>
      </c>
      <c r="G20" s="5">
        <v>0.2</v>
      </c>
      <c r="H20" s="6">
        <v>45412</v>
      </c>
      <c r="I20" s="5">
        <v>481.96</v>
      </c>
      <c r="J20" s="11">
        <f>Sales_Data2[[#This Row],[Sales]]*Sales_Data2[[#This Row],[Quantity]]</f>
        <v>19579.82</v>
      </c>
      <c r="K20" s="13">
        <f>Sales_Data2[[#This Row],[Sales]]*(1-$P$2)-(Sales_Data2[[#This Row],[Sales]]-Sales_Data2[[#This Row],[Profit]])</f>
        <v>481.96000000000004</v>
      </c>
      <c r="L20" s="21">
        <f ca="1">IF(Sales_Data2[[#This Row],[Sales]]&lt;&gt;"",NOW(),"")</f>
        <v>45862.087589930554</v>
      </c>
      <c r="M20" s="26" t="str">
        <f>TEXT(Sales_Data2[[#This Row],[Order_Date]],"mmm-yyyy")</f>
        <v>Apr-2024</v>
      </c>
      <c r="N20" s="26"/>
      <c r="O20" s="42"/>
    </row>
    <row r="21" spans="1:15" ht="15.75" customHeight="1" x14ac:dyDescent="0.25">
      <c r="A21" s="5" t="s">
        <v>32</v>
      </c>
      <c r="B21" s="5" t="s">
        <v>33</v>
      </c>
      <c r="C21" s="5" t="s">
        <v>36</v>
      </c>
      <c r="D21" s="5" t="s">
        <v>23</v>
      </c>
      <c r="E21" s="5">
        <v>645.02</v>
      </c>
      <c r="F21" s="5">
        <v>4</v>
      </c>
      <c r="G21" s="5">
        <v>0</v>
      </c>
      <c r="H21" s="6">
        <v>45414</v>
      </c>
      <c r="I21" s="5">
        <v>161.26</v>
      </c>
      <c r="J21" s="11">
        <f>Sales_Data2[[#This Row],[Sales]]*Sales_Data2[[#This Row],[Quantity]]</f>
        <v>2580.08</v>
      </c>
      <c r="K21" s="13">
        <f>Sales_Data2[[#This Row],[Sales]]*(1-$P$2)-(Sales_Data2[[#This Row],[Sales]]-Sales_Data2[[#This Row],[Profit]])</f>
        <v>161.26</v>
      </c>
      <c r="L21" s="21">
        <f ca="1">IF(Sales_Data2[[#This Row],[Sales]]&lt;&gt;"",NOW(),"")</f>
        <v>45862.087589930554</v>
      </c>
      <c r="M21" s="26" t="str">
        <f>TEXT(Sales_Data2[[#This Row],[Order_Date]],"mmm-yyyy")</f>
        <v>May-2024</v>
      </c>
      <c r="N21" s="26"/>
      <c r="O21" s="42"/>
    </row>
    <row r="22" spans="1:15" ht="15.75" customHeight="1" x14ac:dyDescent="0.25">
      <c r="A22" s="5" t="s">
        <v>27</v>
      </c>
      <c r="B22" s="5" t="s">
        <v>50</v>
      </c>
      <c r="C22" s="5" t="s">
        <v>22</v>
      </c>
      <c r="D22" s="5" t="s">
        <v>17</v>
      </c>
      <c r="E22" s="5">
        <v>953.3</v>
      </c>
      <c r="F22" s="5">
        <v>11</v>
      </c>
      <c r="G22" s="5">
        <v>0</v>
      </c>
      <c r="H22" s="6">
        <v>45415</v>
      </c>
      <c r="I22" s="5">
        <v>476.65</v>
      </c>
      <c r="J22" s="11">
        <f>Sales_Data2[[#This Row],[Sales]]*Sales_Data2[[#This Row],[Quantity]]</f>
        <v>10486.3</v>
      </c>
      <c r="K22" s="13">
        <f>Sales_Data2[[#This Row],[Sales]]*(1-$P$2)-(Sales_Data2[[#This Row],[Sales]]-Sales_Data2[[#This Row],[Profit]])</f>
        <v>476.65</v>
      </c>
      <c r="L22" s="21">
        <f ca="1">IF(Sales_Data2[[#This Row],[Sales]]&lt;&gt;"",NOW(),"")</f>
        <v>45862.087589930554</v>
      </c>
      <c r="M22" s="26" t="str">
        <f>TEXT(Sales_Data2[[#This Row],[Order_Date]],"mmm-yyyy")</f>
        <v>May-2024</v>
      </c>
      <c r="N22" s="26"/>
      <c r="O22" s="42"/>
    </row>
    <row r="23" spans="1:15" ht="15.75" customHeight="1" x14ac:dyDescent="0.25">
      <c r="A23" s="5" t="s">
        <v>51</v>
      </c>
      <c r="B23" s="5" t="s">
        <v>16</v>
      </c>
      <c r="C23" s="5" t="s">
        <v>26</v>
      </c>
      <c r="D23" s="5" t="s">
        <v>23</v>
      </c>
      <c r="E23" s="5">
        <v>388.56</v>
      </c>
      <c r="F23" s="5">
        <v>14</v>
      </c>
      <c r="G23" s="5">
        <v>0.15</v>
      </c>
      <c r="H23" s="6">
        <v>45416</v>
      </c>
      <c r="I23" s="5">
        <v>82.57</v>
      </c>
      <c r="J23" s="11">
        <f>Sales_Data2[[#This Row],[Sales]]*Sales_Data2[[#This Row],[Quantity]]</f>
        <v>5439.84</v>
      </c>
      <c r="K23" s="13">
        <f>Sales_Data2[[#This Row],[Sales]]*(1-$P$2)-(Sales_Data2[[#This Row],[Sales]]-Sales_Data2[[#This Row],[Profit]])</f>
        <v>82.57</v>
      </c>
      <c r="L23" s="21">
        <f ca="1">IF(Sales_Data2[[#This Row],[Sales]]&lt;&gt;"",NOW(),"")</f>
        <v>45862.087589930554</v>
      </c>
      <c r="M23" s="26" t="str">
        <f>TEXT(Sales_Data2[[#This Row],[Order_Date]],"mmm-yyyy")</f>
        <v>May-2024</v>
      </c>
      <c r="N23" s="26"/>
      <c r="O23" s="42"/>
    </row>
    <row r="24" spans="1:15" ht="15.75" customHeight="1" x14ac:dyDescent="0.25">
      <c r="A24" s="5" t="s">
        <v>11</v>
      </c>
      <c r="B24" s="5" t="s">
        <v>33</v>
      </c>
      <c r="C24" s="5" t="s">
        <v>13</v>
      </c>
      <c r="D24" s="5" t="s">
        <v>14</v>
      </c>
      <c r="E24" s="5">
        <v>743.17</v>
      </c>
      <c r="F24" s="5">
        <v>9</v>
      </c>
      <c r="G24" s="5">
        <v>0</v>
      </c>
      <c r="H24" s="6">
        <v>45416</v>
      </c>
      <c r="I24" s="5">
        <v>297.27</v>
      </c>
      <c r="J24" s="11">
        <f>Sales_Data2[[#This Row],[Sales]]*Sales_Data2[[#This Row],[Quantity]]</f>
        <v>6688.53</v>
      </c>
      <c r="K24" s="13">
        <f>Sales_Data2[[#This Row],[Sales]]*(1-$P$2)-(Sales_Data2[[#This Row],[Sales]]-Sales_Data2[[#This Row],[Profit]])</f>
        <v>297.27</v>
      </c>
      <c r="L24" s="21">
        <f ca="1">IF(Sales_Data2[[#This Row],[Sales]]&lt;&gt;"",NOW(),"")</f>
        <v>45862.087589930554</v>
      </c>
      <c r="M24" s="26" t="str">
        <f>TEXT(Sales_Data2[[#This Row],[Order_Date]],"mmm-yyyy")</f>
        <v>May-2024</v>
      </c>
      <c r="N24" s="26"/>
      <c r="O24" s="42"/>
    </row>
    <row r="25" spans="1:15" ht="15.75" customHeight="1" x14ac:dyDescent="0.25">
      <c r="A25" s="5" t="s">
        <v>42</v>
      </c>
      <c r="B25" s="5" t="s">
        <v>33</v>
      </c>
      <c r="C25" s="5" t="s">
        <v>36</v>
      </c>
      <c r="D25" s="5" t="s">
        <v>23</v>
      </c>
      <c r="E25" s="5">
        <v>706.37</v>
      </c>
      <c r="F25" s="5">
        <v>6</v>
      </c>
      <c r="G25" s="5">
        <v>0</v>
      </c>
      <c r="H25" s="6">
        <v>45416</v>
      </c>
      <c r="I25" s="5">
        <v>176.59</v>
      </c>
      <c r="J25" s="11">
        <f>Sales_Data2[[#This Row],[Sales]]*Sales_Data2[[#This Row],[Quantity]]</f>
        <v>4238.22</v>
      </c>
      <c r="K25" s="13">
        <f>Sales_Data2[[#This Row],[Sales]]*(1-$P$2)-(Sales_Data2[[#This Row],[Sales]]-Sales_Data2[[#This Row],[Profit]])</f>
        <v>176.59000000000003</v>
      </c>
      <c r="L25" s="21">
        <f ca="1">IF(Sales_Data2[[#This Row],[Sales]]&lt;&gt;"",NOW(),"")</f>
        <v>45862.087589930554</v>
      </c>
      <c r="M25" s="26" t="str">
        <f>TEXT(Sales_Data2[[#This Row],[Order_Date]],"mmm-yyyy")</f>
        <v>May-2024</v>
      </c>
      <c r="N25" s="26"/>
      <c r="O25" s="42"/>
    </row>
    <row r="26" spans="1:15" ht="15.75" customHeight="1" x14ac:dyDescent="0.25">
      <c r="A26" s="5" t="s">
        <v>15</v>
      </c>
      <c r="B26" s="5" t="s">
        <v>33</v>
      </c>
      <c r="C26" s="5" t="s">
        <v>36</v>
      </c>
      <c r="D26" s="5" t="s">
        <v>41</v>
      </c>
      <c r="E26" s="5">
        <v>925.31</v>
      </c>
      <c r="F26" s="5">
        <v>8</v>
      </c>
      <c r="G26" s="5">
        <v>0.1</v>
      </c>
      <c r="H26" s="6">
        <v>45418</v>
      </c>
      <c r="I26" s="5">
        <v>374.75</v>
      </c>
      <c r="J26" s="11">
        <f>Sales_Data2[[#This Row],[Sales]]*Sales_Data2[[#This Row],[Quantity]]</f>
        <v>7402.48</v>
      </c>
      <c r="K26" s="13">
        <f>Sales_Data2[[#This Row],[Sales]]*(1-$P$2)-(Sales_Data2[[#This Row],[Sales]]-Sales_Data2[[#This Row],[Profit]])</f>
        <v>374.75</v>
      </c>
      <c r="L26" s="21">
        <f ca="1">IF(Sales_Data2[[#This Row],[Sales]]&lt;&gt;"",NOW(),"")</f>
        <v>45862.087589930554</v>
      </c>
      <c r="M26" s="26" t="str">
        <f>TEXT(Sales_Data2[[#This Row],[Order_Date]],"mmm-yyyy")</f>
        <v>May-2024</v>
      </c>
      <c r="N26" s="26"/>
      <c r="O26" s="42"/>
    </row>
    <row r="27" spans="1:15" ht="15.75" customHeight="1" x14ac:dyDescent="0.25">
      <c r="A27" s="5" t="s">
        <v>37</v>
      </c>
      <c r="B27" s="5" t="s">
        <v>52</v>
      </c>
      <c r="C27" s="5" t="s">
        <v>22</v>
      </c>
      <c r="D27" s="5" t="s">
        <v>23</v>
      </c>
      <c r="E27" s="5">
        <v>1173.1199999999999</v>
      </c>
      <c r="F27" s="5">
        <v>18</v>
      </c>
      <c r="G27" s="5">
        <v>0</v>
      </c>
      <c r="H27" s="6">
        <v>45418</v>
      </c>
      <c r="I27" s="5">
        <v>293.27999999999997</v>
      </c>
      <c r="J27" s="11">
        <f>Sales_Data2[[#This Row],[Sales]]*Sales_Data2[[#This Row],[Quantity]]</f>
        <v>21116.159999999996</v>
      </c>
      <c r="K27" s="13">
        <f>Sales_Data2[[#This Row],[Sales]]*(1-$P$2)-(Sales_Data2[[#This Row],[Sales]]-Sales_Data2[[#This Row],[Profit]])</f>
        <v>293.27999999999997</v>
      </c>
      <c r="L27" s="21">
        <f ca="1">IF(Sales_Data2[[#This Row],[Sales]]&lt;&gt;"",NOW(),"")</f>
        <v>45862.087589930554</v>
      </c>
      <c r="M27" s="26" t="str">
        <f>TEXT(Sales_Data2[[#This Row],[Order_Date]],"mmm-yyyy")</f>
        <v>May-2024</v>
      </c>
      <c r="N27" s="26"/>
      <c r="O27" s="42"/>
    </row>
    <row r="28" spans="1:15" ht="15.75" customHeight="1" x14ac:dyDescent="0.25">
      <c r="A28" s="5" t="s">
        <v>24</v>
      </c>
      <c r="B28" s="5" t="s">
        <v>53</v>
      </c>
      <c r="C28" s="5" t="s">
        <v>26</v>
      </c>
      <c r="D28" s="5" t="s">
        <v>29</v>
      </c>
      <c r="E28" s="5">
        <v>675.54</v>
      </c>
      <c r="F28" s="5">
        <v>17</v>
      </c>
      <c r="G28" s="5">
        <v>0</v>
      </c>
      <c r="H28" s="6">
        <v>45420</v>
      </c>
      <c r="I28" s="5">
        <v>236.44</v>
      </c>
      <c r="J28" s="11">
        <f>Sales_Data2[[#This Row],[Sales]]*Sales_Data2[[#This Row],[Quantity]]</f>
        <v>11484.18</v>
      </c>
      <c r="K28" s="13">
        <f>Sales_Data2[[#This Row],[Sales]]*(1-$P$2)-(Sales_Data2[[#This Row],[Sales]]-Sales_Data2[[#This Row],[Profit]])</f>
        <v>236.44</v>
      </c>
      <c r="L28" s="21">
        <f ca="1">IF(Sales_Data2[[#This Row],[Sales]]&lt;&gt;"",NOW(),"")</f>
        <v>45862.087589930554</v>
      </c>
      <c r="M28" s="26" t="str">
        <f>TEXT(Sales_Data2[[#This Row],[Order_Date]],"mmm-yyyy")</f>
        <v>May-2024</v>
      </c>
      <c r="N28" s="26"/>
      <c r="O28" s="42"/>
    </row>
    <row r="29" spans="1:15" ht="15.75" customHeight="1" x14ac:dyDescent="0.25">
      <c r="A29" s="5" t="s">
        <v>27</v>
      </c>
      <c r="B29" s="5" t="s">
        <v>16</v>
      </c>
      <c r="C29" s="5" t="s">
        <v>36</v>
      </c>
      <c r="D29" s="5" t="s">
        <v>14</v>
      </c>
      <c r="E29" s="5">
        <v>939.09</v>
      </c>
      <c r="F29" s="5">
        <v>2</v>
      </c>
      <c r="G29" s="5">
        <v>0.05</v>
      </c>
      <c r="H29" s="6">
        <v>45422</v>
      </c>
      <c r="I29" s="5">
        <v>356.85</v>
      </c>
      <c r="J29" s="11">
        <f>Sales_Data2[[#This Row],[Sales]]*Sales_Data2[[#This Row],[Quantity]]</f>
        <v>1878.18</v>
      </c>
      <c r="K29" s="13">
        <f>Sales_Data2[[#This Row],[Sales]]*(1-$P$2)-(Sales_Data2[[#This Row],[Sales]]-Sales_Data2[[#This Row],[Profit]])</f>
        <v>356.85</v>
      </c>
      <c r="L29" s="21">
        <f ca="1">IF(Sales_Data2[[#This Row],[Sales]]&lt;&gt;"",NOW(),"")</f>
        <v>45862.087589930554</v>
      </c>
      <c r="M29" s="26" t="str">
        <f>TEXT(Sales_Data2[[#This Row],[Order_Date]],"mmm-yyyy")</f>
        <v>May-2024</v>
      </c>
      <c r="N29" s="26"/>
      <c r="O29" s="42"/>
    </row>
    <row r="30" spans="1:15" ht="15.75" customHeight="1" x14ac:dyDescent="0.25">
      <c r="A30" s="5" t="s">
        <v>54</v>
      </c>
      <c r="B30" s="5" t="s">
        <v>55</v>
      </c>
      <c r="C30" s="5" t="s">
        <v>20</v>
      </c>
      <c r="D30" s="5" t="s">
        <v>41</v>
      </c>
      <c r="E30" s="5">
        <v>983.34</v>
      </c>
      <c r="F30" s="5">
        <v>19</v>
      </c>
      <c r="G30" s="5">
        <v>0.1</v>
      </c>
      <c r="H30" s="6">
        <v>45426</v>
      </c>
      <c r="I30" s="5">
        <v>398.25</v>
      </c>
      <c r="J30" s="11">
        <f>Sales_Data2[[#This Row],[Sales]]*Sales_Data2[[#This Row],[Quantity]]</f>
        <v>18683.46</v>
      </c>
      <c r="K30" s="13">
        <f>Sales_Data2[[#This Row],[Sales]]*(1-$P$2)-(Sales_Data2[[#This Row],[Sales]]-Sales_Data2[[#This Row],[Profit]])</f>
        <v>398.25</v>
      </c>
      <c r="L30" s="21">
        <f ca="1">IF(Sales_Data2[[#This Row],[Sales]]&lt;&gt;"",NOW(),"")</f>
        <v>45862.087589930554</v>
      </c>
      <c r="M30" s="26" t="str">
        <f>TEXT(Sales_Data2[[#This Row],[Order_Date]],"mmm-yyyy")</f>
        <v>May-2024</v>
      </c>
      <c r="N30" s="26"/>
      <c r="O30" s="42"/>
    </row>
    <row r="31" spans="1:15" ht="15.75" customHeight="1" x14ac:dyDescent="0.25">
      <c r="A31" s="5" t="s">
        <v>54</v>
      </c>
      <c r="B31" s="5" t="s">
        <v>25</v>
      </c>
      <c r="C31" s="5" t="s">
        <v>22</v>
      </c>
      <c r="D31" s="5" t="s">
        <v>23</v>
      </c>
      <c r="E31" s="5">
        <v>801.21</v>
      </c>
      <c r="F31" s="5">
        <v>3</v>
      </c>
      <c r="G31" s="5">
        <v>0.2</v>
      </c>
      <c r="H31" s="6">
        <v>45426</v>
      </c>
      <c r="I31" s="5">
        <v>160.24</v>
      </c>
      <c r="J31" s="11">
        <f>Sales_Data2[[#This Row],[Sales]]*Sales_Data2[[#This Row],[Quantity]]</f>
        <v>2403.63</v>
      </c>
      <c r="K31" s="13">
        <f>Sales_Data2[[#This Row],[Sales]]*(1-$P$2)-(Sales_Data2[[#This Row],[Sales]]-Sales_Data2[[#This Row],[Profit]])</f>
        <v>160.24</v>
      </c>
      <c r="L31" s="21">
        <f ca="1">IF(Sales_Data2[[#This Row],[Sales]]&lt;&gt;"",NOW(),"")</f>
        <v>45862.087589930554</v>
      </c>
      <c r="M31" s="26" t="str">
        <f>TEXT(Sales_Data2[[#This Row],[Order_Date]],"mmm-yyyy")</f>
        <v>May-2024</v>
      </c>
      <c r="N31" s="26"/>
      <c r="O31" s="42"/>
    </row>
    <row r="32" spans="1:15" ht="15.75" customHeight="1" x14ac:dyDescent="0.25">
      <c r="A32" s="5" t="s">
        <v>56</v>
      </c>
      <c r="B32" s="5" t="s">
        <v>57</v>
      </c>
      <c r="C32" s="5" t="s">
        <v>26</v>
      </c>
      <c r="D32" s="5" t="s">
        <v>23</v>
      </c>
      <c r="E32" s="5">
        <v>1450.71</v>
      </c>
      <c r="F32" s="5">
        <v>5</v>
      </c>
      <c r="G32" s="5">
        <v>0.1</v>
      </c>
      <c r="H32" s="6">
        <v>45427</v>
      </c>
      <c r="I32" s="5">
        <v>326.41000000000003</v>
      </c>
      <c r="J32" s="11">
        <f>Sales_Data2[[#This Row],[Sales]]*Sales_Data2[[#This Row],[Quantity]]</f>
        <v>7253.55</v>
      </c>
      <c r="K32" s="13">
        <f>Sales_Data2[[#This Row],[Sales]]*(1-$P$2)-(Sales_Data2[[#This Row],[Sales]]-Sales_Data2[[#This Row],[Profit]])</f>
        <v>326.41000000000008</v>
      </c>
      <c r="L32" s="21">
        <f ca="1">IF(Sales_Data2[[#This Row],[Sales]]&lt;&gt;"",NOW(),"")</f>
        <v>45862.087589930554</v>
      </c>
      <c r="M32" s="26" t="str">
        <f>TEXT(Sales_Data2[[#This Row],[Order_Date]],"mmm-yyyy")</f>
        <v>May-2024</v>
      </c>
      <c r="N32" s="26"/>
      <c r="O32" s="42"/>
    </row>
    <row r="33" spans="1:15" ht="15.75" customHeight="1" x14ac:dyDescent="0.25">
      <c r="A33" s="5" t="s">
        <v>51</v>
      </c>
      <c r="B33" s="5" t="s">
        <v>58</v>
      </c>
      <c r="C33" s="5" t="s">
        <v>36</v>
      </c>
      <c r="D33" s="5" t="s">
        <v>14</v>
      </c>
      <c r="E33" s="5">
        <v>1023.21</v>
      </c>
      <c r="F33" s="5">
        <v>18</v>
      </c>
      <c r="G33" s="5">
        <v>0.05</v>
      </c>
      <c r="H33" s="6">
        <v>45428</v>
      </c>
      <c r="I33" s="5">
        <v>388.82</v>
      </c>
      <c r="J33" s="11">
        <f>Sales_Data2[[#This Row],[Sales]]*Sales_Data2[[#This Row],[Quantity]]</f>
        <v>18417.78</v>
      </c>
      <c r="K33" s="13">
        <f>Sales_Data2[[#This Row],[Sales]]*(1-$P$2)-(Sales_Data2[[#This Row],[Sales]]-Sales_Data2[[#This Row],[Profit]])</f>
        <v>388.81999999999994</v>
      </c>
      <c r="L33" s="21">
        <f ca="1">IF(Sales_Data2[[#This Row],[Sales]]&lt;&gt;"",NOW(),"")</f>
        <v>45862.087589930554</v>
      </c>
      <c r="M33" s="26" t="str">
        <f>TEXT(Sales_Data2[[#This Row],[Order_Date]],"mmm-yyyy")</f>
        <v>May-2024</v>
      </c>
      <c r="N33" s="26"/>
      <c r="O33" s="42"/>
    </row>
    <row r="34" spans="1:15" ht="15.75" customHeight="1" x14ac:dyDescent="0.25">
      <c r="A34" s="5" t="s">
        <v>30</v>
      </c>
      <c r="B34" s="5" t="s">
        <v>49</v>
      </c>
      <c r="C34" s="5" t="s">
        <v>13</v>
      </c>
      <c r="D34" s="5" t="s">
        <v>29</v>
      </c>
      <c r="E34" s="5">
        <v>853.72</v>
      </c>
      <c r="F34" s="5">
        <v>5</v>
      </c>
      <c r="G34" s="5">
        <v>0.15</v>
      </c>
      <c r="H34" s="6">
        <v>45428</v>
      </c>
      <c r="I34" s="5">
        <v>253.98</v>
      </c>
      <c r="J34" s="11">
        <f>Sales_Data2[[#This Row],[Sales]]*Sales_Data2[[#This Row],[Quantity]]</f>
        <v>4268.6000000000004</v>
      </c>
      <c r="K34" s="13">
        <f>Sales_Data2[[#This Row],[Sales]]*(1-$P$2)-(Sales_Data2[[#This Row],[Sales]]-Sales_Data2[[#This Row],[Profit]])</f>
        <v>253.98000000000002</v>
      </c>
      <c r="L34" s="21">
        <f ca="1">IF(Sales_Data2[[#This Row],[Sales]]&lt;&gt;"",NOW(),"")</f>
        <v>45862.087589930554</v>
      </c>
      <c r="M34" s="26" t="str">
        <f>TEXT(Sales_Data2[[#This Row],[Order_Date]],"mmm-yyyy")</f>
        <v>May-2024</v>
      </c>
      <c r="N34" s="26"/>
      <c r="O34" s="42"/>
    </row>
    <row r="35" spans="1:15" ht="15.75" customHeight="1" x14ac:dyDescent="0.25">
      <c r="A35" s="5" t="s">
        <v>59</v>
      </c>
      <c r="B35" s="5" t="s">
        <v>45</v>
      </c>
      <c r="C35" s="5" t="s">
        <v>22</v>
      </c>
      <c r="D35" s="5" t="s">
        <v>23</v>
      </c>
      <c r="E35" s="5">
        <v>967.89</v>
      </c>
      <c r="F35" s="5">
        <v>10</v>
      </c>
      <c r="G35" s="5">
        <v>0.1</v>
      </c>
      <c r="H35" s="6">
        <v>45429</v>
      </c>
      <c r="I35" s="5">
        <v>217.78</v>
      </c>
      <c r="J35" s="11">
        <f>Sales_Data2[[#This Row],[Sales]]*Sales_Data2[[#This Row],[Quantity]]</f>
        <v>9678.9</v>
      </c>
      <c r="K35" s="13">
        <f>Sales_Data2[[#This Row],[Sales]]*(1-$P$2)-(Sales_Data2[[#This Row],[Sales]]-Sales_Data2[[#This Row],[Profit]])</f>
        <v>217.77999999999997</v>
      </c>
      <c r="L35" s="21">
        <f ca="1">IF(Sales_Data2[[#This Row],[Sales]]&lt;&gt;"",NOW(),"")</f>
        <v>45862.087589930554</v>
      </c>
      <c r="M35" s="26" t="str">
        <f>TEXT(Sales_Data2[[#This Row],[Order_Date]],"mmm-yyyy")</f>
        <v>May-2024</v>
      </c>
      <c r="N35" s="26"/>
      <c r="O35" s="42"/>
    </row>
    <row r="36" spans="1:15" ht="15.75" customHeight="1" x14ac:dyDescent="0.25">
      <c r="A36" s="5" t="s">
        <v>60</v>
      </c>
      <c r="B36" s="5" t="s">
        <v>55</v>
      </c>
      <c r="C36" s="5" t="s">
        <v>26</v>
      </c>
      <c r="D36" s="5" t="s">
        <v>41</v>
      </c>
      <c r="E36" s="5">
        <v>1200.9000000000001</v>
      </c>
      <c r="F36" s="5">
        <v>14</v>
      </c>
      <c r="G36" s="5">
        <v>0.05</v>
      </c>
      <c r="H36" s="6">
        <v>45429</v>
      </c>
      <c r="I36" s="5">
        <v>513.38</v>
      </c>
      <c r="J36" s="11">
        <f>Sales_Data2[[#This Row],[Sales]]*Sales_Data2[[#This Row],[Quantity]]</f>
        <v>16812.600000000002</v>
      </c>
      <c r="K36" s="13">
        <f>Sales_Data2[[#This Row],[Sales]]*(1-$P$2)-(Sales_Data2[[#This Row],[Sales]]-Sales_Data2[[#This Row],[Profit]])</f>
        <v>513.38</v>
      </c>
      <c r="L36" s="21">
        <f ca="1">IF(Sales_Data2[[#This Row],[Sales]]&lt;&gt;"",NOW(),"")</f>
        <v>45862.087589930554</v>
      </c>
      <c r="M36" s="26" t="str">
        <f>TEXT(Sales_Data2[[#This Row],[Order_Date]],"mmm-yyyy")</f>
        <v>May-2024</v>
      </c>
      <c r="N36" s="26"/>
      <c r="O36" s="42"/>
    </row>
    <row r="37" spans="1:15" ht="15.75" customHeight="1" x14ac:dyDescent="0.25">
      <c r="A37" s="5" t="s">
        <v>15</v>
      </c>
      <c r="B37" s="5" t="s">
        <v>28</v>
      </c>
      <c r="C37" s="5" t="s">
        <v>13</v>
      </c>
      <c r="D37" s="5" t="s">
        <v>14</v>
      </c>
      <c r="E37" s="5">
        <v>472.38</v>
      </c>
      <c r="F37" s="5">
        <v>12</v>
      </c>
      <c r="G37" s="5">
        <v>0.2</v>
      </c>
      <c r="H37" s="6">
        <v>45429</v>
      </c>
      <c r="I37" s="5">
        <v>151.16</v>
      </c>
      <c r="J37" s="11">
        <f>Sales_Data2[[#This Row],[Sales]]*Sales_Data2[[#This Row],[Quantity]]</f>
        <v>5668.5599999999995</v>
      </c>
      <c r="K37" s="13">
        <f>Sales_Data2[[#This Row],[Sales]]*(1-$P$2)-(Sales_Data2[[#This Row],[Sales]]-Sales_Data2[[#This Row],[Profit]])</f>
        <v>151.15999999999997</v>
      </c>
      <c r="L37" s="21">
        <f ca="1">IF(Sales_Data2[[#This Row],[Sales]]&lt;&gt;"",NOW(),"")</f>
        <v>45862.087589930554</v>
      </c>
      <c r="M37" s="26" t="str">
        <f>TEXT(Sales_Data2[[#This Row],[Order_Date]],"mmm-yyyy")</f>
        <v>May-2024</v>
      </c>
      <c r="N37" s="26"/>
      <c r="O37" s="42"/>
    </row>
    <row r="38" spans="1:15" ht="15.75" customHeight="1" x14ac:dyDescent="0.25">
      <c r="A38" s="5" t="s">
        <v>11</v>
      </c>
      <c r="B38" s="5" t="s">
        <v>57</v>
      </c>
      <c r="C38" s="5" t="s">
        <v>20</v>
      </c>
      <c r="D38" s="5" t="s">
        <v>41</v>
      </c>
      <c r="E38" s="5">
        <v>840.92</v>
      </c>
      <c r="F38" s="5">
        <v>9</v>
      </c>
      <c r="G38" s="5">
        <v>0.05</v>
      </c>
      <c r="H38" s="6">
        <v>45429</v>
      </c>
      <c r="I38" s="5">
        <v>359.49</v>
      </c>
      <c r="J38" s="11">
        <f>Sales_Data2[[#This Row],[Sales]]*Sales_Data2[[#This Row],[Quantity]]</f>
        <v>7568.28</v>
      </c>
      <c r="K38" s="13">
        <f>Sales_Data2[[#This Row],[Sales]]*(1-$P$2)-(Sales_Data2[[#This Row],[Sales]]-Sales_Data2[[#This Row],[Profit]])</f>
        <v>359.49</v>
      </c>
      <c r="L38" s="21">
        <f ca="1">IF(Sales_Data2[[#This Row],[Sales]]&lt;&gt;"",NOW(),"")</f>
        <v>45862.087589930554</v>
      </c>
      <c r="M38" s="26" t="str">
        <f>TEXT(Sales_Data2[[#This Row],[Order_Date]],"mmm-yyyy")</f>
        <v>May-2024</v>
      </c>
      <c r="N38" s="26"/>
      <c r="O38" s="42"/>
    </row>
    <row r="39" spans="1:15" ht="15.75" customHeight="1" x14ac:dyDescent="0.25">
      <c r="A39" s="5" t="s">
        <v>54</v>
      </c>
      <c r="B39" s="5" t="s">
        <v>50</v>
      </c>
      <c r="C39" s="5" t="s">
        <v>36</v>
      </c>
      <c r="D39" s="5" t="s">
        <v>29</v>
      </c>
      <c r="E39" s="5">
        <v>1410.06</v>
      </c>
      <c r="F39" s="5">
        <v>11</v>
      </c>
      <c r="G39" s="5">
        <v>0.05</v>
      </c>
      <c r="H39" s="6">
        <v>45434</v>
      </c>
      <c r="I39" s="5">
        <v>468.84</v>
      </c>
      <c r="J39" s="11">
        <f>Sales_Data2[[#This Row],[Sales]]*Sales_Data2[[#This Row],[Quantity]]</f>
        <v>15510.66</v>
      </c>
      <c r="K39" s="13">
        <f>Sales_Data2[[#This Row],[Sales]]*(1-$P$2)-(Sales_Data2[[#This Row],[Sales]]-Sales_Data2[[#This Row],[Profit]])</f>
        <v>468.83999999999992</v>
      </c>
      <c r="L39" s="21">
        <f ca="1">IF(Sales_Data2[[#This Row],[Sales]]&lt;&gt;"",NOW(),"")</f>
        <v>45862.087589930554</v>
      </c>
      <c r="M39" s="26" t="str">
        <f>TEXT(Sales_Data2[[#This Row],[Order_Date]],"mmm-yyyy")</f>
        <v>May-2024</v>
      </c>
      <c r="N39" s="26"/>
      <c r="O39" s="42"/>
    </row>
    <row r="40" spans="1:15" ht="15.75" customHeight="1" x14ac:dyDescent="0.25">
      <c r="A40" s="5" t="s">
        <v>46</v>
      </c>
      <c r="B40" s="5" t="s">
        <v>61</v>
      </c>
      <c r="C40" s="5" t="s">
        <v>36</v>
      </c>
      <c r="D40" s="5" t="s">
        <v>29</v>
      </c>
      <c r="E40" s="5">
        <v>773.09</v>
      </c>
      <c r="F40" s="5">
        <v>13</v>
      </c>
      <c r="G40" s="5">
        <v>0.15</v>
      </c>
      <c r="H40" s="6">
        <v>45434</v>
      </c>
      <c r="I40" s="5">
        <v>229.99</v>
      </c>
      <c r="J40" s="11">
        <f>Sales_Data2[[#This Row],[Sales]]*Sales_Data2[[#This Row],[Quantity]]</f>
        <v>10050.17</v>
      </c>
      <c r="K40" s="13">
        <f>Sales_Data2[[#This Row],[Sales]]*(1-$P$2)-(Sales_Data2[[#This Row],[Sales]]-Sales_Data2[[#This Row],[Profit]])</f>
        <v>229.99</v>
      </c>
      <c r="L40" s="21">
        <f ca="1">IF(Sales_Data2[[#This Row],[Sales]]&lt;&gt;"",NOW(),"")</f>
        <v>45862.087589930554</v>
      </c>
      <c r="M40" s="26" t="str">
        <f>TEXT(Sales_Data2[[#This Row],[Order_Date]],"mmm-yyyy")</f>
        <v>May-2024</v>
      </c>
      <c r="N40" s="26"/>
      <c r="O40" s="42"/>
    </row>
    <row r="41" spans="1:15" ht="15.75" customHeight="1" x14ac:dyDescent="0.25">
      <c r="A41" s="5" t="s">
        <v>62</v>
      </c>
      <c r="B41" s="5" t="s">
        <v>63</v>
      </c>
      <c r="C41" s="5" t="s">
        <v>20</v>
      </c>
      <c r="D41" s="5" t="s">
        <v>14</v>
      </c>
      <c r="E41" s="5">
        <v>580.42999999999995</v>
      </c>
      <c r="F41" s="5">
        <v>19</v>
      </c>
      <c r="G41" s="5">
        <v>0.15</v>
      </c>
      <c r="H41" s="6">
        <v>45435</v>
      </c>
      <c r="I41" s="5">
        <v>197.35</v>
      </c>
      <c r="J41" s="11">
        <f>Sales_Data2[[#This Row],[Sales]]*Sales_Data2[[#This Row],[Quantity]]</f>
        <v>11028.169999999998</v>
      </c>
      <c r="K41" s="13">
        <f>Sales_Data2[[#This Row],[Sales]]*(1-$P$2)-(Sales_Data2[[#This Row],[Sales]]-Sales_Data2[[#This Row],[Profit]])</f>
        <v>197.35000000000002</v>
      </c>
      <c r="L41" s="21">
        <f ca="1">IF(Sales_Data2[[#This Row],[Sales]]&lt;&gt;"",NOW(),"")</f>
        <v>45862.087589930554</v>
      </c>
      <c r="M41" s="26" t="str">
        <f>TEXT(Sales_Data2[[#This Row],[Order_Date]],"mmm-yyyy")</f>
        <v>May-2024</v>
      </c>
      <c r="N41" s="26"/>
      <c r="O41" s="42"/>
    </row>
    <row r="42" spans="1:15" ht="15.75" customHeight="1" x14ac:dyDescent="0.25">
      <c r="A42" s="5" t="s">
        <v>21</v>
      </c>
      <c r="B42" s="5" t="s">
        <v>44</v>
      </c>
      <c r="C42" s="5" t="s">
        <v>22</v>
      </c>
      <c r="D42" s="5" t="s">
        <v>14</v>
      </c>
      <c r="E42" s="5">
        <v>1151.21</v>
      </c>
      <c r="F42" s="5">
        <v>15</v>
      </c>
      <c r="G42" s="5">
        <v>0.1</v>
      </c>
      <c r="H42" s="6">
        <v>45445</v>
      </c>
      <c r="I42" s="5">
        <v>414.44</v>
      </c>
      <c r="J42" s="11">
        <f>Sales_Data2[[#This Row],[Sales]]*Sales_Data2[[#This Row],[Quantity]]</f>
        <v>17268.150000000001</v>
      </c>
      <c r="K42" s="13">
        <f>Sales_Data2[[#This Row],[Sales]]*(1-$P$2)-(Sales_Data2[[#This Row],[Sales]]-Sales_Data2[[#This Row],[Profit]])</f>
        <v>414.44000000000005</v>
      </c>
      <c r="L42" s="21">
        <f ca="1">IF(Sales_Data2[[#This Row],[Sales]]&lt;&gt;"",NOW(),"")</f>
        <v>45862.087589930554</v>
      </c>
      <c r="M42" s="26" t="str">
        <f>TEXT(Sales_Data2[[#This Row],[Order_Date]],"mmm-yyyy")</f>
        <v>Jun-2024</v>
      </c>
      <c r="N42" s="26"/>
      <c r="O42" s="42"/>
    </row>
    <row r="43" spans="1:15" ht="15.75" customHeight="1" x14ac:dyDescent="0.25">
      <c r="A43" s="5" t="s">
        <v>54</v>
      </c>
      <c r="B43" s="5" t="s">
        <v>25</v>
      </c>
      <c r="C43" s="5" t="s">
        <v>36</v>
      </c>
      <c r="D43" s="5" t="s">
        <v>41</v>
      </c>
      <c r="E43" s="5">
        <v>1025.98</v>
      </c>
      <c r="F43" s="5">
        <v>5</v>
      </c>
      <c r="G43" s="5">
        <v>0.2</v>
      </c>
      <c r="H43" s="6">
        <v>45447</v>
      </c>
      <c r="I43" s="5">
        <v>369.35</v>
      </c>
      <c r="J43" s="11">
        <f>Sales_Data2[[#This Row],[Sales]]*Sales_Data2[[#This Row],[Quantity]]</f>
        <v>5129.8999999999996</v>
      </c>
      <c r="K43" s="13">
        <f>Sales_Data2[[#This Row],[Sales]]*(1-$P$2)-(Sales_Data2[[#This Row],[Sales]]-Sales_Data2[[#This Row],[Profit]])</f>
        <v>369.35</v>
      </c>
      <c r="L43" s="21">
        <f ca="1">IF(Sales_Data2[[#This Row],[Sales]]&lt;&gt;"",NOW(),"")</f>
        <v>45862.087589930554</v>
      </c>
      <c r="M43" s="26" t="str">
        <f>TEXT(Sales_Data2[[#This Row],[Order_Date]],"mmm-yyyy")</f>
        <v>Jun-2024</v>
      </c>
      <c r="N43" s="26"/>
      <c r="O43" s="42"/>
    </row>
    <row r="44" spans="1:15" ht="15.75" customHeight="1" x14ac:dyDescent="0.25">
      <c r="A44" s="5" t="s">
        <v>42</v>
      </c>
      <c r="B44" s="5" t="s">
        <v>58</v>
      </c>
      <c r="C44" s="5" t="s">
        <v>20</v>
      </c>
      <c r="D44" s="5" t="s">
        <v>41</v>
      </c>
      <c r="E44" s="5">
        <v>556.41999999999996</v>
      </c>
      <c r="F44" s="5">
        <v>11</v>
      </c>
      <c r="G44" s="5">
        <v>0.15</v>
      </c>
      <c r="H44" s="6">
        <v>45447</v>
      </c>
      <c r="I44" s="5">
        <v>212.83</v>
      </c>
      <c r="J44" s="11">
        <f>Sales_Data2[[#This Row],[Sales]]*Sales_Data2[[#This Row],[Quantity]]</f>
        <v>6120.62</v>
      </c>
      <c r="K44" s="13">
        <f>Sales_Data2[[#This Row],[Sales]]*(1-$P$2)-(Sales_Data2[[#This Row],[Sales]]-Sales_Data2[[#This Row],[Profit]])</f>
        <v>212.83000000000004</v>
      </c>
      <c r="L44" s="21">
        <f ca="1">IF(Sales_Data2[[#This Row],[Sales]]&lt;&gt;"",NOW(),"")</f>
        <v>45862.087589930554</v>
      </c>
      <c r="M44" s="26" t="str">
        <f>TEXT(Sales_Data2[[#This Row],[Order_Date]],"mmm-yyyy")</f>
        <v>Jun-2024</v>
      </c>
      <c r="N44" s="26"/>
      <c r="O44" s="42"/>
    </row>
    <row r="45" spans="1:15" ht="15.75" customHeight="1" x14ac:dyDescent="0.25">
      <c r="A45" s="5" t="s">
        <v>59</v>
      </c>
      <c r="B45" s="5" t="s">
        <v>25</v>
      </c>
      <c r="C45" s="5" t="s">
        <v>36</v>
      </c>
      <c r="D45" s="5" t="s">
        <v>14</v>
      </c>
      <c r="E45" s="5">
        <v>840.85</v>
      </c>
      <c r="F45" s="5">
        <v>19</v>
      </c>
      <c r="G45" s="5">
        <v>0.1</v>
      </c>
      <c r="H45" s="6">
        <v>45448</v>
      </c>
      <c r="I45" s="5">
        <v>302.70999999999998</v>
      </c>
      <c r="J45" s="11">
        <f>Sales_Data2[[#This Row],[Sales]]*Sales_Data2[[#This Row],[Quantity]]</f>
        <v>15976.15</v>
      </c>
      <c r="K45" s="13">
        <f>Sales_Data2[[#This Row],[Sales]]*(1-$P$2)-(Sales_Data2[[#This Row],[Sales]]-Sales_Data2[[#This Row],[Profit]])</f>
        <v>302.70999999999992</v>
      </c>
      <c r="L45" s="21">
        <f ca="1">IF(Sales_Data2[[#This Row],[Sales]]&lt;&gt;"",NOW(),"")</f>
        <v>45862.087589930554</v>
      </c>
      <c r="M45" s="26" t="str">
        <f>TEXT(Sales_Data2[[#This Row],[Order_Date]],"mmm-yyyy")</f>
        <v>Jun-2024</v>
      </c>
      <c r="N45" s="26"/>
      <c r="O45" s="42"/>
    </row>
    <row r="46" spans="1:15" ht="15.75" customHeight="1" x14ac:dyDescent="0.25">
      <c r="A46" s="5" t="s">
        <v>32</v>
      </c>
      <c r="B46" s="5" t="s">
        <v>63</v>
      </c>
      <c r="C46" s="5" t="s">
        <v>26</v>
      </c>
      <c r="D46" s="5" t="s">
        <v>29</v>
      </c>
      <c r="E46" s="5">
        <v>1227.25</v>
      </c>
      <c r="F46" s="5">
        <v>12</v>
      </c>
      <c r="G46" s="5">
        <v>0.15</v>
      </c>
      <c r="H46" s="6">
        <v>45448</v>
      </c>
      <c r="I46" s="5">
        <v>365.11</v>
      </c>
      <c r="J46" s="11">
        <f>Sales_Data2[[#This Row],[Sales]]*Sales_Data2[[#This Row],[Quantity]]</f>
        <v>14727</v>
      </c>
      <c r="K46" s="13">
        <f>Sales_Data2[[#This Row],[Sales]]*(1-$P$2)-(Sales_Data2[[#This Row],[Sales]]-Sales_Data2[[#This Row],[Profit]])</f>
        <v>365.11</v>
      </c>
      <c r="L46" s="21">
        <f ca="1">IF(Sales_Data2[[#This Row],[Sales]]&lt;&gt;"",NOW(),"")</f>
        <v>45862.087589930554</v>
      </c>
      <c r="M46" s="26" t="str">
        <f>TEXT(Sales_Data2[[#This Row],[Order_Date]],"mmm-yyyy")</f>
        <v>Jun-2024</v>
      </c>
      <c r="N46" s="26"/>
      <c r="O46" s="42"/>
    </row>
    <row r="47" spans="1:15" ht="15.75" customHeight="1" x14ac:dyDescent="0.25">
      <c r="A47" s="5" t="s">
        <v>18</v>
      </c>
      <c r="B47" s="5" t="s">
        <v>64</v>
      </c>
      <c r="C47" s="5" t="s">
        <v>36</v>
      </c>
      <c r="D47" s="5" t="s">
        <v>23</v>
      </c>
      <c r="E47" s="5">
        <v>856.7</v>
      </c>
      <c r="F47" s="5">
        <v>2</v>
      </c>
      <c r="G47" s="5">
        <v>0</v>
      </c>
      <c r="H47" s="6">
        <v>45449</v>
      </c>
      <c r="I47" s="5">
        <v>214.18</v>
      </c>
      <c r="J47" s="11">
        <f>Sales_Data2[[#This Row],[Sales]]*Sales_Data2[[#This Row],[Quantity]]</f>
        <v>1713.4</v>
      </c>
      <c r="K47" s="13">
        <f>Sales_Data2[[#This Row],[Sales]]*(1-$P$2)-(Sales_Data2[[#This Row],[Sales]]-Sales_Data2[[#This Row],[Profit]])</f>
        <v>214.18000000000006</v>
      </c>
      <c r="L47" s="21">
        <f ca="1">IF(Sales_Data2[[#This Row],[Sales]]&lt;&gt;"",NOW(),"")</f>
        <v>45862.087589930554</v>
      </c>
      <c r="M47" s="26" t="str">
        <f>TEXT(Sales_Data2[[#This Row],[Order_Date]],"mmm-yyyy")</f>
        <v>Jun-2024</v>
      </c>
      <c r="N47" s="26"/>
      <c r="O47" s="42"/>
    </row>
    <row r="48" spans="1:15" ht="15.75" customHeight="1" x14ac:dyDescent="0.25">
      <c r="A48" s="5" t="s">
        <v>56</v>
      </c>
      <c r="B48" s="5" t="s">
        <v>58</v>
      </c>
      <c r="C48" s="5" t="s">
        <v>36</v>
      </c>
      <c r="D48" s="5" t="s">
        <v>41</v>
      </c>
      <c r="E48" s="5">
        <v>1225.42</v>
      </c>
      <c r="F48" s="5">
        <v>8</v>
      </c>
      <c r="G48" s="5">
        <v>0.15</v>
      </c>
      <c r="H48" s="6">
        <v>45449</v>
      </c>
      <c r="I48" s="5">
        <v>468.72</v>
      </c>
      <c r="J48" s="11">
        <f>Sales_Data2[[#This Row],[Sales]]*Sales_Data2[[#This Row],[Quantity]]</f>
        <v>9803.36</v>
      </c>
      <c r="K48" s="13">
        <f>Sales_Data2[[#This Row],[Sales]]*(1-$P$2)-(Sales_Data2[[#This Row],[Sales]]-Sales_Data2[[#This Row],[Profit]])</f>
        <v>468.72</v>
      </c>
      <c r="L48" s="21">
        <f ca="1">IF(Sales_Data2[[#This Row],[Sales]]&lt;&gt;"",NOW(),"")</f>
        <v>45862.087589930554</v>
      </c>
      <c r="M48" s="26" t="str">
        <f>TEXT(Sales_Data2[[#This Row],[Order_Date]],"mmm-yyyy")</f>
        <v>Jun-2024</v>
      </c>
      <c r="N48" s="26"/>
      <c r="O48" s="42"/>
    </row>
    <row r="49" spans="1:15" ht="15.75" customHeight="1" x14ac:dyDescent="0.25">
      <c r="A49" s="5" t="s">
        <v>65</v>
      </c>
      <c r="B49" s="5" t="s">
        <v>33</v>
      </c>
      <c r="C49" s="5" t="s">
        <v>26</v>
      </c>
      <c r="D49" s="5" t="s">
        <v>41</v>
      </c>
      <c r="E49" s="5">
        <v>1001.57</v>
      </c>
      <c r="F49" s="5">
        <v>12</v>
      </c>
      <c r="G49" s="5">
        <v>0</v>
      </c>
      <c r="H49" s="6">
        <v>45450</v>
      </c>
      <c r="I49" s="5">
        <v>450.71</v>
      </c>
      <c r="J49" s="11">
        <f>Sales_Data2[[#This Row],[Sales]]*Sales_Data2[[#This Row],[Quantity]]</f>
        <v>12018.84</v>
      </c>
      <c r="K49" s="13">
        <f>Sales_Data2[[#This Row],[Sales]]*(1-$P$2)-(Sales_Data2[[#This Row],[Sales]]-Sales_Data2[[#This Row],[Profit]])</f>
        <v>450.70999999999992</v>
      </c>
      <c r="L49" s="21">
        <f ca="1">IF(Sales_Data2[[#This Row],[Sales]]&lt;&gt;"",NOW(),"")</f>
        <v>45862.087589930554</v>
      </c>
      <c r="M49" s="26" t="str">
        <f>TEXT(Sales_Data2[[#This Row],[Order_Date]],"mmm-yyyy")</f>
        <v>Jun-2024</v>
      </c>
      <c r="N49" s="26"/>
      <c r="O49" s="42"/>
    </row>
    <row r="50" spans="1:15" ht="15.75" customHeight="1" x14ac:dyDescent="0.25">
      <c r="A50" s="5" t="s">
        <v>59</v>
      </c>
      <c r="B50" s="5" t="s">
        <v>28</v>
      </c>
      <c r="C50" s="5" t="s">
        <v>20</v>
      </c>
      <c r="D50" s="5" t="s">
        <v>29</v>
      </c>
      <c r="E50" s="5">
        <v>1186.8499999999999</v>
      </c>
      <c r="F50" s="5">
        <v>19</v>
      </c>
      <c r="G50" s="5">
        <v>0.2</v>
      </c>
      <c r="H50" s="6">
        <v>45451</v>
      </c>
      <c r="I50" s="5">
        <v>332.32</v>
      </c>
      <c r="J50" s="11">
        <f>Sales_Data2[[#This Row],[Sales]]*Sales_Data2[[#This Row],[Quantity]]</f>
        <v>22550.149999999998</v>
      </c>
      <c r="K50" s="13">
        <f>Sales_Data2[[#This Row],[Sales]]*(1-$P$2)-(Sales_Data2[[#This Row],[Sales]]-Sales_Data2[[#This Row],[Profit]])</f>
        <v>332.31999999999994</v>
      </c>
      <c r="L50" s="21">
        <f ca="1">IF(Sales_Data2[[#This Row],[Sales]]&lt;&gt;"",NOW(),"")</f>
        <v>45862.087589930554</v>
      </c>
      <c r="M50" s="26" t="str">
        <f>TEXT(Sales_Data2[[#This Row],[Order_Date]],"mmm-yyyy")</f>
        <v>Jun-2024</v>
      </c>
      <c r="N50" s="26"/>
      <c r="O50" s="42"/>
    </row>
    <row r="51" spans="1:15" ht="15.75" customHeight="1" x14ac:dyDescent="0.25">
      <c r="A51" s="5" t="s">
        <v>46</v>
      </c>
      <c r="B51" s="5" t="s">
        <v>53</v>
      </c>
      <c r="C51" s="5" t="s">
        <v>22</v>
      </c>
      <c r="D51" s="5" t="s">
        <v>23</v>
      </c>
      <c r="E51" s="5">
        <v>775.45</v>
      </c>
      <c r="F51" s="5">
        <v>6</v>
      </c>
      <c r="G51" s="5">
        <v>0.1</v>
      </c>
      <c r="H51" s="6">
        <v>45457</v>
      </c>
      <c r="I51" s="5">
        <v>174.48</v>
      </c>
      <c r="J51" s="11">
        <f>Sales_Data2[[#This Row],[Sales]]*Sales_Data2[[#This Row],[Quantity]]</f>
        <v>4652.7000000000007</v>
      </c>
      <c r="K51" s="13">
        <f>Sales_Data2[[#This Row],[Sales]]*(1-$P$2)-(Sales_Data2[[#This Row],[Sales]]-Sales_Data2[[#This Row],[Profit]])</f>
        <v>174.48000000000002</v>
      </c>
      <c r="L51" s="21">
        <f ca="1">IF(Sales_Data2[[#This Row],[Sales]]&lt;&gt;"",NOW(),"")</f>
        <v>45862.087589930554</v>
      </c>
      <c r="M51" s="26" t="str">
        <f>TEXT(Sales_Data2[[#This Row],[Order_Date]],"mmm-yyyy")</f>
        <v>Jun-2024</v>
      </c>
      <c r="N51" s="26"/>
      <c r="O51" s="42"/>
    </row>
    <row r="52" spans="1:15" ht="15.75" customHeight="1" x14ac:dyDescent="0.25">
      <c r="A52" s="5" t="s">
        <v>27</v>
      </c>
      <c r="B52" s="5" t="s">
        <v>35</v>
      </c>
      <c r="C52" s="5" t="s">
        <v>22</v>
      </c>
      <c r="D52" s="5" t="s">
        <v>23</v>
      </c>
      <c r="E52" s="5">
        <v>1021.47</v>
      </c>
      <c r="F52" s="5">
        <v>6</v>
      </c>
      <c r="G52" s="5">
        <v>0.05</v>
      </c>
      <c r="H52" s="6">
        <v>45461</v>
      </c>
      <c r="I52" s="5">
        <v>242.6</v>
      </c>
      <c r="J52" s="11">
        <f>Sales_Data2[[#This Row],[Sales]]*Sales_Data2[[#This Row],[Quantity]]</f>
        <v>6128.82</v>
      </c>
      <c r="K52" s="13">
        <f>Sales_Data2[[#This Row],[Sales]]*(1-$P$2)-(Sales_Data2[[#This Row],[Sales]]-Sales_Data2[[#This Row],[Profit]])</f>
        <v>242.60000000000002</v>
      </c>
      <c r="L52" s="21">
        <f ca="1">IF(Sales_Data2[[#This Row],[Sales]]&lt;&gt;"",NOW(),"")</f>
        <v>45862.087589930554</v>
      </c>
      <c r="M52" s="26" t="str">
        <f>TEXT(Sales_Data2[[#This Row],[Order_Date]],"mmm-yyyy")</f>
        <v>Jun-2024</v>
      </c>
      <c r="N52" s="26"/>
      <c r="O52" s="42"/>
    </row>
    <row r="53" spans="1:15" ht="15.75" customHeight="1" x14ac:dyDescent="0.25">
      <c r="A53" s="5" t="s">
        <v>60</v>
      </c>
      <c r="B53" s="5" t="s">
        <v>25</v>
      </c>
      <c r="C53" s="5" t="s">
        <v>22</v>
      </c>
      <c r="D53" s="5" t="s">
        <v>17</v>
      </c>
      <c r="E53" s="5">
        <v>1226.6199999999999</v>
      </c>
      <c r="F53" s="5">
        <v>7</v>
      </c>
      <c r="G53" s="5">
        <v>0.1</v>
      </c>
      <c r="H53" s="6">
        <v>45463</v>
      </c>
      <c r="I53" s="5">
        <v>551.98</v>
      </c>
      <c r="J53" s="11">
        <f>Sales_Data2[[#This Row],[Sales]]*Sales_Data2[[#This Row],[Quantity]]</f>
        <v>8586.34</v>
      </c>
      <c r="K53" s="13">
        <f>Sales_Data2[[#This Row],[Sales]]*(1-$P$2)-(Sales_Data2[[#This Row],[Sales]]-Sales_Data2[[#This Row],[Profit]])</f>
        <v>551.98</v>
      </c>
      <c r="L53" s="21">
        <f ca="1">IF(Sales_Data2[[#This Row],[Sales]]&lt;&gt;"",NOW(),"")</f>
        <v>45862.087589930554</v>
      </c>
      <c r="M53" s="26" t="str">
        <f>TEXT(Sales_Data2[[#This Row],[Order_Date]],"mmm-yyyy")</f>
        <v>Jun-2024</v>
      </c>
      <c r="N53" s="26"/>
      <c r="O53" s="42"/>
    </row>
    <row r="54" spans="1:15" ht="15.75" customHeight="1" x14ac:dyDescent="0.25">
      <c r="A54" s="5" t="s">
        <v>24</v>
      </c>
      <c r="B54" s="5" t="s">
        <v>66</v>
      </c>
      <c r="C54" s="5" t="s">
        <v>22</v>
      </c>
      <c r="D54" s="5" t="s">
        <v>29</v>
      </c>
      <c r="E54" s="5">
        <v>1086.93</v>
      </c>
      <c r="F54" s="5">
        <v>2</v>
      </c>
      <c r="G54" s="5">
        <v>0</v>
      </c>
      <c r="H54" s="6">
        <v>45464</v>
      </c>
      <c r="I54" s="5">
        <v>380.43</v>
      </c>
      <c r="J54" s="11">
        <f>Sales_Data2[[#This Row],[Sales]]*Sales_Data2[[#This Row],[Quantity]]</f>
        <v>2173.86</v>
      </c>
      <c r="K54" s="13">
        <f>Sales_Data2[[#This Row],[Sales]]*(1-$P$2)-(Sales_Data2[[#This Row],[Sales]]-Sales_Data2[[#This Row],[Profit]])</f>
        <v>380.43000000000006</v>
      </c>
      <c r="L54" s="21">
        <f ca="1">IF(Sales_Data2[[#This Row],[Sales]]&lt;&gt;"",NOW(),"")</f>
        <v>45862.087589930554</v>
      </c>
      <c r="M54" s="26" t="str">
        <f>TEXT(Sales_Data2[[#This Row],[Order_Date]],"mmm-yyyy")</f>
        <v>Jun-2024</v>
      </c>
      <c r="N54" s="26"/>
      <c r="O54" s="42"/>
    </row>
    <row r="55" spans="1:15" ht="15.75" customHeight="1" x14ac:dyDescent="0.25">
      <c r="A55" s="5" t="s">
        <v>67</v>
      </c>
      <c r="B55" s="5" t="s">
        <v>50</v>
      </c>
      <c r="C55" s="5" t="s">
        <v>13</v>
      </c>
      <c r="D55" s="5" t="s">
        <v>14</v>
      </c>
      <c r="E55" s="5">
        <v>942.9</v>
      </c>
      <c r="F55" s="5">
        <v>18</v>
      </c>
      <c r="G55" s="5">
        <v>0.1</v>
      </c>
      <c r="H55" s="6">
        <v>45466</v>
      </c>
      <c r="I55" s="5">
        <v>339.44</v>
      </c>
      <c r="J55" s="11">
        <f>Sales_Data2[[#This Row],[Sales]]*Sales_Data2[[#This Row],[Quantity]]</f>
        <v>16972.2</v>
      </c>
      <c r="K55" s="13">
        <f>Sales_Data2[[#This Row],[Sales]]*(1-$P$2)-(Sales_Data2[[#This Row],[Sales]]-Sales_Data2[[#This Row],[Profit]])</f>
        <v>339.43999999999994</v>
      </c>
      <c r="L55" s="21">
        <f ca="1">IF(Sales_Data2[[#This Row],[Sales]]&lt;&gt;"",NOW(),"")</f>
        <v>45862.087589930554</v>
      </c>
      <c r="M55" s="26" t="str">
        <f>TEXT(Sales_Data2[[#This Row],[Order_Date]],"mmm-yyyy")</f>
        <v>Jun-2024</v>
      </c>
      <c r="N55" s="26"/>
      <c r="O55" s="42"/>
    </row>
    <row r="56" spans="1:15" ht="15.75" customHeight="1" x14ac:dyDescent="0.25">
      <c r="A56" s="5" t="s">
        <v>34</v>
      </c>
      <c r="B56" s="5" t="s">
        <v>40</v>
      </c>
      <c r="C56" s="5" t="s">
        <v>26</v>
      </c>
      <c r="D56" s="5" t="s">
        <v>23</v>
      </c>
      <c r="E56" s="5">
        <v>818.8</v>
      </c>
      <c r="F56" s="5">
        <v>15</v>
      </c>
      <c r="G56" s="5">
        <v>0.15</v>
      </c>
      <c r="H56" s="6">
        <v>45468</v>
      </c>
      <c r="I56" s="5">
        <v>173.99</v>
      </c>
      <c r="J56" s="11">
        <f>Sales_Data2[[#This Row],[Sales]]*Sales_Data2[[#This Row],[Quantity]]</f>
        <v>12282</v>
      </c>
      <c r="K56" s="13">
        <f>Sales_Data2[[#This Row],[Sales]]*(1-$P$2)-(Sales_Data2[[#This Row],[Sales]]-Sales_Data2[[#This Row],[Profit]])</f>
        <v>173.99</v>
      </c>
      <c r="L56" s="21">
        <f ca="1">IF(Sales_Data2[[#This Row],[Sales]]&lt;&gt;"",NOW(),"")</f>
        <v>45862.087589930554</v>
      </c>
      <c r="M56" s="26" t="str">
        <f>TEXT(Sales_Data2[[#This Row],[Order_Date]],"mmm-yyyy")</f>
        <v>Jun-2024</v>
      </c>
      <c r="N56" s="26"/>
      <c r="O56" s="42"/>
    </row>
    <row r="57" spans="1:15" ht="15.75" customHeight="1" x14ac:dyDescent="0.25">
      <c r="A57" s="5" t="s">
        <v>21</v>
      </c>
      <c r="B57" s="5" t="s">
        <v>16</v>
      </c>
      <c r="C57" s="5" t="s">
        <v>22</v>
      </c>
      <c r="D57" s="5" t="s">
        <v>29</v>
      </c>
      <c r="E57" s="5">
        <v>919.04</v>
      </c>
      <c r="F57" s="5">
        <v>10</v>
      </c>
      <c r="G57" s="5">
        <v>0.2</v>
      </c>
      <c r="H57" s="6">
        <v>45468</v>
      </c>
      <c r="I57" s="5">
        <v>257.33</v>
      </c>
      <c r="J57" s="11">
        <f>Sales_Data2[[#This Row],[Sales]]*Sales_Data2[[#This Row],[Quantity]]</f>
        <v>9190.4</v>
      </c>
      <c r="K57" s="13">
        <f>Sales_Data2[[#This Row],[Sales]]*(1-$P$2)-(Sales_Data2[[#This Row],[Sales]]-Sales_Data2[[#This Row],[Profit]])</f>
        <v>257.32999999999993</v>
      </c>
      <c r="L57" s="21">
        <f ca="1">IF(Sales_Data2[[#This Row],[Sales]]&lt;&gt;"",NOW(),"")</f>
        <v>45862.087589930554</v>
      </c>
      <c r="M57" s="26" t="str">
        <f>TEXT(Sales_Data2[[#This Row],[Order_Date]],"mmm-yyyy")</f>
        <v>Jun-2024</v>
      </c>
      <c r="N57" s="26"/>
      <c r="O57" s="42"/>
    </row>
    <row r="58" spans="1:15" ht="15.75" customHeight="1" x14ac:dyDescent="0.25">
      <c r="A58" s="5" t="s">
        <v>24</v>
      </c>
      <c r="B58" s="5" t="s">
        <v>68</v>
      </c>
      <c r="C58" s="5" t="s">
        <v>36</v>
      </c>
      <c r="D58" s="5" t="s">
        <v>14</v>
      </c>
      <c r="E58" s="5">
        <v>973.26</v>
      </c>
      <c r="F58" s="5">
        <v>11</v>
      </c>
      <c r="G58" s="5">
        <v>0</v>
      </c>
      <c r="H58" s="6">
        <v>45470</v>
      </c>
      <c r="I58" s="5">
        <v>389.3</v>
      </c>
      <c r="J58" s="11">
        <f>Sales_Data2[[#This Row],[Sales]]*Sales_Data2[[#This Row],[Quantity]]</f>
        <v>10705.86</v>
      </c>
      <c r="K58" s="13">
        <f>Sales_Data2[[#This Row],[Sales]]*(1-$P$2)-(Sales_Data2[[#This Row],[Sales]]-Sales_Data2[[#This Row],[Profit]])</f>
        <v>389.29999999999995</v>
      </c>
      <c r="L58" s="21">
        <f ca="1">IF(Sales_Data2[[#This Row],[Sales]]&lt;&gt;"",NOW(),"")</f>
        <v>45862.087589930554</v>
      </c>
      <c r="M58" s="26" t="str">
        <f>TEXT(Sales_Data2[[#This Row],[Order_Date]],"mmm-yyyy")</f>
        <v>Jun-2024</v>
      </c>
      <c r="N58" s="26"/>
      <c r="O58" s="42"/>
    </row>
    <row r="59" spans="1:15" ht="15.75" customHeight="1" x14ac:dyDescent="0.25">
      <c r="A59" s="5" t="s">
        <v>43</v>
      </c>
      <c r="B59" s="5" t="s">
        <v>66</v>
      </c>
      <c r="C59" s="5" t="s">
        <v>26</v>
      </c>
      <c r="D59" s="5" t="s">
        <v>23</v>
      </c>
      <c r="E59" s="5">
        <v>741.61</v>
      </c>
      <c r="F59" s="5">
        <v>1</v>
      </c>
      <c r="G59" s="5">
        <v>0.2</v>
      </c>
      <c r="H59" s="6">
        <v>45471</v>
      </c>
      <c r="I59" s="5">
        <v>148.32</v>
      </c>
      <c r="J59" s="11">
        <f>Sales_Data2[[#This Row],[Sales]]*Sales_Data2[[#This Row],[Quantity]]</f>
        <v>741.61</v>
      </c>
      <c r="K59" s="13">
        <f>Sales_Data2[[#This Row],[Sales]]*(1-$P$2)-(Sales_Data2[[#This Row],[Sales]]-Sales_Data2[[#This Row],[Profit]])</f>
        <v>148.32000000000005</v>
      </c>
      <c r="L59" s="21">
        <f ca="1">IF(Sales_Data2[[#This Row],[Sales]]&lt;&gt;"",NOW(),"")</f>
        <v>45862.087589930554</v>
      </c>
      <c r="M59" s="26" t="str">
        <f>TEXT(Sales_Data2[[#This Row],[Order_Date]],"mmm-yyyy")</f>
        <v>Jun-2024</v>
      </c>
      <c r="N59" s="26"/>
      <c r="O59" s="42"/>
    </row>
    <row r="60" spans="1:15" ht="15.75" customHeight="1" x14ac:dyDescent="0.25">
      <c r="A60" s="5" t="s">
        <v>69</v>
      </c>
      <c r="B60" s="5" t="s">
        <v>40</v>
      </c>
      <c r="C60" s="5" t="s">
        <v>26</v>
      </c>
      <c r="D60" s="5" t="s">
        <v>14</v>
      </c>
      <c r="E60" s="5">
        <v>1248.82</v>
      </c>
      <c r="F60" s="5">
        <v>2</v>
      </c>
      <c r="G60" s="5">
        <v>0.1</v>
      </c>
      <c r="H60" s="6">
        <v>45473</v>
      </c>
      <c r="I60" s="5">
        <v>449.58</v>
      </c>
      <c r="J60" s="11">
        <f>Sales_Data2[[#This Row],[Sales]]*Sales_Data2[[#This Row],[Quantity]]</f>
        <v>2497.64</v>
      </c>
      <c r="K60" s="13">
        <f>Sales_Data2[[#This Row],[Sales]]*(1-$P$2)-(Sales_Data2[[#This Row],[Sales]]-Sales_Data2[[#This Row],[Profit]])</f>
        <v>449.57999999999993</v>
      </c>
      <c r="L60" s="21">
        <f ca="1">IF(Sales_Data2[[#This Row],[Sales]]&lt;&gt;"",NOW(),"")</f>
        <v>45862.087589930554</v>
      </c>
      <c r="M60" s="26" t="str">
        <f>TEXT(Sales_Data2[[#This Row],[Order_Date]],"mmm-yyyy")</f>
        <v>Jun-2024</v>
      </c>
      <c r="N60" s="26"/>
      <c r="O60" s="42"/>
    </row>
    <row r="61" spans="1:15" ht="15.75" customHeight="1" x14ac:dyDescent="0.25">
      <c r="A61" s="5" t="s">
        <v>15</v>
      </c>
      <c r="B61" s="5" t="s">
        <v>61</v>
      </c>
      <c r="C61" s="5" t="s">
        <v>13</v>
      </c>
      <c r="D61" s="5" t="s">
        <v>17</v>
      </c>
      <c r="E61" s="5">
        <v>1360.36</v>
      </c>
      <c r="F61" s="5">
        <v>17</v>
      </c>
      <c r="G61" s="5">
        <v>0</v>
      </c>
      <c r="H61" s="6">
        <v>45473</v>
      </c>
      <c r="I61" s="5">
        <v>680.18</v>
      </c>
      <c r="J61" s="11">
        <f>Sales_Data2[[#This Row],[Sales]]*Sales_Data2[[#This Row],[Quantity]]</f>
        <v>23126.12</v>
      </c>
      <c r="K61" s="13">
        <f>Sales_Data2[[#This Row],[Sales]]*(1-$P$2)-(Sales_Data2[[#This Row],[Sales]]-Sales_Data2[[#This Row],[Profit]])</f>
        <v>680.18</v>
      </c>
      <c r="L61" s="21">
        <f ca="1">IF(Sales_Data2[[#This Row],[Sales]]&lt;&gt;"",NOW(),"")</f>
        <v>45862.087589930554</v>
      </c>
      <c r="M61" s="26" t="str">
        <f>TEXT(Sales_Data2[[#This Row],[Order_Date]],"mmm-yyyy")</f>
        <v>Jun-2024</v>
      </c>
      <c r="N61" s="26"/>
      <c r="O61" s="42"/>
    </row>
    <row r="62" spans="1:15" ht="15.75" customHeight="1" x14ac:dyDescent="0.25">
      <c r="A62" s="5" t="s">
        <v>59</v>
      </c>
      <c r="B62" s="5" t="s">
        <v>33</v>
      </c>
      <c r="C62" s="5" t="s">
        <v>20</v>
      </c>
      <c r="D62" s="5" t="s">
        <v>14</v>
      </c>
      <c r="E62" s="5">
        <v>1383.3</v>
      </c>
      <c r="F62" s="5">
        <v>8</v>
      </c>
      <c r="G62" s="5">
        <v>0.1</v>
      </c>
      <c r="H62" s="6">
        <v>45478</v>
      </c>
      <c r="I62" s="5">
        <v>497.99</v>
      </c>
      <c r="J62" s="11">
        <f>Sales_Data2[[#This Row],[Sales]]*Sales_Data2[[#This Row],[Quantity]]</f>
        <v>11066.4</v>
      </c>
      <c r="K62" s="13">
        <f>Sales_Data2[[#This Row],[Sales]]*(1-$P$2)-(Sales_Data2[[#This Row],[Sales]]-Sales_Data2[[#This Row],[Profit]])</f>
        <v>497.99</v>
      </c>
      <c r="L62" s="21">
        <f ca="1">IF(Sales_Data2[[#This Row],[Sales]]&lt;&gt;"",NOW(),"")</f>
        <v>45862.087589930554</v>
      </c>
      <c r="M62" s="26" t="str">
        <f>TEXT(Sales_Data2[[#This Row],[Order_Date]],"mmm-yyyy")</f>
        <v>Jul-2024</v>
      </c>
      <c r="N62" s="26"/>
      <c r="O62" s="42"/>
    </row>
    <row r="63" spans="1:15" ht="15.75" customHeight="1" x14ac:dyDescent="0.25">
      <c r="A63" s="5" t="s">
        <v>37</v>
      </c>
      <c r="B63" s="5" t="s">
        <v>57</v>
      </c>
      <c r="C63" s="5" t="s">
        <v>36</v>
      </c>
      <c r="D63" s="5" t="s">
        <v>41</v>
      </c>
      <c r="E63" s="5">
        <v>488.99</v>
      </c>
      <c r="F63" s="5">
        <v>9</v>
      </c>
      <c r="G63" s="5">
        <v>0</v>
      </c>
      <c r="H63" s="6">
        <v>45479</v>
      </c>
      <c r="I63" s="5">
        <v>220.05</v>
      </c>
      <c r="J63" s="11">
        <f>Sales_Data2[[#This Row],[Sales]]*Sales_Data2[[#This Row],[Quantity]]</f>
        <v>4400.91</v>
      </c>
      <c r="K63" s="13">
        <f>Sales_Data2[[#This Row],[Sales]]*(1-$P$2)-(Sales_Data2[[#This Row],[Sales]]-Sales_Data2[[#This Row],[Profit]])</f>
        <v>220.05</v>
      </c>
      <c r="L63" s="21">
        <f ca="1">IF(Sales_Data2[[#This Row],[Sales]]&lt;&gt;"",NOW(),"")</f>
        <v>45862.087589930554</v>
      </c>
      <c r="M63" s="26" t="str">
        <f>TEXT(Sales_Data2[[#This Row],[Order_Date]],"mmm-yyyy")</f>
        <v>Jul-2024</v>
      </c>
      <c r="N63" s="26"/>
      <c r="O63" s="42"/>
    </row>
    <row r="64" spans="1:15" ht="15.75" customHeight="1" x14ac:dyDescent="0.25">
      <c r="A64" s="5" t="s">
        <v>32</v>
      </c>
      <c r="B64" s="5" t="s">
        <v>33</v>
      </c>
      <c r="C64" s="5" t="s">
        <v>20</v>
      </c>
      <c r="D64" s="5" t="s">
        <v>29</v>
      </c>
      <c r="E64" s="5">
        <v>933.71</v>
      </c>
      <c r="F64" s="5">
        <v>17</v>
      </c>
      <c r="G64" s="5">
        <v>0.1</v>
      </c>
      <c r="H64" s="6">
        <v>45481</v>
      </c>
      <c r="I64" s="5">
        <v>294.12</v>
      </c>
      <c r="J64" s="11">
        <f>Sales_Data2[[#This Row],[Sales]]*Sales_Data2[[#This Row],[Quantity]]</f>
        <v>15873.07</v>
      </c>
      <c r="K64" s="13">
        <f>Sales_Data2[[#This Row],[Sales]]*(1-$P$2)-(Sales_Data2[[#This Row],[Sales]]-Sales_Data2[[#This Row],[Profit]])</f>
        <v>294.12</v>
      </c>
      <c r="L64" s="21">
        <f ca="1">IF(Sales_Data2[[#This Row],[Sales]]&lt;&gt;"",NOW(),"")</f>
        <v>45862.087589930554</v>
      </c>
      <c r="M64" s="26" t="str">
        <f>TEXT(Sales_Data2[[#This Row],[Order_Date]],"mmm-yyyy")</f>
        <v>Jul-2024</v>
      </c>
      <c r="N64" s="26"/>
      <c r="O64" s="42"/>
    </row>
    <row r="65" spans="1:15" ht="15.75" customHeight="1" x14ac:dyDescent="0.25">
      <c r="A65" s="5" t="s">
        <v>69</v>
      </c>
      <c r="B65" s="5" t="s">
        <v>12</v>
      </c>
      <c r="C65" s="5" t="s">
        <v>13</v>
      </c>
      <c r="D65" s="5" t="s">
        <v>23</v>
      </c>
      <c r="E65" s="5">
        <v>1005.53</v>
      </c>
      <c r="F65" s="5">
        <v>17</v>
      </c>
      <c r="G65" s="5">
        <v>0.2</v>
      </c>
      <c r="H65" s="6">
        <v>45481</v>
      </c>
      <c r="I65" s="5">
        <v>201.11</v>
      </c>
      <c r="J65" s="11">
        <f>Sales_Data2[[#This Row],[Sales]]*Sales_Data2[[#This Row],[Quantity]]</f>
        <v>17094.009999999998</v>
      </c>
      <c r="K65" s="13">
        <f>Sales_Data2[[#This Row],[Sales]]*(1-$P$2)-(Sales_Data2[[#This Row],[Sales]]-Sales_Data2[[#This Row],[Profit]])</f>
        <v>201.11</v>
      </c>
      <c r="L65" s="21">
        <f ca="1">IF(Sales_Data2[[#This Row],[Sales]]&lt;&gt;"",NOW(),"")</f>
        <v>45862.087589930554</v>
      </c>
      <c r="M65" s="26" t="str">
        <f>TEXT(Sales_Data2[[#This Row],[Order_Date]],"mmm-yyyy")</f>
        <v>Jul-2024</v>
      </c>
      <c r="N65" s="26"/>
      <c r="O65" s="42"/>
    </row>
    <row r="66" spans="1:15" ht="15.75" customHeight="1" x14ac:dyDescent="0.25">
      <c r="A66" s="5" t="s">
        <v>43</v>
      </c>
      <c r="B66" s="5" t="s">
        <v>63</v>
      </c>
      <c r="C66" s="5" t="s">
        <v>22</v>
      </c>
      <c r="D66" s="5" t="s">
        <v>23</v>
      </c>
      <c r="E66" s="5">
        <v>1100.0999999999999</v>
      </c>
      <c r="F66" s="5">
        <v>5</v>
      </c>
      <c r="G66" s="5">
        <v>0.05</v>
      </c>
      <c r="H66" s="6">
        <v>45482</v>
      </c>
      <c r="I66" s="5">
        <v>261.27</v>
      </c>
      <c r="J66" s="11">
        <f>Sales_Data2[[#This Row],[Sales]]*Sales_Data2[[#This Row],[Quantity]]</f>
        <v>5500.5</v>
      </c>
      <c r="K66" s="13">
        <f>Sales_Data2[[#This Row],[Sales]]*(1-$P$2)-(Sales_Data2[[#This Row],[Sales]]-Sales_Data2[[#This Row],[Profit]])</f>
        <v>261.27</v>
      </c>
      <c r="L66" s="21">
        <f ca="1">IF(Sales_Data2[[#This Row],[Sales]]&lt;&gt;"",NOW(),"")</f>
        <v>45862.087589930554</v>
      </c>
      <c r="M66" s="26" t="str">
        <f>TEXT(Sales_Data2[[#This Row],[Order_Date]],"mmm-yyyy")</f>
        <v>Jul-2024</v>
      </c>
      <c r="N66" s="26"/>
      <c r="O66" s="42"/>
    </row>
    <row r="67" spans="1:15" ht="15.75" customHeight="1" x14ac:dyDescent="0.25">
      <c r="A67" s="5" t="s">
        <v>69</v>
      </c>
      <c r="B67" s="5" t="s">
        <v>25</v>
      </c>
      <c r="C67" s="5" t="s">
        <v>26</v>
      </c>
      <c r="D67" s="5" t="s">
        <v>29</v>
      </c>
      <c r="E67" s="5">
        <v>1034.7</v>
      </c>
      <c r="F67" s="5">
        <v>15</v>
      </c>
      <c r="G67" s="5">
        <v>0.15</v>
      </c>
      <c r="H67" s="6">
        <v>45487</v>
      </c>
      <c r="I67" s="5">
        <v>307.82</v>
      </c>
      <c r="J67" s="11">
        <f>Sales_Data2[[#This Row],[Sales]]*Sales_Data2[[#This Row],[Quantity]]</f>
        <v>15520.5</v>
      </c>
      <c r="K67" s="13">
        <f>Sales_Data2[[#This Row],[Sales]]*(1-$P$2)-(Sales_Data2[[#This Row],[Sales]]-Sales_Data2[[#This Row],[Profit]])</f>
        <v>307.81999999999994</v>
      </c>
      <c r="L67" s="21">
        <f ca="1">IF(Sales_Data2[[#This Row],[Sales]]&lt;&gt;"",NOW(),"")</f>
        <v>45862.087589930554</v>
      </c>
      <c r="M67" s="26" t="str">
        <f>TEXT(Sales_Data2[[#This Row],[Order_Date]],"mmm-yyyy")</f>
        <v>Jul-2024</v>
      </c>
      <c r="N67" s="26"/>
      <c r="O67" s="42"/>
    </row>
    <row r="68" spans="1:15" ht="15.75" customHeight="1" x14ac:dyDescent="0.25">
      <c r="A68" s="5" t="s">
        <v>67</v>
      </c>
      <c r="B68" s="5" t="s">
        <v>33</v>
      </c>
      <c r="C68" s="5" t="s">
        <v>22</v>
      </c>
      <c r="D68" s="5" t="s">
        <v>14</v>
      </c>
      <c r="E68" s="5">
        <v>876.44</v>
      </c>
      <c r="F68" s="5">
        <v>12</v>
      </c>
      <c r="G68" s="5">
        <v>0.05</v>
      </c>
      <c r="H68" s="6">
        <v>45488</v>
      </c>
      <c r="I68" s="5">
        <v>333.05</v>
      </c>
      <c r="J68" s="11">
        <f>Sales_Data2[[#This Row],[Sales]]*Sales_Data2[[#This Row],[Quantity]]</f>
        <v>10517.28</v>
      </c>
      <c r="K68" s="13">
        <f>Sales_Data2[[#This Row],[Sales]]*(1-$P$2)-(Sales_Data2[[#This Row],[Sales]]-Sales_Data2[[#This Row],[Profit]])</f>
        <v>333.04999999999995</v>
      </c>
      <c r="L68" s="21">
        <f ca="1">IF(Sales_Data2[[#This Row],[Sales]]&lt;&gt;"",NOW(),"")</f>
        <v>45862.087589930554</v>
      </c>
      <c r="M68" s="26" t="str">
        <f>TEXT(Sales_Data2[[#This Row],[Order_Date]],"mmm-yyyy")</f>
        <v>Jul-2024</v>
      </c>
      <c r="N68" s="26"/>
      <c r="O68" s="42"/>
    </row>
    <row r="69" spans="1:15" ht="15.75" customHeight="1" x14ac:dyDescent="0.25">
      <c r="A69" s="5" t="s">
        <v>70</v>
      </c>
      <c r="B69" s="5" t="s">
        <v>57</v>
      </c>
      <c r="C69" s="5" t="s">
        <v>13</v>
      </c>
      <c r="D69" s="5" t="s">
        <v>29</v>
      </c>
      <c r="E69" s="5">
        <v>1371.34</v>
      </c>
      <c r="F69" s="5">
        <v>5</v>
      </c>
      <c r="G69" s="5">
        <v>0.05</v>
      </c>
      <c r="H69" s="6">
        <v>45488</v>
      </c>
      <c r="I69" s="5">
        <v>455.97</v>
      </c>
      <c r="J69" s="11">
        <f>Sales_Data2[[#This Row],[Sales]]*Sales_Data2[[#This Row],[Quantity]]</f>
        <v>6856.7</v>
      </c>
      <c r="K69" s="13">
        <f>Sales_Data2[[#This Row],[Sales]]*(1-$P$2)-(Sales_Data2[[#This Row],[Sales]]-Sales_Data2[[#This Row],[Profit]])</f>
        <v>455.97</v>
      </c>
      <c r="L69" s="21">
        <f ca="1">IF(Sales_Data2[[#This Row],[Sales]]&lt;&gt;"",NOW(),"")</f>
        <v>45862.087589930554</v>
      </c>
      <c r="M69" s="26" t="str">
        <f>TEXT(Sales_Data2[[#This Row],[Order_Date]],"mmm-yyyy")</f>
        <v>Jul-2024</v>
      </c>
      <c r="N69" s="26"/>
      <c r="O69" s="42"/>
    </row>
    <row r="70" spans="1:15" ht="15.75" customHeight="1" x14ac:dyDescent="0.25">
      <c r="A70" s="5" t="s">
        <v>59</v>
      </c>
      <c r="B70" s="5" t="s">
        <v>49</v>
      </c>
      <c r="C70" s="5" t="s">
        <v>26</v>
      </c>
      <c r="D70" s="5" t="s">
        <v>23</v>
      </c>
      <c r="E70" s="5">
        <v>1020.26</v>
      </c>
      <c r="F70" s="5">
        <v>11</v>
      </c>
      <c r="G70" s="5">
        <v>0.05</v>
      </c>
      <c r="H70" s="6">
        <v>45494</v>
      </c>
      <c r="I70" s="5">
        <v>242.31</v>
      </c>
      <c r="J70" s="11">
        <f>Sales_Data2[[#This Row],[Sales]]*Sales_Data2[[#This Row],[Quantity]]</f>
        <v>11222.86</v>
      </c>
      <c r="K70" s="13">
        <f>Sales_Data2[[#This Row],[Sales]]*(1-$P$2)-(Sales_Data2[[#This Row],[Sales]]-Sales_Data2[[#This Row],[Profit]])</f>
        <v>242.30999999999995</v>
      </c>
      <c r="L70" s="21">
        <f ca="1">IF(Sales_Data2[[#This Row],[Sales]]&lt;&gt;"",NOW(),"")</f>
        <v>45862.087589930554</v>
      </c>
      <c r="M70" s="26" t="str">
        <f>TEXT(Sales_Data2[[#This Row],[Order_Date]],"mmm-yyyy")</f>
        <v>Jul-2024</v>
      </c>
      <c r="N70" s="26"/>
      <c r="O70" s="42"/>
    </row>
    <row r="71" spans="1:15" ht="15.75" customHeight="1" x14ac:dyDescent="0.25">
      <c r="A71" s="5" t="s">
        <v>46</v>
      </c>
      <c r="B71" s="5" t="s">
        <v>12</v>
      </c>
      <c r="C71" s="5" t="s">
        <v>36</v>
      </c>
      <c r="D71" s="5" t="s">
        <v>41</v>
      </c>
      <c r="E71" s="5">
        <v>804.81</v>
      </c>
      <c r="F71" s="5">
        <v>1</v>
      </c>
      <c r="G71" s="5">
        <v>0.05</v>
      </c>
      <c r="H71" s="6">
        <v>45502</v>
      </c>
      <c r="I71" s="5">
        <v>344.06</v>
      </c>
      <c r="J71" s="11">
        <f>Sales_Data2[[#This Row],[Sales]]*Sales_Data2[[#This Row],[Quantity]]</f>
        <v>804.81</v>
      </c>
      <c r="K71" s="13">
        <f>Sales_Data2[[#This Row],[Sales]]*(1-$P$2)-(Sales_Data2[[#This Row],[Sales]]-Sales_Data2[[#This Row],[Profit]])</f>
        <v>344.06</v>
      </c>
      <c r="L71" s="21">
        <f ca="1">IF(Sales_Data2[[#This Row],[Sales]]&lt;&gt;"",NOW(),"")</f>
        <v>45862.087589930554</v>
      </c>
      <c r="M71" s="26" t="str">
        <f>TEXT(Sales_Data2[[#This Row],[Order_Date]],"mmm-yyyy")</f>
        <v>Jul-2024</v>
      </c>
      <c r="N71" s="26"/>
      <c r="O71" s="42"/>
    </row>
    <row r="72" spans="1:15" ht="15.75" customHeight="1" x14ac:dyDescent="0.25">
      <c r="A72" s="5" t="s">
        <v>24</v>
      </c>
      <c r="B72" s="5" t="s">
        <v>57</v>
      </c>
      <c r="C72" s="5" t="s">
        <v>36</v>
      </c>
      <c r="D72" s="5" t="s">
        <v>23</v>
      </c>
      <c r="E72" s="5">
        <v>608.66</v>
      </c>
      <c r="F72" s="5">
        <v>1</v>
      </c>
      <c r="G72" s="5">
        <v>0.05</v>
      </c>
      <c r="H72" s="6">
        <v>45503</v>
      </c>
      <c r="I72" s="5">
        <v>144.56</v>
      </c>
      <c r="J72" s="11">
        <f>Sales_Data2[[#This Row],[Sales]]*Sales_Data2[[#This Row],[Quantity]]</f>
        <v>608.66</v>
      </c>
      <c r="K72" s="13">
        <f>Sales_Data2[[#This Row],[Sales]]*(1-$P$2)-(Sales_Data2[[#This Row],[Sales]]-Sales_Data2[[#This Row],[Profit]])</f>
        <v>144.56</v>
      </c>
      <c r="L72" s="21">
        <f ca="1">IF(Sales_Data2[[#This Row],[Sales]]&lt;&gt;"",NOW(),"")</f>
        <v>45862.087589930554</v>
      </c>
      <c r="M72" s="26" t="str">
        <f>TEXT(Sales_Data2[[#This Row],[Order_Date]],"mmm-yyyy")</f>
        <v>Jul-2024</v>
      </c>
      <c r="N72" s="26"/>
      <c r="O72" s="42"/>
    </row>
    <row r="73" spans="1:15" ht="15.75" customHeight="1" x14ac:dyDescent="0.25">
      <c r="A73" s="5" t="s">
        <v>70</v>
      </c>
      <c r="B73" s="5" t="s">
        <v>71</v>
      </c>
      <c r="C73" s="5" t="s">
        <v>22</v>
      </c>
      <c r="D73" s="5" t="s">
        <v>41</v>
      </c>
      <c r="E73" s="5">
        <v>981.2</v>
      </c>
      <c r="F73" s="5">
        <v>19</v>
      </c>
      <c r="G73" s="5">
        <v>0</v>
      </c>
      <c r="H73" s="6">
        <v>45504</v>
      </c>
      <c r="I73" s="5">
        <v>441.54</v>
      </c>
      <c r="J73" s="11">
        <f>Sales_Data2[[#This Row],[Sales]]*Sales_Data2[[#This Row],[Quantity]]</f>
        <v>18642.8</v>
      </c>
      <c r="K73" s="13">
        <f>Sales_Data2[[#This Row],[Sales]]*(1-$P$2)-(Sales_Data2[[#This Row],[Sales]]-Sales_Data2[[#This Row],[Profit]])</f>
        <v>441.53999999999996</v>
      </c>
      <c r="L73" s="21">
        <f ca="1">IF(Sales_Data2[[#This Row],[Sales]]&lt;&gt;"",NOW(),"")</f>
        <v>45862.087589930554</v>
      </c>
      <c r="M73" s="26" t="str">
        <f>TEXT(Sales_Data2[[#This Row],[Order_Date]],"mmm-yyyy")</f>
        <v>Jul-2024</v>
      </c>
      <c r="N73" s="26"/>
      <c r="O73" s="42"/>
    </row>
    <row r="74" spans="1:15" ht="15.75" customHeight="1" x14ac:dyDescent="0.25">
      <c r="A74" s="5" t="s">
        <v>72</v>
      </c>
      <c r="B74" s="5" t="s">
        <v>57</v>
      </c>
      <c r="C74" s="5" t="s">
        <v>20</v>
      </c>
      <c r="D74" s="5" t="s">
        <v>23</v>
      </c>
      <c r="E74" s="5">
        <v>539.77</v>
      </c>
      <c r="F74" s="5">
        <v>10</v>
      </c>
      <c r="G74" s="5">
        <v>0.15</v>
      </c>
      <c r="H74" s="6">
        <v>45509</v>
      </c>
      <c r="I74" s="5">
        <v>114.7</v>
      </c>
      <c r="J74" s="11">
        <f>Sales_Data2[[#This Row],[Sales]]*Sales_Data2[[#This Row],[Quantity]]</f>
        <v>5397.7</v>
      </c>
      <c r="K74" s="13">
        <f>Sales_Data2[[#This Row],[Sales]]*(1-$P$2)-(Sales_Data2[[#This Row],[Sales]]-Sales_Data2[[#This Row],[Profit]])</f>
        <v>114.69999999999999</v>
      </c>
      <c r="L74" s="21">
        <f ca="1">IF(Sales_Data2[[#This Row],[Sales]]&lt;&gt;"",NOW(),"")</f>
        <v>45862.087589930554</v>
      </c>
      <c r="M74" s="26" t="str">
        <f>TEXT(Sales_Data2[[#This Row],[Order_Date]],"mmm-yyyy")</f>
        <v>Aug-2024</v>
      </c>
      <c r="N74" s="26"/>
      <c r="O74" s="42"/>
    </row>
    <row r="75" spans="1:15" ht="15.75" customHeight="1" x14ac:dyDescent="0.25">
      <c r="A75" s="5" t="s">
        <v>15</v>
      </c>
      <c r="B75" s="5" t="s">
        <v>73</v>
      </c>
      <c r="C75" s="5" t="s">
        <v>22</v>
      </c>
      <c r="D75" s="5" t="s">
        <v>14</v>
      </c>
      <c r="E75" s="5">
        <v>804.45</v>
      </c>
      <c r="F75" s="5">
        <v>5</v>
      </c>
      <c r="G75" s="5">
        <v>0.2</v>
      </c>
      <c r="H75" s="6">
        <v>45509</v>
      </c>
      <c r="I75" s="5">
        <v>257.42</v>
      </c>
      <c r="J75" s="11">
        <f>Sales_Data2[[#This Row],[Sales]]*Sales_Data2[[#This Row],[Quantity]]</f>
        <v>4022.25</v>
      </c>
      <c r="K75" s="13">
        <f>Sales_Data2[[#This Row],[Sales]]*(1-$P$2)-(Sales_Data2[[#This Row],[Sales]]-Sales_Data2[[#This Row],[Profit]])</f>
        <v>257.42000000000007</v>
      </c>
      <c r="L75" s="21">
        <f ca="1">IF(Sales_Data2[[#This Row],[Sales]]&lt;&gt;"",NOW(),"")</f>
        <v>45862.087589930554</v>
      </c>
      <c r="M75" s="26" t="str">
        <f>TEXT(Sales_Data2[[#This Row],[Order_Date]],"mmm-yyyy")</f>
        <v>Aug-2024</v>
      </c>
      <c r="N75" s="26"/>
      <c r="O75" s="42"/>
    </row>
    <row r="76" spans="1:15" ht="15.75" customHeight="1" x14ac:dyDescent="0.25">
      <c r="A76" s="5" t="s">
        <v>72</v>
      </c>
      <c r="B76" s="5" t="s">
        <v>40</v>
      </c>
      <c r="C76" s="5" t="s">
        <v>13</v>
      </c>
      <c r="D76" s="5" t="s">
        <v>23</v>
      </c>
      <c r="E76" s="5">
        <v>1526.6</v>
      </c>
      <c r="F76" s="5">
        <v>13</v>
      </c>
      <c r="G76" s="5">
        <v>0.2</v>
      </c>
      <c r="H76" s="6">
        <v>45512</v>
      </c>
      <c r="I76" s="5">
        <v>305.32</v>
      </c>
      <c r="J76" s="11">
        <f>Sales_Data2[[#This Row],[Sales]]*Sales_Data2[[#This Row],[Quantity]]</f>
        <v>19845.8</v>
      </c>
      <c r="K76" s="13">
        <f>Sales_Data2[[#This Row],[Sales]]*(1-$P$2)-(Sales_Data2[[#This Row],[Sales]]-Sales_Data2[[#This Row],[Profit]])</f>
        <v>305.31999999999994</v>
      </c>
      <c r="L76" s="21">
        <f ca="1">IF(Sales_Data2[[#This Row],[Sales]]&lt;&gt;"",NOW(),"")</f>
        <v>45862.087589930554</v>
      </c>
      <c r="M76" s="26" t="str">
        <f>TEXT(Sales_Data2[[#This Row],[Order_Date]],"mmm-yyyy")</f>
        <v>Aug-2024</v>
      </c>
      <c r="N76" s="26"/>
      <c r="O76" s="42"/>
    </row>
    <row r="77" spans="1:15" ht="15.75" customHeight="1" x14ac:dyDescent="0.25">
      <c r="A77" s="5" t="s">
        <v>15</v>
      </c>
      <c r="B77" s="5" t="s">
        <v>31</v>
      </c>
      <c r="C77" s="5" t="s">
        <v>13</v>
      </c>
      <c r="D77" s="5" t="s">
        <v>23</v>
      </c>
      <c r="E77" s="5">
        <v>1215.26</v>
      </c>
      <c r="F77" s="5">
        <v>5</v>
      </c>
      <c r="G77" s="5">
        <v>0.15</v>
      </c>
      <c r="H77" s="6">
        <v>45513</v>
      </c>
      <c r="I77" s="5">
        <v>258.24</v>
      </c>
      <c r="J77" s="11">
        <f>Sales_Data2[[#This Row],[Sales]]*Sales_Data2[[#This Row],[Quantity]]</f>
        <v>6076.3</v>
      </c>
      <c r="K77" s="13">
        <f>Sales_Data2[[#This Row],[Sales]]*(1-$P$2)-(Sales_Data2[[#This Row],[Sales]]-Sales_Data2[[#This Row],[Profit]])</f>
        <v>258.24</v>
      </c>
      <c r="L77" s="21">
        <f ca="1">IF(Sales_Data2[[#This Row],[Sales]]&lt;&gt;"",NOW(),"")</f>
        <v>45862.087589930554</v>
      </c>
      <c r="M77" s="26" t="str">
        <f>TEXT(Sales_Data2[[#This Row],[Order_Date]],"mmm-yyyy")</f>
        <v>Aug-2024</v>
      </c>
      <c r="N77" s="26"/>
      <c r="O77" s="42"/>
    </row>
    <row r="78" spans="1:15" ht="15.75" customHeight="1" x14ac:dyDescent="0.25">
      <c r="A78" s="5" t="s">
        <v>21</v>
      </c>
      <c r="B78" s="5" t="s">
        <v>55</v>
      </c>
      <c r="C78" s="5" t="s">
        <v>36</v>
      </c>
      <c r="D78" s="5" t="s">
        <v>29</v>
      </c>
      <c r="E78" s="5">
        <v>1261.3399999999999</v>
      </c>
      <c r="F78" s="5">
        <v>3</v>
      </c>
      <c r="G78" s="5">
        <v>0</v>
      </c>
      <c r="H78" s="6">
        <v>45519</v>
      </c>
      <c r="I78" s="5">
        <v>441.47</v>
      </c>
      <c r="J78" s="11">
        <f>Sales_Data2[[#This Row],[Sales]]*Sales_Data2[[#This Row],[Quantity]]</f>
        <v>3784.0199999999995</v>
      </c>
      <c r="K78" s="13">
        <f>Sales_Data2[[#This Row],[Sales]]*(1-$P$2)-(Sales_Data2[[#This Row],[Sales]]-Sales_Data2[[#This Row],[Profit]])</f>
        <v>441.47</v>
      </c>
      <c r="L78" s="21">
        <f ca="1">IF(Sales_Data2[[#This Row],[Sales]]&lt;&gt;"",NOW(),"")</f>
        <v>45862.087589930554</v>
      </c>
      <c r="M78" s="26" t="str">
        <f>TEXT(Sales_Data2[[#This Row],[Order_Date]],"mmm-yyyy")</f>
        <v>Aug-2024</v>
      </c>
      <c r="N78" s="26"/>
      <c r="O78" s="42"/>
    </row>
    <row r="79" spans="1:15" ht="15.75" customHeight="1" x14ac:dyDescent="0.25">
      <c r="A79" s="5" t="s">
        <v>74</v>
      </c>
      <c r="B79" s="5" t="s">
        <v>47</v>
      </c>
      <c r="C79" s="5" t="s">
        <v>26</v>
      </c>
      <c r="D79" s="5" t="s">
        <v>29</v>
      </c>
      <c r="E79" s="5">
        <v>518.07000000000005</v>
      </c>
      <c r="F79" s="5">
        <v>7</v>
      </c>
      <c r="G79" s="5">
        <v>0.05</v>
      </c>
      <c r="H79" s="6">
        <v>45522</v>
      </c>
      <c r="I79" s="5">
        <v>172.26</v>
      </c>
      <c r="J79" s="11">
        <f>Sales_Data2[[#This Row],[Sales]]*Sales_Data2[[#This Row],[Quantity]]</f>
        <v>3626.4900000000002</v>
      </c>
      <c r="K79" s="13">
        <f>Sales_Data2[[#This Row],[Sales]]*(1-$P$2)-(Sales_Data2[[#This Row],[Sales]]-Sales_Data2[[#This Row],[Profit]])</f>
        <v>172.26</v>
      </c>
      <c r="L79" s="21">
        <f ca="1">IF(Sales_Data2[[#This Row],[Sales]]&lt;&gt;"",NOW(),"")</f>
        <v>45862.087589930554</v>
      </c>
      <c r="M79" s="26" t="str">
        <f>TEXT(Sales_Data2[[#This Row],[Order_Date]],"mmm-yyyy")</f>
        <v>Aug-2024</v>
      </c>
      <c r="N79" s="26"/>
      <c r="O79" s="42"/>
    </row>
    <row r="80" spans="1:15" ht="15.75" customHeight="1" x14ac:dyDescent="0.25">
      <c r="A80" s="5" t="s">
        <v>32</v>
      </c>
      <c r="B80" s="5" t="s">
        <v>31</v>
      </c>
      <c r="C80" s="5" t="s">
        <v>13</v>
      </c>
      <c r="D80" s="5" t="s">
        <v>41</v>
      </c>
      <c r="E80" s="5">
        <v>1111.3399999999999</v>
      </c>
      <c r="F80" s="5">
        <v>1</v>
      </c>
      <c r="G80" s="5">
        <v>0</v>
      </c>
      <c r="H80" s="6">
        <v>45523</v>
      </c>
      <c r="I80" s="5">
        <v>500.1</v>
      </c>
      <c r="J80" s="11">
        <f>Sales_Data2[[#This Row],[Sales]]*Sales_Data2[[#This Row],[Quantity]]</f>
        <v>1111.3399999999999</v>
      </c>
      <c r="K80" s="13">
        <f>Sales_Data2[[#This Row],[Sales]]*(1-$P$2)-(Sales_Data2[[#This Row],[Sales]]-Sales_Data2[[#This Row],[Profit]])</f>
        <v>500.1</v>
      </c>
      <c r="L80" s="21">
        <f ca="1">IF(Sales_Data2[[#This Row],[Sales]]&lt;&gt;"",NOW(),"")</f>
        <v>45862.087589930554</v>
      </c>
      <c r="M80" s="26" t="str">
        <f>TEXT(Sales_Data2[[#This Row],[Order_Date]],"mmm-yyyy")</f>
        <v>Aug-2024</v>
      </c>
      <c r="N80" s="26"/>
      <c r="O80" s="42"/>
    </row>
    <row r="81" spans="1:15" ht="15.75" customHeight="1" x14ac:dyDescent="0.25">
      <c r="A81" s="5" t="s">
        <v>24</v>
      </c>
      <c r="B81" s="5" t="s">
        <v>33</v>
      </c>
      <c r="C81" s="5" t="s">
        <v>20</v>
      </c>
      <c r="D81" s="5" t="s">
        <v>17</v>
      </c>
      <c r="E81" s="5">
        <v>1291.47</v>
      </c>
      <c r="F81" s="5">
        <v>18</v>
      </c>
      <c r="G81" s="5">
        <v>0.1</v>
      </c>
      <c r="H81" s="6">
        <v>45526</v>
      </c>
      <c r="I81" s="5">
        <v>581.16</v>
      </c>
      <c r="J81" s="11">
        <f>Sales_Data2[[#This Row],[Sales]]*Sales_Data2[[#This Row],[Quantity]]</f>
        <v>23246.46</v>
      </c>
      <c r="K81" s="13">
        <f>Sales_Data2[[#This Row],[Sales]]*(1-$P$2)-(Sales_Data2[[#This Row],[Sales]]-Sales_Data2[[#This Row],[Profit]])</f>
        <v>581.16</v>
      </c>
      <c r="L81" s="21">
        <f ca="1">IF(Sales_Data2[[#This Row],[Sales]]&lt;&gt;"",NOW(),"")</f>
        <v>45862.087589930554</v>
      </c>
      <c r="M81" s="26" t="str">
        <f>TEXT(Sales_Data2[[#This Row],[Order_Date]],"mmm-yyyy")</f>
        <v>Aug-2024</v>
      </c>
      <c r="N81" s="26"/>
      <c r="O81" s="42"/>
    </row>
    <row r="82" spans="1:15" ht="15.75" customHeight="1" x14ac:dyDescent="0.25">
      <c r="A82" s="5" t="s">
        <v>27</v>
      </c>
      <c r="B82" s="5" t="s">
        <v>57</v>
      </c>
      <c r="C82" s="5" t="s">
        <v>26</v>
      </c>
      <c r="D82" s="5" t="s">
        <v>14</v>
      </c>
      <c r="E82" s="5">
        <v>679.71</v>
      </c>
      <c r="F82" s="5">
        <v>19</v>
      </c>
      <c r="G82" s="5">
        <v>0</v>
      </c>
      <c r="H82" s="6">
        <v>45534</v>
      </c>
      <c r="I82" s="5">
        <v>271.88</v>
      </c>
      <c r="J82" s="11">
        <f>Sales_Data2[[#This Row],[Sales]]*Sales_Data2[[#This Row],[Quantity]]</f>
        <v>12914.490000000002</v>
      </c>
      <c r="K82" s="13">
        <f>Sales_Data2[[#This Row],[Sales]]*(1-$P$2)-(Sales_Data2[[#This Row],[Sales]]-Sales_Data2[[#This Row],[Profit]])</f>
        <v>271.88</v>
      </c>
      <c r="L82" s="21">
        <f ca="1">IF(Sales_Data2[[#This Row],[Sales]]&lt;&gt;"",NOW(),"")</f>
        <v>45862.087589930554</v>
      </c>
      <c r="M82" s="26" t="str">
        <f>TEXT(Sales_Data2[[#This Row],[Order_Date]],"mmm-yyyy")</f>
        <v>Aug-2024</v>
      </c>
      <c r="N82" s="26"/>
      <c r="O82" s="42"/>
    </row>
    <row r="83" spans="1:15" ht="15.75" customHeight="1" x14ac:dyDescent="0.25">
      <c r="A83" s="5" t="s">
        <v>70</v>
      </c>
      <c r="B83" s="5" t="s">
        <v>35</v>
      </c>
      <c r="C83" s="5" t="s">
        <v>20</v>
      </c>
      <c r="D83" s="5" t="s">
        <v>29</v>
      </c>
      <c r="E83" s="5">
        <v>1143.69</v>
      </c>
      <c r="F83" s="5">
        <v>17</v>
      </c>
      <c r="G83" s="5">
        <v>0</v>
      </c>
      <c r="H83" s="6">
        <v>45534</v>
      </c>
      <c r="I83" s="5">
        <v>400.29</v>
      </c>
      <c r="J83" s="11">
        <f>Sales_Data2[[#This Row],[Sales]]*Sales_Data2[[#This Row],[Quantity]]</f>
        <v>19442.73</v>
      </c>
      <c r="K83" s="13">
        <f>Sales_Data2[[#This Row],[Sales]]*(1-$P$2)-(Sales_Data2[[#This Row],[Sales]]-Sales_Data2[[#This Row],[Profit]])</f>
        <v>400.28999999999996</v>
      </c>
      <c r="L83" s="21">
        <f ca="1">IF(Sales_Data2[[#This Row],[Sales]]&lt;&gt;"",NOW(),"")</f>
        <v>45862.087589930554</v>
      </c>
      <c r="M83" s="26" t="str">
        <f>TEXT(Sales_Data2[[#This Row],[Order_Date]],"mmm-yyyy")</f>
        <v>Aug-2024</v>
      </c>
      <c r="N83" s="26"/>
      <c r="O83" s="42"/>
    </row>
    <row r="84" spans="1:15" ht="15.75" customHeight="1" x14ac:dyDescent="0.25">
      <c r="A84" s="5" t="s">
        <v>54</v>
      </c>
      <c r="B84" s="5" t="s">
        <v>52</v>
      </c>
      <c r="C84" s="5" t="s">
        <v>36</v>
      </c>
      <c r="D84" s="5" t="s">
        <v>23</v>
      </c>
      <c r="E84" s="5">
        <v>790.08</v>
      </c>
      <c r="F84" s="5">
        <v>7</v>
      </c>
      <c r="G84" s="5">
        <v>0.1</v>
      </c>
      <c r="H84" s="6">
        <v>45536</v>
      </c>
      <c r="I84" s="5">
        <v>177.77</v>
      </c>
      <c r="J84" s="11">
        <f>Sales_Data2[[#This Row],[Sales]]*Sales_Data2[[#This Row],[Quantity]]</f>
        <v>5530.56</v>
      </c>
      <c r="K84" s="13">
        <f>Sales_Data2[[#This Row],[Sales]]*(1-$P$2)-(Sales_Data2[[#This Row],[Sales]]-Sales_Data2[[#This Row],[Profit]])</f>
        <v>177.76999999999998</v>
      </c>
      <c r="L84" s="21">
        <f ca="1">IF(Sales_Data2[[#This Row],[Sales]]&lt;&gt;"",NOW(),"")</f>
        <v>45862.087589930554</v>
      </c>
      <c r="M84" s="26" t="str">
        <f>TEXT(Sales_Data2[[#This Row],[Order_Date]],"mmm-yyyy")</f>
        <v>Sep-2024</v>
      </c>
      <c r="N84" s="26"/>
      <c r="O84" s="42"/>
    </row>
    <row r="85" spans="1:15" ht="15.75" customHeight="1" x14ac:dyDescent="0.25">
      <c r="A85" s="5" t="s">
        <v>21</v>
      </c>
      <c r="B85" s="5" t="s">
        <v>50</v>
      </c>
      <c r="C85" s="5" t="s">
        <v>36</v>
      </c>
      <c r="D85" s="5" t="s">
        <v>14</v>
      </c>
      <c r="E85" s="5">
        <v>1070.68</v>
      </c>
      <c r="F85" s="5">
        <v>7</v>
      </c>
      <c r="G85" s="5">
        <v>0.05</v>
      </c>
      <c r="H85" s="6">
        <v>45536</v>
      </c>
      <c r="I85" s="5">
        <v>406.86</v>
      </c>
      <c r="J85" s="11">
        <f>Sales_Data2[[#This Row],[Sales]]*Sales_Data2[[#This Row],[Quantity]]</f>
        <v>7494.76</v>
      </c>
      <c r="K85" s="13">
        <f>Sales_Data2[[#This Row],[Sales]]*(1-$P$2)-(Sales_Data2[[#This Row],[Sales]]-Sales_Data2[[#This Row],[Profit]])</f>
        <v>406.86</v>
      </c>
      <c r="L85" s="21">
        <f ca="1">IF(Sales_Data2[[#This Row],[Sales]]&lt;&gt;"",NOW(),"")</f>
        <v>45862.087589930554</v>
      </c>
      <c r="M85" s="26" t="str">
        <f>TEXT(Sales_Data2[[#This Row],[Order_Date]],"mmm-yyyy")</f>
        <v>Sep-2024</v>
      </c>
      <c r="N85" s="26"/>
      <c r="O85" s="42"/>
    </row>
    <row r="86" spans="1:15" ht="15.75" customHeight="1" x14ac:dyDescent="0.25">
      <c r="A86" s="5" t="s">
        <v>60</v>
      </c>
      <c r="B86" s="5" t="s">
        <v>38</v>
      </c>
      <c r="C86" s="5" t="s">
        <v>13</v>
      </c>
      <c r="D86" s="5" t="s">
        <v>17</v>
      </c>
      <c r="E86" s="5">
        <v>1168.8900000000001</v>
      </c>
      <c r="F86" s="5">
        <v>4</v>
      </c>
      <c r="G86" s="5">
        <v>0.1</v>
      </c>
      <c r="H86" s="6">
        <v>45544</v>
      </c>
      <c r="I86" s="5">
        <v>526</v>
      </c>
      <c r="J86" s="11">
        <f>Sales_Data2[[#This Row],[Sales]]*Sales_Data2[[#This Row],[Quantity]]</f>
        <v>4675.5600000000004</v>
      </c>
      <c r="K86" s="13">
        <f>Sales_Data2[[#This Row],[Sales]]*(1-$P$2)-(Sales_Data2[[#This Row],[Sales]]-Sales_Data2[[#This Row],[Profit]])</f>
        <v>526</v>
      </c>
      <c r="L86" s="21">
        <f ca="1">IF(Sales_Data2[[#This Row],[Sales]]&lt;&gt;"",NOW(),"")</f>
        <v>45862.087589930554</v>
      </c>
      <c r="M86" s="26" t="str">
        <f>TEXT(Sales_Data2[[#This Row],[Order_Date]],"mmm-yyyy")</f>
        <v>Sep-2024</v>
      </c>
      <c r="N86" s="26"/>
      <c r="O86" s="42"/>
    </row>
    <row r="87" spans="1:15" ht="15.75" customHeight="1" x14ac:dyDescent="0.25">
      <c r="A87" s="5" t="s">
        <v>69</v>
      </c>
      <c r="B87" s="5" t="s">
        <v>12</v>
      </c>
      <c r="C87" s="5" t="s">
        <v>22</v>
      </c>
      <c r="D87" s="5" t="s">
        <v>23</v>
      </c>
      <c r="E87" s="5">
        <v>1335.87</v>
      </c>
      <c r="F87" s="5">
        <v>17</v>
      </c>
      <c r="G87" s="5">
        <v>0</v>
      </c>
      <c r="H87" s="6">
        <v>45544</v>
      </c>
      <c r="I87" s="5">
        <v>333.97</v>
      </c>
      <c r="J87" s="11">
        <f>Sales_Data2[[#This Row],[Sales]]*Sales_Data2[[#This Row],[Quantity]]</f>
        <v>22709.789999999997</v>
      </c>
      <c r="K87" s="13">
        <f>Sales_Data2[[#This Row],[Sales]]*(1-$P$2)-(Sales_Data2[[#This Row],[Sales]]-Sales_Data2[[#This Row],[Profit]])</f>
        <v>333.97</v>
      </c>
      <c r="L87" s="21">
        <f ca="1">IF(Sales_Data2[[#This Row],[Sales]]&lt;&gt;"",NOW(),"")</f>
        <v>45862.087589930554</v>
      </c>
      <c r="M87" s="26" t="str">
        <f>TEXT(Sales_Data2[[#This Row],[Order_Date]],"mmm-yyyy")</f>
        <v>Sep-2024</v>
      </c>
      <c r="N87" s="26"/>
      <c r="O87" s="42"/>
    </row>
    <row r="88" spans="1:15" ht="15.75" customHeight="1" x14ac:dyDescent="0.25">
      <c r="A88" s="5" t="s">
        <v>42</v>
      </c>
      <c r="B88" s="5" t="s">
        <v>57</v>
      </c>
      <c r="C88" s="5" t="s">
        <v>20</v>
      </c>
      <c r="D88" s="5" t="s">
        <v>29</v>
      </c>
      <c r="E88" s="5">
        <v>873.7</v>
      </c>
      <c r="F88" s="5">
        <v>9</v>
      </c>
      <c r="G88" s="5">
        <v>0</v>
      </c>
      <c r="H88" s="6">
        <v>45546</v>
      </c>
      <c r="I88" s="5">
        <v>305.8</v>
      </c>
      <c r="J88" s="11">
        <f>Sales_Data2[[#This Row],[Sales]]*Sales_Data2[[#This Row],[Quantity]]</f>
        <v>7863.3</v>
      </c>
      <c r="K88" s="13">
        <f>Sales_Data2[[#This Row],[Sales]]*(1-$P$2)-(Sales_Data2[[#This Row],[Sales]]-Sales_Data2[[#This Row],[Profit]])</f>
        <v>305.79999999999995</v>
      </c>
      <c r="L88" s="21">
        <f ca="1">IF(Sales_Data2[[#This Row],[Sales]]&lt;&gt;"",NOW(),"")</f>
        <v>45862.087589930554</v>
      </c>
      <c r="M88" s="26" t="str">
        <f>TEXT(Sales_Data2[[#This Row],[Order_Date]],"mmm-yyyy")</f>
        <v>Sep-2024</v>
      </c>
      <c r="N88" s="26"/>
      <c r="O88" s="42"/>
    </row>
    <row r="89" spans="1:15" ht="15.75" customHeight="1" x14ac:dyDescent="0.25">
      <c r="A89" s="5" t="s">
        <v>74</v>
      </c>
      <c r="B89" s="5" t="s">
        <v>66</v>
      </c>
      <c r="C89" s="5" t="s">
        <v>13</v>
      </c>
      <c r="D89" s="5" t="s">
        <v>41</v>
      </c>
      <c r="E89" s="5">
        <v>1443.98</v>
      </c>
      <c r="F89" s="5">
        <v>19</v>
      </c>
      <c r="G89" s="5">
        <v>0</v>
      </c>
      <c r="H89" s="6">
        <v>45547</v>
      </c>
      <c r="I89" s="5">
        <v>649.79</v>
      </c>
      <c r="J89" s="11">
        <f>Sales_Data2[[#This Row],[Sales]]*Sales_Data2[[#This Row],[Quantity]]</f>
        <v>27435.62</v>
      </c>
      <c r="K89" s="13">
        <f>Sales_Data2[[#This Row],[Sales]]*(1-$P$2)-(Sales_Data2[[#This Row],[Sales]]-Sales_Data2[[#This Row],[Profit]])</f>
        <v>649.79</v>
      </c>
      <c r="L89" s="21">
        <f ca="1">IF(Sales_Data2[[#This Row],[Sales]]&lt;&gt;"",NOW(),"")</f>
        <v>45862.087589930554</v>
      </c>
      <c r="M89" s="26" t="str">
        <f>TEXT(Sales_Data2[[#This Row],[Order_Date]],"mmm-yyyy")</f>
        <v>Sep-2024</v>
      </c>
      <c r="N89" s="26"/>
      <c r="O89" s="42"/>
    </row>
    <row r="90" spans="1:15" ht="15.75" customHeight="1" x14ac:dyDescent="0.25">
      <c r="A90" s="5" t="s">
        <v>42</v>
      </c>
      <c r="B90" s="5" t="s">
        <v>25</v>
      </c>
      <c r="C90" s="5" t="s">
        <v>20</v>
      </c>
      <c r="D90" s="5" t="s">
        <v>41</v>
      </c>
      <c r="E90" s="5">
        <v>1154.33</v>
      </c>
      <c r="F90" s="5">
        <v>11</v>
      </c>
      <c r="G90" s="5">
        <v>0.15</v>
      </c>
      <c r="H90" s="6">
        <v>45549</v>
      </c>
      <c r="I90" s="5">
        <v>441.53</v>
      </c>
      <c r="J90" s="11">
        <f>Sales_Data2[[#This Row],[Sales]]*Sales_Data2[[#This Row],[Quantity]]</f>
        <v>12697.63</v>
      </c>
      <c r="K90" s="13">
        <f>Sales_Data2[[#This Row],[Sales]]*(1-$P$2)-(Sales_Data2[[#This Row],[Sales]]-Sales_Data2[[#This Row],[Profit]])</f>
        <v>441.53</v>
      </c>
      <c r="L90" s="21">
        <f ca="1">IF(Sales_Data2[[#This Row],[Sales]]&lt;&gt;"",NOW(),"")</f>
        <v>45862.087589930554</v>
      </c>
      <c r="M90" s="26" t="str">
        <f>TEXT(Sales_Data2[[#This Row],[Order_Date]],"mmm-yyyy")</f>
        <v>Sep-2024</v>
      </c>
      <c r="N90" s="26"/>
      <c r="O90" s="42"/>
    </row>
    <row r="91" spans="1:15" ht="15.75" customHeight="1" x14ac:dyDescent="0.25">
      <c r="A91" s="5" t="s">
        <v>51</v>
      </c>
      <c r="B91" s="5" t="s">
        <v>52</v>
      </c>
      <c r="C91" s="5" t="s">
        <v>22</v>
      </c>
      <c r="D91" s="5" t="s">
        <v>14</v>
      </c>
      <c r="E91" s="5">
        <v>1264.49</v>
      </c>
      <c r="F91" s="5">
        <v>16</v>
      </c>
      <c r="G91" s="5">
        <v>0.05</v>
      </c>
      <c r="H91" s="6">
        <v>45549</v>
      </c>
      <c r="I91" s="5">
        <v>480.51</v>
      </c>
      <c r="J91" s="11">
        <f>Sales_Data2[[#This Row],[Sales]]*Sales_Data2[[#This Row],[Quantity]]</f>
        <v>20231.84</v>
      </c>
      <c r="K91" s="13">
        <f>Sales_Data2[[#This Row],[Sales]]*(1-$P$2)-(Sales_Data2[[#This Row],[Sales]]-Sales_Data2[[#This Row],[Profit]])</f>
        <v>480.51</v>
      </c>
      <c r="L91" s="21">
        <f ca="1">IF(Sales_Data2[[#This Row],[Sales]]&lt;&gt;"",NOW(),"")</f>
        <v>45862.087589930554</v>
      </c>
      <c r="M91" s="26" t="str">
        <f>TEXT(Sales_Data2[[#This Row],[Order_Date]],"mmm-yyyy")</f>
        <v>Sep-2024</v>
      </c>
      <c r="N91" s="26"/>
      <c r="O91" s="42"/>
    </row>
    <row r="92" spans="1:15" ht="15.75" customHeight="1" x14ac:dyDescent="0.25">
      <c r="A92" s="5" t="s">
        <v>27</v>
      </c>
      <c r="B92" s="5" t="s">
        <v>68</v>
      </c>
      <c r="C92" s="5" t="s">
        <v>13</v>
      </c>
      <c r="D92" s="5" t="s">
        <v>29</v>
      </c>
      <c r="E92" s="5">
        <v>1101.55</v>
      </c>
      <c r="F92" s="5">
        <v>4</v>
      </c>
      <c r="G92" s="5">
        <v>0.1</v>
      </c>
      <c r="H92" s="6">
        <v>45551</v>
      </c>
      <c r="I92" s="5">
        <v>346.99</v>
      </c>
      <c r="J92" s="11">
        <f>Sales_Data2[[#This Row],[Sales]]*Sales_Data2[[#This Row],[Quantity]]</f>
        <v>4406.2</v>
      </c>
      <c r="K92" s="13">
        <f>Sales_Data2[[#This Row],[Sales]]*(1-$P$2)-(Sales_Data2[[#This Row],[Sales]]-Sales_Data2[[#This Row],[Profit]])</f>
        <v>346.99</v>
      </c>
      <c r="L92" s="21">
        <f ca="1">IF(Sales_Data2[[#This Row],[Sales]]&lt;&gt;"",NOW(),"")</f>
        <v>45862.087589930554</v>
      </c>
      <c r="M92" s="26" t="str">
        <f>TEXT(Sales_Data2[[#This Row],[Order_Date]],"mmm-yyyy")</f>
        <v>Sep-2024</v>
      </c>
      <c r="N92" s="26"/>
      <c r="O92" s="42"/>
    </row>
    <row r="93" spans="1:15" ht="15.75" customHeight="1" x14ac:dyDescent="0.25">
      <c r="A93" s="5" t="s">
        <v>75</v>
      </c>
      <c r="B93" s="5" t="s">
        <v>16</v>
      </c>
      <c r="C93" s="5" t="s">
        <v>22</v>
      </c>
      <c r="D93" s="5" t="s">
        <v>29</v>
      </c>
      <c r="E93" s="5">
        <v>727.73</v>
      </c>
      <c r="F93" s="5">
        <v>1</v>
      </c>
      <c r="G93" s="5">
        <v>0.1</v>
      </c>
      <c r="H93" s="6">
        <v>45552</v>
      </c>
      <c r="I93" s="5">
        <v>229.23</v>
      </c>
      <c r="J93" s="11">
        <f>Sales_Data2[[#This Row],[Sales]]*Sales_Data2[[#This Row],[Quantity]]</f>
        <v>727.73</v>
      </c>
      <c r="K93" s="13">
        <f>Sales_Data2[[#This Row],[Sales]]*(1-$P$2)-(Sales_Data2[[#This Row],[Sales]]-Sales_Data2[[#This Row],[Profit]])</f>
        <v>229.23000000000002</v>
      </c>
      <c r="L93" s="21">
        <f ca="1">IF(Sales_Data2[[#This Row],[Sales]]&lt;&gt;"",NOW(),"")</f>
        <v>45862.087589930554</v>
      </c>
      <c r="M93" s="26" t="str">
        <f>TEXT(Sales_Data2[[#This Row],[Order_Date]],"mmm-yyyy")</f>
        <v>Sep-2024</v>
      </c>
      <c r="N93" s="26"/>
      <c r="O93" s="42"/>
    </row>
    <row r="94" spans="1:15" ht="15.75" customHeight="1" x14ac:dyDescent="0.25">
      <c r="A94" s="5" t="s">
        <v>76</v>
      </c>
      <c r="B94" s="5" t="s">
        <v>40</v>
      </c>
      <c r="C94" s="5" t="s">
        <v>20</v>
      </c>
      <c r="D94" s="5" t="s">
        <v>41</v>
      </c>
      <c r="E94" s="5">
        <v>875.41</v>
      </c>
      <c r="F94" s="5">
        <v>13</v>
      </c>
      <c r="G94" s="5">
        <v>0.15</v>
      </c>
      <c r="H94" s="6">
        <v>45552</v>
      </c>
      <c r="I94" s="5">
        <v>334.84</v>
      </c>
      <c r="J94" s="11">
        <f>Sales_Data2[[#This Row],[Sales]]*Sales_Data2[[#This Row],[Quantity]]</f>
        <v>11380.33</v>
      </c>
      <c r="K94" s="13">
        <f>Sales_Data2[[#This Row],[Sales]]*(1-$P$2)-(Sales_Data2[[#This Row],[Sales]]-Sales_Data2[[#This Row],[Profit]])</f>
        <v>334.84000000000003</v>
      </c>
      <c r="L94" s="21">
        <f ca="1">IF(Sales_Data2[[#This Row],[Sales]]&lt;&gt;"",NOW(),"")</f>
        <v>45862.087589930554</v>
      </c>
      <c r="M94" s="26" t="str">
        <f>TEXT(Sales_Data2[[#This Row],[Order_Date]],"mmm-yyyy")</f>
        <v>Sep-2024</v>
      </c>
      <c r="N94" s="26"/>
      <c r="O94" s="42"/>
    </row>
    <row r="95" spans="1:15" ht="15.75" customHeight="1" x14ac:dyDescent="0.25">
      <c r="A95" s="5" t="s">
        <v>69</v>
      </c>
      <c r="B95" s="5" t="s">
        <v>25</v>
      </c>
      <c r="C95" s="5" t="s">
        <v>13</v>
      </c>
      <c r="D95" s="5" t="s">
        <v>23</v>
      </c>
      <c r="E95" s="5">
        <v>1158.94</v>
      </c>
      <c r="F95" s="5">
        <v>19</v>
      </c>
      <c r="G95" s="5">
        <v>0.2</v>
      </c>
      <c r="H95" s="6">
        <v>45553</v>
      </c>
      <c r="I95" s="5">
        <v>231.79</v>
      </c>
      <c r="J95" s="11">
        <f>Sales_Data2[[#This Row],[Sales]]*Sales_Data2[[#This Row],[Quantity]]</f>
        <v>22019.86</v>
      </c>
      <c r="K95" s="13">
        <f>Sales_Data2[[#This Row],[Sales]]*(1-$P$2)-(Sales_Data2[[#This Row],[Sales]]-Sales_Data2[[#This Row],[Profit]])</f>
        <v>231.78999999999996</v>
      </c>
      <c r="L95" s="21">
        <f ca="1">IF(Sales_Data2[[#This Row],[Sales]]&lt;&gt;"",NOW(),"")</f>
        <v>45862.087589930554</v>
      </c>
      <c r="M95" s="26" t="str">
        <f>TEXT(Sales_Data2[[#This Row],[Order_Date]],"mmm-yyyy")</f>
        <v>Sep-2024</v>
      </c>
      <c r="N95" s="26"/>
      <c r="O95" s="42"/>
    </row>
    <row r="96" spans="1:15" ht="15.75" customHeight="1" x14ac:dyDescent="0.25">
      <c r="A96" s="5" t="s">
        <v>77</v>
      </c>
      <c r="B96" s="5" t="s">
        <v>49</v>
      </c>
      <c r="C96" s="5" t="s">
        <v>22</v>
      </c>
      <c r="D96" s="5" t="s">
        <v>14</v>
      </c>
      <c r="E96" s="5">
        <v>966.3</v>
      </c>
      <c r="F96" s="5">
        <v>2</v>
      </c>
      <c r="G96" s="5">
        <v>0.15</v>
      </c>
      <c r="H96" s="6">
        <v>45557</v>
      </c>
      <c r="I96" s="5">
        <v>328.54</v>
      </c>
      <c r="J96" s="11">
        <f>Sales_Data2[[#This Row],[Sales]]*Sales_Data2[[#This Row],[Quantity]]</f>
        <v>1932.6</v>
      </c>
      <c r="K96" s="13">
        <f>Sales_Data2[[#This Row],[Sales]]*(1-$P$2)-(Sales_Data2[[#This Row],[Sales]]-Sales_Data2[[#This Row],[Profit]])</f>
        <v>328.53999999999996</v>
      </c>
      <c r="L96" s="21">
        <f ca="1">IF(Sales_Data2[[#This Row],[Sales]]&lt;&gt;"",NOW(),"")</f>
        <v>45862.087589930554</v>
      </c>
      <c r="M96" s="26" t="str">
        <f>TEXT(Sales_Data2[[#This Row],[Order_Date]],"mmm-yyyy")</f>
        <v>Sep-2024</v>
      </c>
      <c r="N96" s="26"/>
      <c r="O96" s="42"/>
    </row>
    <row r="97" spans="1:15" ht="15.75" customHeight="1" x14ac:dyDescent="0.25">
      <c r="A97" s="5" t="s">
        <v>70</v>
      </c>
      <c r="B97" s="5" t="s">
        <v>19</v>
      </c>
      <c r="C97" s="5" t="s">
        <v>22</v>
      </c>
      <c r="D97" s="5" t="s">
        <v>14</v>
      </c>
      <c r="E97" s="5">
        <v>917.48</v>
      </c>
      <c r="F97" s="5">
        <v>6</v>
      </c>
      <c r="G97" s="5">
        <v>0</v>
      </c>
      <c r="H97" s="6">
        <v>45558</v>
      </c>
      <c r="I97" s="5">
        <v>366.99</v>
      </c>
      <c r="J97" s="11">
        <f>Sales_Data2[[#This Row],[Sales]]*Sales_Data2[[#This Row],[Quantity]]</f>
        <v>5504.88</v>
      </c>
      <c r="K97" s="13">
        <f>Sales_Data2[[#This Row],[Sales]]*(1-$P$2)-(Sales_Data2[[#This Row],[Sales]]-Sales_Data2[[#This Row],[Profit]])</f>
        <v>366.99</v>
      </c>
      <c r="L97" s="21">
        <f ca="1">IF(Sales_Data2[[#This Row],[Sales]]&lt;&gt;"",NOW(),"")</f>
        <v>45862.087589930554</v>
      </c>
      <c r="M97" s="26" t="str">
        <f>TEXT(Sales_Data2[[#This Row],[Order_Date]],"mmm-yyyy")</f>
        <v>Sep-2024</v>
      </c>
      <c r="N97" s="26"/>
      <c r="O97" s="42"/>
    </row>
    <row r="98" spans="1:15" ht="15.75" customHeight="1" x14ac:dyDescent="0.25">
      <c r="A98" s="5" t="s">
        <v>43</v>
      </c>
      <c r="B98" s="5" t="s">
        <v>63</v>
      </c>
      <c r="C98" s="5" t="s">
        <v>13</v>
      </c>
      <c r="D98" s="5" t="s">
        <v>29</v>
      </c>
      <c r="E98" s="5">
        <v>1172.97</v>
      </c>
      <c r="F98" s="5">
        <v>7</v>
      </c>
      <c r="G98" s="5">
        <v>0.15</v>
      </c>
      <c r="H98" s="6">
        <v>45559</v>
      </c>
      <c r="I98" s="5">
        <v>348.96</v>
      </c>
      <c r="J98" s="11">
        <f>Sales_Data2[[#This Row],[Sales]]*Sales_Data2[[#This Row],[Quantity]]</f>
        <v>8210.7900000000009</v>
      </c>
      <c r="K98" s="13">
        <f>Sales_Data2[[#This Row],[Sales]]*(1-$P$2)-(Sales_Data2[[#This Row],[Sales]]-Sales_Data2[[#This Row],[Profit]])</f>
        <v>348.96000000000004</v>
      </c>
      <c r="L98" s="21">
        <f ca="1">IF(Sales_Data2[[#This Row],[Sales]]&lt;&gt;"",NOW(),"")</f>
        <v>45862.087589930554</v>
      </c>
      <c r="M98" s="26" t="str">
        <f>TEXT(Sales_Data2[[#This Row],[Order_Date]],"mmm-yyyy")</f>
        <v>Sep-2024</v>
      </c>
      <c r="N98" s="26"/>
      <c r="O98" s="42"/>
    </row>
    <row r="99" spans="1:15" ht="15.75" customHeight="1" x14ac:dyDescent="0.25">
      <c r="A99" s="5" t="s">
        <v>59</v>
      </c>
      <c r="B99" s="5" t="s">
        <v>25</v>
      </c>
      <c r="C99" s="5" t="s">
        <v>26</v>
      </c>
      <c r="D99" s="5" t="s">
        <v>17</v>
      </c>
      <c r="E99" s="5">
        <v>1205.82</v>
      </c>
      <c r="F99" s="5">
        <v>11</v>
      </c>
      <c r="G99" s="5">
        <v>0.1</v>
      </c>
      <c r="H99" s="6">
        <v>45559</v>
      </c>
      <c r="I99" s="5">
        <v>542.62</v>
      </c>
      <c r="J99" s="11">
        <f>Sales_Data2[[#This Row],[Sales]]*Sales_Data2[[#This Row],[Quantity]]</f>
        <v>13264.019999999999</v>
      </c>
      <c r="K99" s="13">
        <f>Sales_Data2[[#This Row],[Sales]]*(1-$P$2)-(Sales_Data2[[#This Row],[Sales]]-Sales_Data2[[#This Row],[Profit]])</f>
        <v>542.62</v>
      </c>
      <c r="L99" s="21">
        <f ca="1">IF(Sales_Data2[[#This Row],[Sales]]&lt;&gt;"",NOW(),"")</f>
        <v>45862.087589930554</v>
      </c>
      <c r="M99" s="26" t="str">
        <f>TEXT(Sales_Data2[[#This Row],[Order_Date]],"mmm-yyyy")</f>
        <v>Sep-2024</v>
      </c>
      <c r="N99" s="26"/>
      <c r="O99" s="42"/>
    </row>
    <row r="100" spans="1:15" ht="15.75" customHeight="1" x14ac:dyDescent="0.25">
      <c r="A100" s="5" t="s">
        <v>18</v>
      </c>
      <c r="B100" s="5" t="s">
        <v>66</v>
      </c>
      <c r="C100" s="5" t="s">
        <v>13</v>
      </c>
      <c r="D100" s="5" t="s">
        <v>41</v>
      </c>
      <c r="E100" s="5">
        <v>826.93</v>
      </c>
      <c r="F100" s="5">
        <v>10</v>
      </c>
      <c r="G100" s="5">
        <v>0.2</v>
      </c>
      <c r="H100" s="6">
        <v>45564</v>
      </c>
      <c r="I100" s="5">
        <v>297.69</v>
      </c>
      <c r="J100" s="11">
        <f>Sales_Data2[[#This Row],[Sales]]*Sales_Data2[[#This Row],[Quantity]]</f>
        <v>8269.2999999999993</v>
      </c>
      <c r="K100" s="13">
        <f>Sales_Data2[[#This Row],[Sales]]*(1-$P$2)-(Sales_Data2[[#This Row],[Sales]]-Sales_Data2[[#This Row],[Profit]])</f>
        <v>297.68999999999994</v>
      </c>
      <c r="L100" s="21">
        <f ca="1">IF(Sales_Data2[[#This Row],[Sales]]&lt;&gt;"",NOW(),"")</f>
        <v>45862.087589930554</v>
      </c>
      <c r="M100" s="26" t="str">
        <f>TEXT(Sales_Data2[[#This Row],[Order_Date]],"mmm-yyyy")</f>
        <v>Sep-2024</v>
      </c>
      <c r="N100" s="26"/>
      <c r="O100" s="42"/>
    </row>
    <row r="101" spans="1:15" ht="15.75" customHeight="1" x14ac:dyDescent="0.25">
      <c r="A101" s="5" t="s">
        <v>69</v>
      </c>
      <c r="B101" s="5" t="s">
        <v>25</v>
      </c>
      <c r="C101" s="5" t="s">
        <v>36</v>
      </c>
      <c r="D101" s="5" t="s">
        <v>17</v>
      </c>
      <c r="E101" s="5">
        <v>902.19</v>
      </c>
      <c r="F101" s="5">
        <v>12</v>
      </c>
      <c r="G101" s="5">
        <v>0</v>
      </c>
      <c r="H101" s="6">
        <v>45564</v>
      </c>
      <c r="I101" s="5">
        <v>451.1</v>
      </c>
      <c r="J101" s="11">
        <f>Sales_Data2[[#This Row],[Sales]]*Sales_Data2[[#This Row],[Quantity]]</f>
        <v>10826.28</v>
      </c>
      <c r="K101" s="13">
        <f>Sales_Data2[[#This Row],[Sales]]*(1-$P$2)-(Sales_Data2[[#This Row],[Sales]]-Sales_Data2[[#This Row],[Profit]])</f>
        <v>451.1</v>
      </c>
      <c r="L101" s="21">
        <f ca="1">IF(Sales_Data2[[#This Row],[Sales]]&lt;&gt;"",NOW(),"")</f>
        <v>45862.087589930554</v>
      </c>
      <c r="M101" s="26" t="str">
        <f>TEXT(Sales_Data2[[#This Row],[Order_Date]],"mmm-yyyy")</f>
        <v>Sep-2024</v>
      </c>
      <c r="N101" s="26"/>
      <c r="O101" s="42"/>
    </row>
    <row r="102" spans="1:15" ht="15.75" customHeight="1" x14ac:dyDescent="0.25">
      <c r="A102" s="5" t="s">
        <v>76</v>
      </c>
      <c r="B102" s="5" t="s">
        <v>40</v>
      </c>
      <c r="C102" s="5" t="s">
        <v>26</v>
      </c>
      <c r="D102" s="5" t="s">
        <v>14</v>
      </c>
      <c r="E102" s="5">
        <v>585.97</v>
      </c>
      <c r="F102" s="5">
        <v>17</v>
      </c>
      <c r="G102" s="5">
        <v>0.1</v>
      </c>
      <c r="H102" s="6">
        <v>45565</v>
      </c>
      <c r="I102" s="5">
        <v>210.95</v>
      </c>
      <c r="J102" s="11">
        <f>Sales_Data2[[#This Row],[Sales]]*Sales_Data2[[#This Row],[Quantity]]</f>
        <v>9961.49</v>
      </c>
      <c r="K102" s="13">
        <f>Sales_Data2[[#This Row],[Sales]]*(1-$P$2)-(Sales_Data2[[#This Row],[Sales]]-Sales_Data2[[#This Row],[Profit]])</f>
        <v>210.95</v>
      </c>
      <c r="L102" s="21">
        <f ca="1">IF(Sales_Data2[[#This Row],[Sales]]&lt;&gt;"",NOW(),"")</f>
        <v>45862.087589930554</v>
      </c>
      <c r="M102" s="26" t="str">
        <f>TEXT(Sales_Data2[[#This Row],[Order_Date]],"mmm-yyyy")</f>
        <v>Sep-2024</v>
      </c>
      <c r="N102" s="26"/>
      <c r="O102" s="42"/>
    </row>
    <row r="103" spans="1:15" ht="15.75" customHeight="1" x14ac:dyDescent="0.25">
      <c r="A103" s="5" t="s">
        <v>62</v>
      </c>
      <c r="B103" s="5" t="s">
        <v>28</v>
      </c>
      <c r="C103" s="5" t="s">
        <v>26</v>
      </c>
      <c r="D103" s="5" t="s">
        <v>17</v>
      </c>
      <c r="E103" s="5">
        <v>990.19</v>
      </c>
      <c r="F103" s="5">
        <v>8</v>
      </c>
      <c r="G103" s="5">
        <v>0.1</v>
      </c>
      <c r="H103" s="6">
        <v>45565</v>
      </c>
      <c r="I103" s="5">
        <v>445.59</v>
      </c>
      <c r="J103" s="11">
        <f>Sales_Data2[[#This Row],[Sales]]*Sales_Data2[[#This Row],[Quantity]]</f>
        <v>7921.52</v>
      </c>
      <c r="K103" s="13">
        <f>Sales_Data2[[#This Row],[Sales]]*(1-$P$2)-(Sales_Data2[[#This Row],[Sales]]-Sales_Data2[[#This Row],[Profit]])</f>
        <v>445.58999999999992</v>
      </c>
      <c r="L103" s="21">
        <f ca="1">IF(Sales_Data2[[#This Row],[Sales]]&lt;&gt;"",NOW(),"")</f>
        <v>45862.087589930554</v>
      </c>
      <c r="M103" s="26" t="str">
        <f>TEXT(Sales_Data2[[#This Row],[Order_Date]],"mmm-yyyy")</f>
        <v>Sep-2024</v>
      </c>
      <c r="N103" s="26"/>
      <c r="O103" s="42"/>
    </row>
    <row r="104" spans="1:15" ht="15.75" customHeight="1" x14ac:dyDescent="0.25">
      <c r="A104" s="5" t="s">
        <v>46</v>
      </c>
      <c r="B104" s="5" t="s">
        <v>58</v>
      </c>
      <c r="C104" s="5" t="s">
        <v>36</v>
      </c>
      <c r="D104" s="5" t="s">
        <v>23</v>
      </c>
      <c r="E104" s="5">
        <v>1014.09</v>
      </c>
      <c r="F104" s="5">
        <v>13</v>
      </c>
      <c r="G104" s="5">
        <v>0.2</v>
      </c>
      <c r="H104" s="6">
        <v>45567</v>
      </c>
      <c r="I104" s="5">
        <v>202.82</v>
      </c>
      <c r="J104" s="11">
        <f>Sales_Data2[[#This Row],[Sales]]*Sales_Data2[[#This Row],[Quantity]]</f>
        <v>13183.17</v>
      </c>
      <c r="K104" s="13">
        <f>Sales_Data2[[#This Row],[Sales]]*(1-$P$2)-(Sales_Data2[[#This Row],[Sales]]-Sales_Data2[[#This Row],[Profit]])</f>
        <v>202.82000000000005</v>
      </c>
      <c r="L104" s="21">
        <f ca="1">IF(Sales_Data2[[#This Row],[Sales]]&lt;&gt;"",NOW(),"")</f>
        <v>45862.087589930554</v>
      </c>
      <c r="M104" s="26" t="str">
        <f>TEXT(Sales_Data2[[#This Row],[Order_Date]],"mmm-yyyy")</f>
        <v>Oct-2024</v>
      </c>
      <c r="N104" s="26"/>
      <c r="O104" s="42"/>
    </row>
    <row r="105" spans="1:15" ht="15.75" customHeight="1" x14ac:dyDescent="0.25">
      <c r="A105" s="5" t="s">
        <v>15</v>
      </c>
      <c r="B105" s="5" t="s">
        <v>50</v>
      </c>
      <c r="C105" s="5" t="s">
        <v>26</v>
      </c>
      <c r="D105" s="5" t="s">
        <v>23</v>
      </c>
      <c r="E105" s="5">
        <v>925.29</v>
      </c>
      <c r="F105" s="5">
        <v>17</v>
      </c>
      <c r="G105" s="5">
        <v>0</v>
      </c>
      <c r="H105" s="6">
        <v>45570</v>
      </c>
      <c r="I105" s="5">
        <v>231.32</v>
      </c>
      <c r="J105" s="11">
        <f>Sales_Data2[[#This Row],[Sales]]*Sales_Data2[[#This Row],[Quantity]]</f>
        <v>15729.93</v>
      </c>
      <c r="K105" s="13">
        <f>Sales_Data2[[#This Row],[Sales]]*(1-$P$2)-(Sales_Data2[[#This Row],[Sales]]-Sales_Data2[[#This Row],[Profit]])</f>
        <v>231.31999999999994</v>
      </c>
      <c r="L105" s="21">
        <f ca="1">IF(Sales_Data2[[#This Row],[Sales]]&lt;&gt;"",NOW(),"")</f>
        <v>45862.087589930554</v>
      </c>
      <c r="M105" s="26" t="str">
        <f>TEXT(Sales_Data2[[#This Row],[Order_Date]],"mmm-yyyy")</f>
        <v>Oct-2024</v>
      </c>
      <c r="N105" s="26"/>
      <c r="O105" s="42"/>
    </row>
    <row r="106" spans="1:15" ht="15.75" customHeight="1" x14ac:dyDescent="0.25">
      <c r="A106" s="5" t="s">
        <v>56</v>
      </c>
      <c r="B106" s="5" t="s">
        <v>49</v>
      </c>
      <c r="C106" s="5" t="s">
        <v>20</v>
      </c>
      <c r="D106" s="5" t="s">
        <v>29</v>
      </c>
      <c r="E106" s="5">
        <v>1286.54</v>
      </c>
      <c r="F106" s="5">
        <v>8</v>
      </c>
      <c r="G106" s="5">
        <v>0</v>
      </c>
      <c r="H106" s="6">
        <v>45575</v>
      </c>
      <c r="I106" s="5">
        <v>450.29</v>
      </c>
      <c r="J106" s="11">
        <f>Sales_Data2[[#This Row],[Sales]]*Sales_Data2[[#This Row],[Quantity]]</f>
        <v>10292.32</v>
      </c>
      <c r="K106" s="13">
        <f>Sales_Data2[[#This Row],[Sales]]*(1-$P$2)-(Sales_Data2[[#This Row],[Sales]]-Sales_Data2[[#This Row],[Profit]])</f>
        <v>450.28999999999996</v>
      </c>
      <c r="L106" s="21">
        <f ca="1">IF(Sales_Data2[[#This Row],[Sales]]&lt;&gt;"",NOW(),"")</f>
        <v>45862.087589930554</v>
      </c>
      <c r="M106" s="26" t="str">
        <f>TEXT(Sales_Data2[[#This Row],[Order_Date]],"mmm-yyyy")</f>
        <v>Oct-2024</v>
      </c>
      <c r="N106" s="26"/>
      <c r="O106" s="42"/>
    </row>
    <row r="107" spans="1:15" ht="15.75" customHeight="1" x14ac:dyDescent="0.25">
      <c r="A107" s="5" t="s">
        <v>39</v>
      </c>
      <c r="B107" s="5" t="s">
        <v>66</v>
      </c>
      <c r="C107" s="5" t="s">
        <v>22</v>
      </c>
      <c r="D107" s="5" t="s">
        <v>14</v>
      </c>
      <c r="E107" s="5">
        <v>961.62</v>
      </c>
      <c r="F107" s="5">
        <v>8</v>
      </c>
      <c r="G107" s="5">
        <v>0.2</v>
      </c>
      <c r="H107" s="6">
        <v>45577</v>
      </c>
      <c r="I107" s="5">
        <v>307.72000000000003</v>
      </c>
      <c r="J107" s="11">
        <f>Sales_Data2[[#This Row],[Sales]]*Sales_Data2[[#This Row],[Quantity]]</f>
        <v>7692.96</v>
      </c>
      <c r="K107" s="13">
        <f>Sales_Data2[[#This Row],[Sales]]*(1-$P$2)-(Sales_Data2[[#This Row],[Sales]]-Sales_Data2[[#This Row],[Profit]])</f>
        <v>307.72000000000003</v>
      </c>
      <c r="L107" s="21">
        <f ca="1">IF(Sales_Data2[[#This Row],[Sales]]&lt;&gt;"",NOW(),"")</f>
        <v>45862.087589930554</v>
      </c>
      <c r="M107" s="26" t="str">
        <f>TEXT(Sales_Data2[[#This Row],[Order_Date]],"mmm-yyyy")</f>
        <v>Oct-2024</v>
      </c>
      <c r="N107" s="26"/>
      <c r="O107" s="42"/>
    </row>
    <row r="108" spans="1:15" ht="15.75" customHeight="1" x14ac:dyDescent="0.25">
      <c r="A108" s="5" t="s">
        <v>46</v>
      </c>
      <c r="B108" s="5" t="s">
        <v>25</v>
      </c>
      <c r="C108" s="5" t="s">
        <v>20</v>
      </c>
      <c r="D108" s="5" t="s">
        <v>14</v>
      </c>
      <c r="E108" s="5">
        <v>1081.1400000000001</v>
      </c>
      <c r="F108" s="5">
        <v>19</v>
      </c>
      <c r="G108" s="5">
        <v>0.15</v>
      </c>
      <c r="H108" s="6">
        <v>45577</v>
      </c>
      <c r="I108" s="5">
        <v>367.59</v>
      </c>
      <c r="J108" s="11">
        <f>Sales_Data2[[#This Row],[Sales]]*Sales_Data2[[#This Row],[Quantity]]</f>
        <v>20541.660000000003</v>
      </c>
      <c r="K108" s="13">
        <f>Sales_Data2[[#This Row],[Sales]]*(1-$P$2)-(Sales_Data2[[#This Row],[Sales]]-Sales_Data2[[#This Row],[Profit]])</f>
        <v>367.58999999999992</v>
      </c>
      <c r="L108" s="21">
        <f ca="1">IF(Sales_Data2[[#This Row],[Sales]]&lt;&gt;"",NOW(),"")</f>
        <v>45862.087589930554</v>
      </c>
      <c r="M108" s="26" t="str">
        <f>TEXT(Sales_Data2[[#This Row],[Order_Date]],"mmm-yyyy")</f>
        <v>Oct-2024</v>
      </c>
      <c r="N108" s="26"/>
      <c r="O108" s="42"/>
    </row>
    <row r="109" spans="1:15" ht="15.75" customHeight="1" x14ac:dyDescent="0.25">
      <c r="A109" s="5" t="s">
        <v>60</v>
      </c>
      <c r="B109" s="5" t="s">
        <v>25</v>
      </c>
      <c r="C109" s="5" t="s">
        <v>13</v>
      </c>
      <c r="D109" s="5" t="s">
        <v>17</v>
      </c>
      <c r="E109" s="5">
        <v>1923.66</v>
      </c>
      <c r="F109" s="5">
        <v>9</v>
      </c>
      <c r="G109" s="5">
        <v>0.2</v>
      </c>
      <c r="H109" s="6">
        <v>45580</v>
      </c>
      <c r="I109" s="5">
        <v>769.46</v>
      </c>
      <c r="J109" s="11">
        <f>Sales_Data2[[#This Row],[Sales]]*Sales_Data2[[#This Row],[Quantity]]</f>
        <v>17312.940000000002</v>
      </c>
      <c r="K109" s="13">
        <f>Sales_Data2[[#This Row],[Sales]]*(1-$P$2)-(Sales_Data2[[#This Row],[Sales]]-Sales_Data2[[#This Row],[Profit]])</f>
        <v>769.46</v>
      </c>
      <c r="L109" s="21">
        <f ca="1">IF(Sales_Data2[[#This Row],[Sales]]&lt;&gt;"",NOW(),"")</f>
        <v>45862.087589930554</v>
      </c>
      <c r="M109" s="26" t="str">
        <f>TEXT(Sales_Data2[[#This Row],[Order_Date]],"mmm-yyyy")</f>
        <v>Oct-2024</v>
      </c>
      <c r="N109" s="26"/>
      <c r="O109" s="42"/>
    </row>
    <row r="110" spans="1:15" ht="15.75" customHeight="1" x14ac:dyDescent="0.25">
      <c r="A110" s="5" t="s">
        <v>56</v>
      </c>
      <c r="B110" s="5" t="s">
        <v>68</v>
      </c>
      <c r="C110" s="5" t="s">
        <v>36</v>
      </c>
      <c r="D110" s="5" t="s">
        <v>17</v>
      </c>
      <c r="E110" s="5">
        <v>728.71</v>
      </c>
      <c r="F110" s="5">
        <v>14</v>
      </c>
      <c r="G110" s="5">
        <v>0.1</v>
      </c>
      <c r="H110" s="6">
        <v>45581</v>
      </c>
      <c r="I110" s="5">
        <v>327.92</v>
      </c>
      <c r="J110" s="11">
        <f>Sales_Data2[[#This Row],[Sales]]*Sales_Data2[[#This Row],[Quantity]]</f>
        <v>10201.94</v>
      </c>
      <c r="K110" s="13">
        <f>Sales_Data2[[#This Row],[Sales]]*(1-$P$2)-(Sales_Data2[[#This Row],[Sales]]-Sales_Data2[[#This Row],[Profit]])</f>
        <v>327.92</v>
      </c>
      <c r="L110" s="21">
        <f ca="1">IF(Sales_Data2[[#This Row],[Sales]]&lt;&gt;"",NOW(),"")</f>
        <v>45862.087589930554</v>
      </c>
      <c r="M110" s="26" t="str">
        <f>TEXT(Sales_Data2[[#This Row],[Order_Date]],"mmm-yyyy")</f>
        <v>Oct-2024</v>
      </c>
      <c r="N110" s="26"/>
      <c r="O110" s="42"/>
    </row>
    <row r="111" spans="1:15" ht="15.75" customHeight="1" x14ac:dyDescent="0.25">
      <c r="A111" s="5" t="s">
        <v>11</v>
      </c>
      <c r="B111" s="5" t="s">
        <v>35</v>
      </c>
      <c r="C111" s="5" t="s">
        <v>36</v>
      </c>
      <c r="D111" s="5" t="s">
        <v>17</v>
      </c>
      <c r="E111" s="5">
        <v>1301.8900000000001</v>
      </c>
      <c r="F111" s="5">
        <v>7</v>
      </c>
      <c r="G111" s="5">
        <v>0.15</v>
      </c>
      <c r="H111" s="6">
        <v>45581</v>
      </c>
      <c r="I111" s="5">
        <v>553.29999999999995</v>
      </c>
      <c r="J111" s="11">
        <f>Sales_Data2[[#This Row],[Sales]]*Sales_Data2[[#This Row],[Quantity]]</f>
        <v>9113.2300000000014</v>
      </c>
      <c r="K111" s="13">
        <f>Sales_Data2[[#This Row],[Sales]]*(1-$P$2)-(Sales_Data2[[#This Row],[Sales]]-Sales_Data2[[#This Row],[Profit]])</f>
        <v>553.29999999999995</v>
      </c>
      <c r="L111" s="21">
        <f ca="1">IF(Sales_Data2[[#This Row],[Sales]]&lt;&gt;"",NOW(),"")</f>
        <v>45862.087589930554</v>
      </c>
      <c r="M111" s="26" t="str">
        <f>TEXT(Sales_Data2[[#This Row],[Order_Date]],"mmm-yyyy")</f>
        <v>Oct-2024</v>
      </c>
      <c r="N111" s="26"/>
      <c r="O111" s="42"/>
    </row>
    <row r="112" spans="1:15" ht="15.75" customHeight="1" x14ac:dyDescent="0.25">
      <c r="A112" s="5" t="s">
        <v>72</v>
      </c>
      <c r="B112" s="5" t="s">
        <v>68</v>
      </c>
      <c r="C112" s="5" t="s">
        <v>20</v>
      </c>
      <c r="D112" s="5" t="s">
        <v>14</v>
      </c>
      <c r="E112" s="5">
        <v>980.18</v>
      </c>
      <c r="F112" s="5">
        <v>16</v>
      </c>
      <c r="G112" s="5">
        <v>0.1</v>
      </c>
      <c r="H112" s="6">
        <v>45582</v>
      </c>
      <c r="I112" s="5">
        <v>352.86</v>
      </c>
      <c r="J112" s="11">
        <f>Sales_Data2[[#This Row],[Sales]]*Sales_Data2[[#This Row],[Quantity]]</f>
        <v>15682.88</v>
      </c>
      <c r="K112" s="13">
        <f>Sales_Data2[[#This Row],[Sales]]*(1-$P$2)-(Sales_Data2[[#This Row],[Sales]]-Sales_Data2[[#This Row],[Profit]])</f>
        <v>352.86</v>
      </c>
      <c r="L112" s="21">
        <f ca="1">IF(Sales_Data2[[#This Row],[Sales]]&lt;&gt;"",NOW(),"")</f>
        <v>45862.087589930554</v>
      </c>
      <c r="M112" s="26" t="str">
        <f>TEXT(Sales_Data2[[#This Row],[Order_Date]],"mmm-yyyy")</f>
        <v>Oct-2024</v>
      </c>
      <c r="N112" s="26"/>
      <c r="O112" s="42"/>
    </row>
    <row r="113" spans="1:15" ht="15.75" customHeight="1" x14ac:dyDescent="0.25">
      <c r="A113" s="5" t="s">
        <v>76</v>
      </c>
      <c r="B113" s="5" t="s">
        <v>25</v>
      </c>
      <c r="C113" s="5" t="s">
        <v>13</v>
      </c>
      <c r="D113" s="5" t="s">
        <v>17</v>
      </c>
      <c r="E113" s="5">
        <v>697.57</v>
      </c>
      <c r="F113" s="5">
        <v>17</v>
      </c>
      <c r="G113" s="5">
        <v>0.1</v>
      </c>
      <c r="H113" s="6">
        <v>45584</v>
      </c>
      <c r="I113" s="5">
        <v>313.91000000000003</v>
      </c>
      <c r="J113" s="11">
        <f>Sales_Data2[[#This Row],[Sales]]*Sales_Data2[[#This Row],[Quantity]]</f>
        <v>11858.69</v>
      </c>
      <c r="K113" s="13">
        <f>Sales_Data2[[#This Row],[Sales]]*(1-$P$2)-(Sales_Data2[[#This Row],[Sales]]-Sales_Data2[[#This Row],[Profit]])</f>
        <v>313.91000000000003</v>
      </c>
      <c r="L113" s="21">
        <f ca="1">IF(Sales_Data2[[#This Row],[Sales]]&lt;&gt;"",NOW(),"")</f>
        <v>45862.087589930554</v>
      </c>
      <c r="M113" s="26" t="str">
        <f>TEXT(Sales_Data2[[#This Row],[Order_Date]],"mmm-yyyy")</f>
        <v>Oct-2024</v>
      </c>
      <c r="N113" s="26"/>
      <c r="O113" s="42"/>
    </row>
    <row r="114" spans="1:15" ht="15.75" customHeight="1" x14ac:dyDescent="0.25">
      <c r="A114" s="5" t="s">
        <v>48</v>
      </c>
      <c r="B114" s="5" t="s">
        <v>73</v>
      </c>
      <c r="C114" s="5" t="s">
        <v>13</v>
      </c>
      <c r="D114" s="5" t="s">
        <v>29</v>
      </c>
      <c r="E114" s="5">
        <v>1193.6099999999999</v>
      </c>
      <c r="F114" s="5">
        <v>1</v>
      </c>
      <c r="G114" s="5">
        <v>0.15</v>
      </c>
      <c r="H114" s="6">
        <v>45584</v>
      </c>
      <c r="I114" s="5">
        <v>355.1</v>
      </c>
      <c r="J114" s="11">
        <f>Sales_Data2[[#This Row],[Sales]]*Sales_Data2[[#This Row],[Quantity]]</f>
        <v>1193.6099999999999</v>
      </c>
      <c r="K114" s="13">
        <f>Sales_Data2[[#This Row],[Sales]]*(1-$P$2)-(Sales_Data2[[#This Row],[Sales]]-Sales_Data2[[#This Row],[Profit]])</f>
        <v>355.1</v>
      </c>
      <c r="L114" s="21">
        <f ca="1">IF(Sales_Data2[[#This Row],[Sales]]&lt;&gt;"",NOW(),"")</f>
        <v>45862.087589930554</v>
      </c>
      <c r="M114" s="26" t="str">
        <f>TEXT(Sales_Data2[[#This Row],[Order_Date]],"mmm-yyyy")</f>
        <v>Oct-2024</v>
      </c>
      <c r="N114" s="26"/>
      <c r="O114" s="42"/>
    </row>
    <row r="115" spans="1:15" ht="15.75" customHeight="1" x14ac:dyDescent="0.25">
      <c r="A115" s="5" t="s">
        <v>34</v>
      </c>
      <c r="B115" s="5" t="s">
        <v>40</v>
      </c>
      <c r="C115" s="5" t="s">
        <v>22</v>
      </c>
      <c r="D115" s="5" t="s">
        <v>23</v>
      </c>
      <c r="E115" s="5">
        <v>771.02</v>
      </c>
      <c r="F115" s="5">
        <v>1</v>
      </c>
      <c r="G115" s="5">
        <v>0</v>
      </c>
      <c r="H115" s="6">
        <v>45585</v>
      </c>
      <c r="I115" s="5">
        <v>192.76</v>
      </c>
      <c r="J115" s="11">
        <f>Sales_Data2[[#This Row],[Sales]]*Sales_Data2[[#This Row],[Quantity]]</f>
        <v>771.02</v>
      </c>
      <c r="K115" s="13">
        <f>Sales_Data2[[#This Row],[Sales]]*(1-$P$2)-(Sales_Data2[[#This Row],[Sales]]-Sales_Data2[[#This Row],[Profit]])</f>
        <v>192.76</v>
      </c>
      <c r="L115" s="21">
        <f ca="1">IF(Sales_Data2[[#This Row],[Sales]]&lt;&gt;"",NOW(),"")</f>
        <v>45862.087589930554</v>
      </c>
      <c r="M115" s="26" t="str">
        <f>TEXT(Sales_Data2[[#This Row],[Order_Date]],"mmm-yyyy")</f>
        <v>Oct-2024</v>
      </c>
      <c r="N115" s="26"/>
      <c r="O115" s="42"/>
    </row>
    <row r="116" spans="1:15" ht="15.75" customHeight="1" x14ac:dyDescent="0.25">
      <c r="A116" s="5" t="s">
        <v>69</v>
      </c>
      <c r="B116" s="5" t="s">
        <v>71</v>
      </c>
      <c r="C116" s="5" t="s">
        <v>26</v>
      </c>
      <c r="D116" s="5" t="s">
        <v>17</v>
      </c>
      <c r="E116" s="5">
        <v>661.09</v>
      </c>
      <c r="F116" s="5">
        <v>1</v>
      </c>
      <c r="G116" s="5">
        <v>0.2</v>
      </c>
      <c r="H116" s="6">
        <v>45593</v>
      </c>
      <c r="I116" s="5">
        <v>264.44</v>
      </c>
      <c r="J116" s="11">
        <f>Sales_Data2[[#This Row],[Sales]]*Sales_Data2[[#This Row],[Quantity]]</f>
        <v>661.09</v>
      </c>
      <c r="K116" s="13">
        <f>Sales_Data2[[#This Row],[Sales]]*(1-$P$2)-(Sales_Data2[[#This Row],[Sales]]-Sales_Data2[[#This Row],[Profit]])</f>
        <v>264.44</v>
      </c>
      <c r="L116" s="21">
        <f ca="1">IF(Sales_Data2[[#This Row],[Sales]]&lt;&gt;"",NOW(),"")</f>
        <v>45862.087589930554</v>
      </c>
      <c r="M116" s="26" t="str">
        <f>TEXT(Sales_Data2[[#This Row],[Order_Date]],"mmm-yyyy")</f>
        <v>Oct-2024</v>
      </c>
      <c r="N116" s="26"/>
      <c r="O116" s="42"/>
    </row>
    <row r="117" spans="1:15" ht="15.75" customHeight="1" x14ac:dyDescent="0.25">
      <c r="A117" s="5" t="s">
        <v>15</v>
      </c>
      <c r="B117" s="5" t="s">
        <v>57</v>
      </c>
      <c r="C117" s="5" t="s">
        <v>13</v>
      </c>
      <c r="D117" s="5" t="s">
        <v>23</v>
      </c>
      <c r="E117" s="5">
        <v>688.83</v>
      </c>
      <c r="F117" s="5">
        <v>15</v>
      </c>
      <c r="G117" s="5">
        <v>0</v>
      </c>
      <c r="H117" s="6">
        <v>45595</v>
      </c>
      <c r="I117" s="5">
        <v>172.21</v>
      </c>
      <c r="J117" s="11">
        <f>Sales_Data2[[#This Row],[Sales]]*Sales_Data2[[#This Row],[Quantity]]</f>
        <v>10332.450000000001</v>
      </c>
      <c r="K117" s="13">
        <f>Sales_Data2[[#This Row],[Sales]]*(1-$P$2)-(Sales_Data2[[#This Row],[Sales]]-Sales_Data2[[#This Row],[Profit]])</f>
        <v>172.21000000000004</v>
      </c>
      <c r="L117" s="21">
        <f ca="1">IF(Sales_Data2[[#This Row],[Sales]]&lt;&gt;"",NOW(),"")</f>
        <v>45862.087589930554</v>
      </c>
      <c r="M117" s="26" t="str">
        <f>TEXT(Sales_Data2[[#This Row],[Order_Date]],"mmm-yyyy")</f>
        <v>Oct-2024</v>
      </c>
      <c r="N117" s="26"/>
      <c r="O117" s="42"/>
    </row>
    <row r="118" spans="1:15" ht="15.75" customHeight="1" x14ac:dyDescent="0.25">
      <c r="A118" s="5" t="s">
        <v>75</v>
      </c>
      <c r="B118" s="5" t="s">
        <v>31</v>
      </c>
      <c r="C118" s="5" t="s">
        <v>36</v>
      </c>
      <c r="D118" s="5" t="s">
        <v>14</v>
      </c>
      <c r="E118" s="5">
        <v>1249.0999999999999</v>
      </c>
      <c r="F118" s="5">
        <v>4</v>
      </c>
      <c r="G118" s="5">
        <v>0.05</v>
      </c>
      <c r="H118" s="6">
        <v>45597</v>
      </c>
      <c r="I118" s="5">
        <v>474.66</v>
      </c>
      <c r="J118" s="11">
        <f>Sales_Data2[[#This Row],[Sales]]*Sales_Data2[[#This Row],[Quantity]]</f>
        <v>4996.3999999999996</v>
      </c>
      <c r="K118" s="13">
        <f>Sales_Data2[[#This Row],[Sales]]*(1-$P$2)-(Sales_Data2[[#This Row],[Sales]]-Sales_Data2[[#This Row],[Profit]])</f>
        <v>474.66000000000008</v>
      </c>
      <c r="L118" s="21">
        <f ca="1">IF(Sales_Data2[[#This Row],[Sales]]&lt;&gt;"",NOW(),"")</f>
        <v>45862.087589930554</v>
      </c>
      <c r="M118" s="26" t="str">
        <f>TEXT(Sales_Data2[[#This Row],[Order_Date]],"mmm-yyyy")</f>
        <v>Nov-2024</v>
      </c>
      <c r="N118" s="26"/>
      <c r="O118" s="42"/>
    </row>
    <row r="119" spans="1:15" ht="15.75" customHeight="1" x14ac:dyDescent="0.25">
      <c r="A119" s="5" t="s">
        <v>46</v>
      </c>
      <c r="B119" s="5" t="s">
        <v>25</v>
      </c>
      <c r="C119" s="5" t="s">
        <v>20</v>
      </c>
      <c r="D119" s="5" t="s">
        <v>41</v>
      </c>
      <c r="E119" s="5">
        <v>1014.22</v>
      </c>
      <c r="F119" s="5">
        <v>14</v>
      </c>
      <c r="G119" s="5">
        <v>0.05</v>
      </c>
      <c r="H119" s="6">
        <v>45599</v>
      </c>
      <c r="I119" s="5">
        <v>433.58</v>
      </c>
      <c r="J119" s="11">
        <f>Sales_Data2[[#This Row],[Sales]]*Sales_Data2[[#This Row],[Quantity]]</f>
        <v>14199.08</v>
      </c>
      <c r="K119" s="13">
        <f>Sales_Data2[[#This Row],[Sales]]*(1-$P$2)-(Sales_Data2[[#This Row],[Sales]]-Sales_Data2[[#This Row],[Profit]])</f>
        <v>433.57999999999993</v>
      </c>
      <c r="L119" s="21">
        <f ca="1">IF(Sales_Data2[[#This Row],[Sales]]&lt;&gt;"",NOW(),"")</f>
        <v>45862.087589930554</v>
      </c>
      <c r="M119" s="26" t="str">
        <f>TEXT(Sales_Data2[[#This Row],[Order_Date]],"mmm-yyyy")</f>
        <v>Nov-2024</v>
      </c>
      <c r="N119" s="26"/>
      <c r="O119" s="42"/>
    </row>
    <row r="120" spans="1:15" ht="15.75" customHeight="1" x14ac:dyDescent="0.25">
      <c r="A120" s="5" t="s">
        <v>56</v>
      </c>
      <c r="B120" s="5" t="s">
        <v>50</v>
      </c>
      <c r="C120" s="5" t="s">
        <v>20</v>
      </c>
      <c r="D120" s="5" t="s">
        <v>14</v>
      </c>
      <c r="E120" s="5">
        <v>1010.58</v>
      </c>
      <c r="F120" s="5">
        <v>2</v>
      </c>
      <c r="G120" s="5">
        <v>0.15</v>
      </c>
      <c r="H120" s="6">
        <v>45605</v>
      </c>
      <c r="I120" s="5">
        <v>343.6</v>
      </c>
      <c r="J120" s="11">
        <f>Sales_Data2[[#This Row],[Sales]]*Sales_Data2[[#This Row],[Quantity]]</f>
        <v>2021.16</v>
      </c>
      <c r="K120" s="13">
        <f>Sales_Data2[[#This Row],[Sales]]*(1-$P$2)-(Sales_Data2[[#This Row],[Sales]]-Sales_Data2[[#This Row],[Profit]])</f>
        <v>343.6</v>
      </c>
      <c r="L120" s="21">
        <f ca="1">IF(Sales_Data2[[#This Row],[Sales]]&lt;&gt;"",NOW(),"")</f>
        <v>45862.087589930554</v>
      </c>
      <c r="M120" s="26" t="str">
        <f>TEXT(Sales_Data2[[#This Row],[Order_Date]],"mmm-yyyy")</f>
        <v>Nov-2024</v>
      </c>
      <c r="N120" s="26"/>
      <c r="O120" s="42"/>
    </row>
    <row r="121" spans="1:15" ht="15.75" customHeight="1" x14ac:dyDescent="0.25">
      <c r="A121" s="5" t="s">
        <v>32</v>
      </c>
      <c r="B121" s="5" t="s">
        <v>61</v>
      </c>
      <c r="C121" s="5" t="s">
        <v>26</v>
      </c>
      <c r="D121" s="5" t="s">
        <v>29</v>
      </c>
      <c r="E121" s="5">
        <v>957.29</v>
      </c>
      <c r="F121" s="5">
        <v>4</v>
      </c>
      <c r="G121" s="5">
        <v>0.05</v>
      </c>
      <c r="H121" s="6">
        <v>45605</v>
      </c>
      <c r="I121" s="5">
        <v>318.3</v>
      </c>
      <c r="J121" s="11">
        <f>Sales_Data2[[#This Row],[Sales]]*Sales_Data2[[#This Row],[Quantity]]</f>
        <v>3829.16</v>
      </c>
      <c r="K121" s="13">
        <f>Sales_Data2[[#This Row],[Sales]]*(1-$P$2)-(Sales_Data2[[#This Row],[Sales]]-Sales_Data2[[#This Row],[Profit]])</f>
        <v>318.29999999999995</v>
      </c>
      <c r="L121" s="21">
        <f ca="1">IF(Sales_Data2[[#This Row],[Sales]]&lt;&gt;"",NOW(),"")</f>
        <v>45862.087589930554</v>
      </c>
      <c r="M121" s="26" t="str">
        <f>TEXT(Sales_Data2[[#This Row],[Order_Date]],"mmm-yyyy")</f>
        <v>Nov-2024</v>
      </c>
      <c r="N121" s="26"/>
      <c r="O121" s="42"/>
    </row>
    <row r="122" spans="1:15" ht="15.75" customHeight="1" x14ac:dyDescent="0.25">
      <c r="A122" s="5" t="s">
        <v>30</v>
      </c>
      <c r="B122" s="5" t="s">
        <v>47</v>
      </c>
      <c r="C122" s="5" t="s">
        <v>26</v>
      </c>
      <c r="D122" s="5" t="s">
        <v>29</v>
      </c>
      <c r="E122" s="5">
        <v>1077.92</v>
      </c>
      <c r="F122" s="5">
        <v>3</v>
      </c>
      <c r="G122" s="5">
        <v>0.05</v>
      </c>
      <c r="H122" s="6">
        <v>45608</v>
      </c>
      <c r="I122" s="5">
        <v>358.41</v>
      </c>
      <c r="J122" s="11">
        <f>Sales_Data2[[#This Row],[Sales]]*Sales_Data2[[#This Row],[Quantity]]</f>
        <v>3233.76</v>
      </c>
      <c r="K122" s="13">
        <f>Sales_Data2[[#This Row],[Sales]]*(1-$P$2)-(Sales_Data2[[#This Row],[Sales]]-Sales_Data2[[#This Row],[Profit]])</f>
        <v>358.41000000000008</v>
      </c>
      <c r="L122" s="21">
        <f ca="1">IF(Sales_Data2[[#This Row],[Sales]]&lt;&gt;"",NOW(),"")</f>
        <v>45862.087589930554</v>
      </c>
      <c r="M122" s="26" t="str">
        <f>TEXT(Sales_Data2[[#This Row],[Order_Date]],"mmm-yyyy")</f>
        <v>Nov-2024</v>
      </c>
      <c r="N122" s="26"/>
      <c r="O122" s="42"/>
    </row>
    <row r="123" spans="1:15" ht="15.75" customHeight="1" x14ac:dyDescent="0.25">
      <c r="A123" s="5" t="s">
        <v>54</v>
      </c>
      <c r="B123" s="5" t="s">
        <v>52</v>
      </c>
      <c r="C123" s="5" t="s">
        <v>22</v>
      </c>
      <c r="D123" s="5" t="s">
        <v>17</v>
      </c>
      <c r="E123" s="5">
        <v>1163.01</v>
      </c>
      <c r="F123" s="5">
        <v>5</v>
      </c>
      <c r="G123" s="5">
        <v>0</v>
      </c>
      <c r="H123" s="6">
        <v>45611</v>
      </c>
      <c r="I123" s="5">
        <v>581.5</v>
      </c>
      <c r="J123" s="11">
        <f>Sales_Data2[[#This Row],[Sales]]*Sales_Data2[[#This Row],[Quantity]]</f>
        <v>5815.05</v>
      </c>
      <c r="K123" s="13">
        <f>Sales_Data2[[#This Row],[Sales]]*(1-$P$2)-(Sales_Data2[[#This Row],[Sales]]-Sales_Data2[[#This Row],[Profit]])</f>
        <v>581.5</v>
      </c>
      <c r="L123" s="21">
        <f ca="1">IF(Sales_Data2[[#This Row],[Sales]]&lt;&gt;"",NOW(),"")</f>
        <v>45862.087589930554</v>
      </c>
      <c r="M123" s="26" t="str">
        <f>TEXT(Sales_Data2[[#This Row],[Order_Date]],"mmm-yyyy")</f>
        <v>Nov-2024</v>
      </c>
      <c r="N123" s="26"/>
      <c r="O123" s="42"/>
    </row>
    <row r="124" spans="1:15" ht="15.75" customHeight="1" x14ac:dyDescent="0.25">
      <c r="A124" s="5" t="s">
        <v>56</v>
      </c>
      <c r="B124" s="5" t="s">
        <v>47</v>
      </c>
      <c r="C124" s="5" t="s">
        <v>20</v>
      </c>
      <c r="D124" s="5" t="s">
        <v>41</v>
      </c>
      <c r="E124" s="5">
        <v>1014.56</v>
      </c>
      <c r="F124" s="5">
        <v>10</v>
      </c>
      <c r="G124" s="5">
        <v>0.1</v>
      </c>
      <c r="H124" s="6">
        <v>45612</v>
      </c>
      <c r="I124" s="5">
        <v>410.9</v>
      </c>
      <c r="J124" s="11">
        <f>Sales_Data2[[#This Row],[Sales]]*Sales_Data2[[#This Row],[Quantity]]</f>
        <v>10145.599999999999</v>
      </c>
      <c r="K124" s="13">
        <f>Sales_Data2[[#This Row],[Sales]]*(1-$P$2)-(Sales_Data2[[#This Row],[Sales]]-Sales_Data2[[#This Row],[Profit]])</f>
        <v>410.9</v>
      </c>
      <c r="L124" s="21">
        <f ca="1">IF(Sales_Data2[[#This Row],[Sales]]&lt;&gt;"",NOW(),"")</f>
        <v>45862.087589930554</v>
      </c>
      <c r="M124" s="26" t="str">
        <f>TEXT(Sales_Data2[[#This Row],[Order_Date]],"mmm-yyyy")</f>
        <v>Nov-2024</v>
      </c>
      <c r="N124" s="26"/>
      <c r="O124" s="42"/>
    </row>
    <row r="125" spans="1:15" ht="15.75" customHeight="1" x14ac:dyDescent="0.25">
      <c r="A125" s="5" t="s">
        <v>11</v>
      </c>
      <c r="B125" s="5" t="s">
        <v>19</v>
      </c>
      <c r="C125" s="5" t="s">
        <v>22</v>
      </c>
      <c r="D125" s="5" t="s">
        <v>23</v>
      </c>
      <c r="E125" s="5">
        <v>718.04</v>
      </c>
      <c r="F125" s="5">
        <v>14</v>
      </c>
      <c r="G125" s="5">
        <v>0</v>
      </c>
      <c r="H125" s="6">
        <v>45613</v>
      </c>
      <c r="I125" s="5">
        <v>179.51</v>
      </c>
      <c r="J125" s="11">
        <f>Sales_Data2[[#This Row],[Sales]]*Sales_Data2[[#This Row],[Quantity]]</f>
        <v>10052.56</v>
      </c>
      <c r="K125" s="13">
        <f>Sales_Data2[[#This Row],[Sales]]*(1-$P$2)-(Sales_Data2[[#This Row],[Sales]]-Sales_Data2[[#This Row],[Profit]])</f>
        <v>179.51</v>
      </c>
      <c r="L125" s="21">
        <f ca="1">IF(Sales_Data2[[#This Row],[Sales]]&lt;&gt;"",NOW(),"")</f>
        <v>45862.087589930554</v>
      </c>
      <c r="M125" s="26" t="str">
        <f>TEXT(Sales_Data2[[#This Row],[Order_Date]],"mmm-yyyy")</f>
        <v>Nov-2024</v>
      </c>
      <c r="N125" s="26"/>
      <c r="O125" s="42"/>
    </row>
    <row r="126" spans="1:15" ht="15.75" customHeight="1" x14ac:dyDescent="0.25">
      <c r="A126" s="5" t="s">
        <v>74</v>
      </c>
      <c r="B126" s="5" t="s">
        <v>19</v>
      </c>
      <c r="C126" s="5" t="s">
        <v>36</v>
      </c>
      <c r="D126" s="5" t="s">
        <v>17</v>
      </c>
      <c r="E126" s="5">
        <v>1277.8499999999999</v>
      </c>
      <c r="F126" s="5">
        <v>18</v>
      </c>
      <c r="G126" s="5">
        <v>0.2</v>
      </c>
      <c r="H126" s="6">
        <v>45613</v>
      </c>
      <c r="I126" s="5">
        <v>511.14</v>
      </c>
      <c r="J126" s="11">
        <f>Sales_Data2[[#This Row],[Sales]]*Sales_Data2[[#This Row],[Quantity]]</f>
        <v>23001.3</v>
      </c>
      <c r="K126" s="13">
        <f>Sales_Data2[[#This Row],[Sales]]*(1-$P$2)-(Sales_Data2[[#This Row],[Sales]]-Sales_Data2[[#This Row],[Profit]])</f>
        <v>511.14</v>
      </c>
      <c r="L126" s="21">
        <f ca="1">IF(Sales_Data2[[#This Row],[Sales]]&lt;&gt;"",NOW(),"")</f>
        <v>45862.087589930554</v>
      </c>
      <c r="M126" s="26" t="str">
        <f>TEXT(Sales_Data2[[#This Row],[Order_Date]],"mmm-yyyy")</f>
        <v>Nov-2024</v>
      </c>
      <c r="N126" s="26"/>
      <c r="O126" s="42"/>
    </row>
    <row r="127" spans="1:15" ht="15.75" customHeight="1" x14ac:dyDescent="0.25">
      <c r="A127" s="5" t="s">
        <v>72</v>
      </c>
      <c r="B127" s="5" t="s">
        <v>25</v>
      </c>
      <c r="C127" s="5" t="s">
        <v>26</v>
      </c>
      <c r="D127" s="5" t="s">
        <v>23</v>
      </c>
      <c r="E127" s="5">
        <v>706.73</v>
      </c>
      <c r="F127" s="5">
        <v>1</v>
      </c>
      <c r="G127" s="5">
        <v>0.15</v>
      </c>
      <c r="H127" s="6">
        <v>45613</v>
      </c>
      <c r="I127" s="5">
        <v>150.18</v>
      </c>
      <c r="J127" s="11">
        <f>Sales_Data2[[#This Row],[Sales]]*Sales_Data2[[#This Row],[Quantity]]</f>
        <v>706.73</v>
      </c>
      <c r="K127" s="13">
        <f>Sales_Data2[[#This Row],[Sales]]*(1-$P$2)-(Sales_Data2[[#This Row],[Sales]]-Sales_Data2[[#This Row],[Profit]])</f>
        <v>150.18000000000006</v>
      </c>
      <c r="L127" s="21">
        <f ca="1">IF(Sales_Data2[[#This Row],[Sales]]&lt;&gt;"",NOW(),"")</f>
        <v>45862.087589930554</v>
      </c>
      <c r="M127" s="26" t="str">
        <f>TEXT(Sales_Data2[[#This Row],[Order_Date]],"mmm-yyyy")</f>
        <v>Nov-2024</v>
      </c>
      <c r="N127" s="26"/>
      <c r="O127" s="42"/>
    </row>
    <row r="128" spans="1:15" ht="15.75" customHeight="1" x14ac:dyDescent="0.25">
      <c r="A128" s="5" t="s">
        <v>67</v>
      </c>
      <c r="B128" s="5" t="s">
        <v>52</v>
      </c>
      <c r="C128" s="5" t="s">
        <v>20</v>
      </c>
      <c r="D128" s="5" t="s">
        <v>23</v>
      </c>
      <c r="E128" s="5">
        <v>1410.59</v>
      </c>
      <c r="F128" s="5">
        <v>15</v>
      </c>
      <c r="G128" s="5">
        <v>0</v>
      </c>
      <c r="H128" s="6">
        <v>45615</v>
      </c>
      <c r="I128" s="5">
        <v>352.65</v>
      </c>
      <c r="J128" s="11">
        <f>Sales_Data2[[#This Row],[Sales]]*Sales_Data2[[#This Row],[Quantity]]</f>
        <v>21158.85</v>
      </c>
      <c r="K128" s="13">
        <f>Sales_Data2[[#This Row],[Sales]]*(1-$P$2)-(Sales_Data2[[#This Row],[Sales]]-Sales_Data2[[#This Row],[Profit]])</f>
        <v>352.64999999999986</v>
      </c>
      <c r="L128" s="21">
        <f ca="1">IF(Sales_Data2[[#This Row],[Sales]]&lt;&gt;"",NOW(),"")</f>
        <v>45862.087589930554</v>
      </c>
      <c r="M128" s="26" t="str">
        <f>TEXT(Sales_Data2[[#This Row],[Order_Date]],"mmm-yyyy")</f>
        <v>Nov-2024</v>
      </c>
      <c r="N128" s="26"/>
      <c r="O128" s="42"/>
    </row>
    <row r="129" spans="1:15" ht="15.75" customHeight="1" x14ac:dyDescent="0.25">
      <c r="A129" s="5" t="s">
        <v>34</v>
      </c>
      <c r="B129" s="5" t="s">
        <v>63</v>
      </c>
      <c r="C129" s="5" t="s">
        <v>22</v>
      </c>
      <c r="D129" s="5" t="s">
        <v>29</v>
      </c>
      <c r="E129" s="5">
        <v>1350.33</v>
      </c>
      <c r="F129" s="5">
        <v>10</v>
      </c>
      <c r="G129" s="5">
        <v>0</v>
      </c>
      <c r="H129" s="6">
        <v>45615</v>
      </c>
      <c r="I129" s="5">
        <v>472.62</v>
      </c>
      <c r="J129" s="11">
        <f>Sales_Data2[[#This Row],[Sales]]*Sales_Data2[[#This Row],[Quantity]]</f>
        <v>13503.3</v>
      </c>
      <c r="K129" s="13">
        <f>Sales_Data2[[#This Row],[Sales]]*(1-$P$2)-(Sales_Data2[[#This Row],[Sales]]-Sales_Data2[[#This Row],[Profit]])</f>
        <v>472.62</v>
      </c>
      <c r="L129" s="21">
        <f ca="1">IF(Sales_Data2[[#This Row],[Sales]]&lt;&gt;"",NOW(),"")</f>
        <v>45862.087589930554</v>
      </c>
      <c r="M129" s="26" t="str">
        <f>TEXT(Sales_Data2[[#This Row],[Order_Date]],"mmm-yyyy")</f>
        <v>Nov-2024</v>
      </c>
      <c r="N129" s="26"/>
      <c r="O129" s="42"/>
    </row>
    <row r="130" spans="1:15" ht="15.75" customHeight="1" x14ac:dyDescent="0.25">
      <c r="A130" s="5" t="s">
        <v>43</v>
      </c>
      <c r="B130" s="5" t="s">
        <v>47</v>
      </c>
      <c r="C130" s="5" t="s">
        <v>20</v>
      </c>
      <c r="D130" s="5" t="s">
        <v>23</v>
      </c>
      <c r="E130" s="5">
        <v>919.18</v>
      </c>
      <c r="F130" s="5">
        <v>4</v>
      </c>
      <c r="G130" s="5">
        <v>0.15</v>
      </c>
      <c r="H130" s="6">
        <v>45615</v>
      </c>
      <c r="I130" s="5">
        <v>195.33</v>
      </c>
      <c r="J130" s="11">
        <f>Sales_Data2[[#This Row],[Sales]]*Sales_Data2[[#This Row],[Quantity]]</f>
        <v>3676.72</v>
      </c>
      <c r="K130" s="13">
        <f>Sales_Data2[[#This Row],[Sales]]*(1-$P$2)-(Sales_Data2[[#This Row],[Sales]]-Sales_Data2[[#This Row],[Profit]])</f>
        <v>195.33000000000004</v>
      </c>
      <c r="L130" s="21">
        <f ca="1">IF(Sales_Data2[[#This Row],[Sales]]&lt;&gt;"",NOW(),"")</f>
        <v>45862.087589930554</v>
      </c>
      <c r="M130" s="26" t="str">
        <f>TEXT(Sales_Data2[[#This Row],[Order_Date]],"mmm-yyyy")</f>
        <v>Nov-2024</v>
      </c>
      <c r="N130" s="26"/>
      <c r="O130" s="42"/>
    </row>
    <row r="131" spans="1:15" ht="15.75" customHeight="1" x14ac:dyDescent="0.25">
      <c r="A131" s="5" t="s">
        <v>76</v>
      </c>
      <c r="B131" s="5" t="s">
        <v>25</v>
      </c>
      <c r="C131" s="5" t="s">
        <v>13</v>
      </c>
      <c r="D131" s="5" t="s">
        <v>23</v>
      </c>
      <c r="E131" s="5">
        <v>258.51</v>
      </c>
      <c r="F131" s="5">
        <v>19</v>
      </c>
      <c r="G131" s="5">
        <v>0</v>
      </c>
      <c r="H131" s="6">
        <v>45616</v>
      </c>
      <c r="I131" s="5">
        <v>64.63</v>
      </c>
      <c r="J131" s="11">
        <f>Sales_Data2[[#This Row],[Sales]]*Sales_Data2[[#This Row],[Quantity]]</f>
        <v>4911.6899999999996</v>
      </c>
      <c r="K131" s="13">
        <f>Sales_Data2[[#This Row],[Sales]]*(1-$P$2)-(Sales_Data2[[#This Row],[Sales]]-Sales_Data2[[#This Row],[Profit]])</f>
        <v>64.63</v>
      </c>
      <c r="L131" s="21">
        <f ca="1">IF(Sales_Data2[[#This Row],[Sales]]&lt;&gt;"",NOW(),"")</f>
        <v>45862.087589930554</v>
      </c>
      <c r="M131" s="26" t="str">
        <f>TEXT(Sales_Data2[[#This Row],[Order_Date]],"mmm-yyyy")</f>
        <v>Nov-2024</v>
      </c>
      <c r="N131" s="26"/>
      <c r="O131" s="42"/>
    </row>
    <row r="132" spans="1:15" ht="15.75" customHeight="1" x14ac:dyDescent="0.25">
      <c r="A132" s="5" t="s">
        <v>65</v>
      </c>
      <c r="B132" s="5" t="s">
        <v>63</v>
      </c>
      <c r="C132" s="5" t="s">
        <v>20</v>
      </c>
      <c r="D132" s="5" t="s">
        <v>14</v>
      </c>
      <c r="E132" s="5">
        <v>1213.48</v>
      </c>
      <c r="F132" s="5">
        <v>5</v>
      </c>
      <c r="G132" s="5">
        <v>0.05</v>
      </c>
      <c r="H132" s="6">
        <v>45616</v>
      </c>
      <c r="I132" s="5">
        <v>461.12</v>
      </c>
      <c r="J132" s="11">
        <f>Sales_Data2[[#This Row],[Sales]]*Sales_Data2[[#This Row],[Quantity]]</f>
        <v>6067.4</v>
      </c>
      <c r="K132" s="13">
        <f>Sales_Data2[[#This Row],[Sales]]*(1-$P$2)-(Sales_Data2[[#This Row],[Sales]]-Sales_Data2[[#This Row],[Profit]])</f>
        <v>461.12</v>
      </c>
      <c r="L132" s="21">
        <f ca="1">IF(Sales_Data2[[#This Row],[Sales]]&lt;&gt;"",NOW(),"")</f>
        <v>45862.087589930554</v>
      </c>
      <c r="M132" s="26" t="str">
        <f>TEXT(Sales_Data2[[#This Row],[Order_Date]],"mmm-yyyy")</f>
        <v>Nov-2024</v>
      </c>
      <c r="N132" s="26"/>
      <c r="O132" s="42"/>
    </row>
    <row r="133" spans="1:15" ht="15.75" customHeight="1" x14ac:dyDescent="0.25">
      <c r="A133" s="5" t="s">
        <v>59</v>
      </c>
      <c r="B133" s="5" t="s">
        <v>40</v>
      </c>
      <c r="C133" s="5" t="s">
        <v>36</v>
      </c>
      <c r="D133" s="5" t="s">
        <v>14</v>
      </c>
      <c r="E133" s="5">
        <v>1150.28</v>
      </c>
      <c r="F133" s="5">
        <v>8</v>
      </c>
      <c r="G133" s="5">
        <v>0.05</v>
      </c>
      <c r="H133" s="6">
        <v>45622</v>
      </c>
      <c r="I133" s="5">
        <v>437.11</v>
      </c>
      <c r="J133" s="11">
        <f>Sales_Data2[[#This Row],[Sales]]*Sales_Data2[[#This Row],[Quantity]]</f>
        <v>9202.24</v>
      </c>
      <c r="K133" s="13">
        <f>Sales_Data2[[#This Row],[Sales]]*(1-$P$2)-(Sales_Data2[[#This Row],[Sales]]-Sales_Data2[[#This Row],[Profit]])</f>
        <v>437.11</v>
      </c>
      <c r="L133" s="21">
        <f ca="1">IF(Sales_Data2[[#This Row],[Sales]]&lt;&gt;"",NOW(),"")</f>
        <v>45862.087589930554</v>
      </c>
      <c r="M133" s="26" t="str">
        <f>TEXT(Sales_Data2[[#This Row],[Order_Date]],"mmm-yyyy")</f>
        <v>Nov-2024</v>
      </c>
      <c r="N133" s="26"/>
      <c r="O133" s="42"/>
    </row>
    <row r="134" spans="1:15" ht="15.75" customHeight="1" x14ac:dyDescent="0.25">
      <c r="A134" s="5" t="s">
        <v>39</v>
      </c>
      <c r="B134" s="5" t="s">
        <v>73</v>
      </c>
      <c r="C134" s="5" t="s">
        <v>22</v>
      </c>
      <c r="D134" s="5" t="s">
        <v>29</v>
      </c>
      <c r="E134" s="5">
        <v>853.86</v>
      </c>
      <c r="F134" s="5">
        <v>8</v>
      </c>
      <c r="G134" s="5">
        <v>0.1</v>
      </c>
      <c r="H134" s="6">
        <v>45622</v>
      </c>
      <c r="I134" s="5">
        <v>268.97000000000003</v>
      </c>
      <c r="J134" s="11">
        <f>Sales_Data2[[#This Row],[Sales]]*Sales_Data2[[#This Row],[Quantity]]</f>
        <v>6830.88</v>
      </c>
      <c r="K134" s="13">
        <f>Sales_Data2[[#This Row],[Sales]]*(1-$P$2)-(Sales_Data2[[#This Row],[Sales]]-Sales_Data2[[#This Row],[Profit]])</f>
        <v>268.97000000000003</v>
      </c>
      <c r="L134" s="21">
        <f ca="1">IF(Sales_Data2[[#This Row],[Sales]]&lt;&gt;"",NOW(),"")</f>
        <v>45862.087589930554</v>
      </c>
      <c r="M134" s="26" t="str">
        <f>TEXT(Sales_Data2[[#This Row],[Order_Date]],"mmm-yyyy")</f>
        <v>Nov-2024</v>
      </c>
      <c r="N134" s="26"/>
      <c r="O134" s="42"/>
    </row>
    <row r="135" spans="1:15" ht="15.75" customHeight="1" x14ac:dyDescent="0.25">
      <c r="A135" s="5" t="s">
        <v>77</v>
      </c>
      <c r="B135" s="5" t="s">
        <v>47</v>
      </c>
      <c r="C135" s="5" t="s">
        <v>22</v>
      </c>
      <c r="D135" s="5" t="s">
        <v>23</v>
      </c>
      <c r="E135" s="5">
        <v>1061.04</v>
      </c>
      <c r="F135" s="5">
        <v>1</v>
      </c>
      <c r="G135" s="5">
        <v>0</v>
      </c>
      <c r="H135" s="6">
        <v>45624</v>
      </c>
      <c r="I135" s="5">
        <v>265.26</v>
      </c>
      <c r="J135" s="11">
        <f>Sales_Data2[[#This Row],[Sales]]*Sales_Data2[[#This Row],[Quantity]]</f>
        <v>1061.04</v>
      </c>
      <c r="K135" s="13">
        <f>Sales_Data2[[#This Row],[Sales]]*(1-$P$2)-(Sales_Data2[[#This Row],[Sales]]-Sales_Data2[[#This Row],[Profit]])</f>
        <v>265.26</v>
      </c>
      <c r="L135" s="21">
        <f ca="1">IF(Sales_Data2[[#This Row],[Sales]]&lt;&gt;"",NOW(),"")</f>
        <v>45862.087589930554</v>
      </c>
      <c r="M135" s="26" t="str">
        <f>TEXT(Sales_Data2[[#This Row],[Order_Date]],"mmm-yyyy")</f>
        <v>Nov-2024</v>
      </c>
      <c r="N135" s="26"/>
      <c r="O135" s="42"/>
    </row>
    <row r="136" spans="1:15" ht="15.75" customHeight="1" x14ac:dyDescent="0.25">
      <c r="A136" s="5" t="s">
        <v>30</v>
      </c>
      <c r="B136" s="5" t="s">
        <v>45</v>
      </c>
      <c r="C136" s="5" t="s">
        <v>13</v>
      </c>
      <c r="D136" s="5" t="s">
        <v>23</v>
      </c>
      <c r="E136" s="5">
        <v>894.55</v>
      </c>
      <c r="F136" s="5">
        <v>19</v>
      </c>
      <c r="G136" s="5">
        <v>0.2</v>
      </c>
      <c r="H136" s="6">
        <v>45625</v>
      </c>
      <c r="I136" s="5">
        <v>178.91</v>
      </c>
      <c r="J136" s="11">
        <f>Sales_Data2[[#This Row],[Sales]]*Sales_Data2[[#This Row],[Quantity]]</f>
        <v>16996.45</v>
      </c>
      <c r="K136" s="13">
        <f>Sales_Data2[[#This Row],[Sales]]*(1-$P$2)-(Sales_Data2[[#This Row],[Sales]]-Sales_Data2[[#This Row],[Profit]])</f>
        <v>178.90999999999997</v>
      </c>
      <c r="L136" s="21">
        <f ca="1">IF(Sales_Data2[[#This Row],[Sales]]&lt;&gt;"",NOW(),"")</f>
        <v>45862.087589930554</v>
      </c>
      <c r="M136" s="26" t="str">
        <f>TEXT(Sales_Data2[[#This Row],[Order_Date]],"mmm-yyyy")</f>
        <v>Nov-2024</v>
      </c>
      <c r="N136" s="26"/>
      <c r="O136" s="42"/>
    </row>
    <row r="137" spans="1:15" ht="15.75" customHeight="1" x14ac:dyDescent="0.25">
      <c r="A137" s="5" t="s">
        <v>27</v>
      </c>
      <c r="B137" s="5" t="s">
        <v>40</v>
      </c>
      <c r="C137" s="5" t="s">
        <v>26</v>
      </c>
      <c r="D137" s="5" t="s">
        <v>41</v>
      </c>
      <c r="E137" s="5">
        <v>833.91</v>
      </c>
      <c r="F137" s="5">
        <v>3</v>
      </c>
      <c r="G137" s="5">
        <v>0.05</v>
      </c>
      <c r="H137" s="6">
        <v>45626</v>
      </c>
      <c r="I137" s="5">
        <v>356.5</v>
      </c>
      <c r="J137" s="11">
        <f>Sales_Data2[[#This Row],[Sales]]*Sales_Data2[[#This Row],[Quantity]]</f>
        <v>2501.73</v>
      </c>
      <c r="K137" s="13">
        <f>Sales_Data2[[#This Row],[Sales]]*(1-$P$2)-(Sales_Data2[[#This Row],[Sales]]-Sales_Data2[[#This Row],[Profit]])</f>
        <v>356.5</v>
      </c>
      <c r="L137" s="21">
        <f ca="1">IF(Sales_Data2[[#This Row],[Sales]]&lt;&gt;"",NOW(),"")</f>
        <v>45862.087589930554</v>
      </c>
      <c r="M137" s="26" t="str">
        <f>TEXT(Sales_Data2[[#This Row],[Order_Date]],"mmm-yyyy")</f>
        <v>Nov-2024</v>
      </c>
      <c r="N137" s="26"/>
      <c r="O137" s="42"/>
    </row>
    <row r="138" spans="1:15" ht="15.75" customHeight="1" x14ac:dyDescent="0.25">
      <c r="A138" s="5" t="s">
        <v>60</v>
      </c>
      <c r="B138" s="5" t="s">
        <v>73</v>
      </c>
      <c r="C138" s="5" t="s">
        <v>13</v>
      </c>
      <c r="D138" s="5" t="s">
        <v>29</v>
      </c>
      <c r="E138" s="5">
        <v>820.19</v>
      </c>
      <c r="F138" s="5">
        <v>4</v>
      </c>
      <c r="G138" s="5">
        <v>0.2</v>
      </c>
      <c r="H138" s="6">
        <v>45630</v>
      </c>
      <c r="I138" s="5">
        <v>229.65</v>
      </c>
      <c r="J138" s="11">
        <f>Sales_Data2[[#This Row],[Sales]]*Sales_Data2[[#This Row],[Quantity]]</f>
        <v>3280.76</v>
      </c>
      <c r="K138" s="13">
        <f>Sales_Data2[[#This Row],[Sales]]*(1-$P$2)-(Sales_Data2[[#This Row],[Sales]]-Sales_Data2[[#This Row],[Profit]])</f>
        <v>229.64999999999998</v>
      </c>
      <c r="L138" s="21">
        <f ca="1">IF(Sales_Data2[[#This Row],[Sales]]&lt;&gt;"",NOW(),"")</f>
        <v>45862.087589930554</v>
      </c>
      <c r="M138" s="26" t="str">
        <f>TEXT(Sales_Data2[[#This Row],[Order_Date]],"mmm-yyyy")</f>
        <v>Dec-2024</v>
      </c>
      <c r="N138" s="26"/>
      <c r="O138" s="42"/>
    </row>
    <row r="139" spans="1:15" ht="15.75" customHeight="1" x14ac:dyDescent="0.25">
      <c r="A139" s="5" t="s">
        <v>60</v>
      </c>
      <c r="B139" s="5" t="s">
        <v>40</v>
      </c>
      <c r="C139" s="5" t="s">
        <v>36</v>
      </c>
      <c r="D139" s="5" t="s">
        <v>23</v>
      </c>
      <c r="E139" s="5">
        <v>511.74</v>
      </c>
      <c r="F139" s="5">
        <v>8</v>
      </c>
      <c r="G139" s="5">
        <v>0.05</v>
      </c>
      <c r="H139" s="6">
        <v>45631</v>
      </c>
      <c r="I139" s="5">
        <v>121.54</v>
      </c>
      <c r="J139" s="11">
        <f>Sales_Data2[[#This Row],[Sales]]*Sales_Data2[[#This Row],[Quantity]]</f>
        <v>4093.92</v>
      </c>
      <c r="K139" s="13">
        <f>Sales_Data2[[#This Row],[Sales]]*(1-$P$2)-(Sales_Data2[[#This Row],[Sales]]-Sales_Data2[[#This Row],[Profit]])</f>
        <v>121.54000000000002</v>
      </c>
      <c r="L139" s="21">
        <f ca="1">IF(Sales_Data2[[#This Row],[Sales]]&lt;&gt;"",NOW(),"")</f>
        <v>45862.087589930554</v>
      </c>
      <c r="M139" s="26" t="str">
        <f>TEXT(Sales_Data2[[#This Row],[Order_Date]],"mmm-yyyy")</f>
        <v>Dec-2024</v>
      </c>
      <c r="N139" s="26"/>
      <c r="O139" s="42"/>
    </row>
    <row r="140" spans="1:15" ht="15.75" customHeight="1" x14ac:dyDescent="0.25">
      <c r="A140" s="5" t="s">
        <v>67</v>
      </c>
      <c r="B140" s="5" t="s">
        <v>63</v>
      </c>
      <c r="C140" s="5" t="s">
        <v>22</v>
      </c>
      <c r="D140" s="5" t="s">
        <v>29</v>
      </c>
      <c r="E140" s="5">
        <v>806.03</v>
      </c>
      <c r="F140" s="5">
        <v>19</v>
      </c>
      <c r="G140" s="5">
        <v>0.05</v>
      </c>
      <c r="H140" s="6">
        <v>45638</v>
      </c>
      <c r="I140" s="5">
        <v>268</v>
      </c>
      <c r="J140" s="11">
        <f>Sales_Data2[[#This Row],[Sales]]*Sales_Data2[[#This Row],[Quantity]]</f>
        <v>15314.57</v>
      </c>
      <c r="K140" s="13">
        <f>Sales_Data2[[#This Row],[Sales]]*(1-$P$2)-(Sales_Data2[[#This Row],[Sales]]-Sales_Data2[[#This Row],[Profit]])</f>
        <v>268</v>
      </c>
      <c r="L140" s="21">
        <f ca="1">IF(Sales_Data2[[#This Row],[Sales]]&lt;&gt;"",NOW(),"")</f>
        <v>45862.087589930554</v>
      </c>
      <c r="M140" s="26" t="str">
        <f>TEXT(Sales_Data2[[#This Row],[Order_Date]],"mmm-yyyy")</f>
        <v>Dec-2024</v>
      </c>
      <c r="N140" s="26"/>
      <c r="O140" s="42"/>
    </row>
    <row r="141" spans="1:15" ht="15.75" customHeight="1" x14ac:dyDescent="0.25">
      <c r="A141" s="5" t="s">
        <v>30</v>
      </c>
      <c r="B141" s="5" t="s">
        <v>28</v>
      </c>
      <c r="C141" s="5" t="s">
        <v>36</v>
      </c>
      <c r="D141" s="5" t="s">
        <v>29</v>
      </c>
      <c r="E141" s="5">
        <v>1432.47</v>
      </c>
      <c r="F141" s="5">
        <v>16</v>
      </c>
      <c r="G141" s="5">
        <v>0.15</v>
      </c>
      <c r="H141" s="6">
        <v>45640</v>
      </c>
      <c r="I141" s="5">
        <v>426.16</v>
      </c>
      <c r="J141" s="11">
        <f>Sales_Data2[[#This Row],[Sales]]*Sales_Data2[[#This Row],[Quantity]]</f>
        <v>22919.52</v>
      </c>
      <c r="K141" s="13">
        <f>Sales_Data2[[#This Row],[Sales]]*(1-$P$2)-(Sales_Data2[[#This Row],[Sales]]-Sales_Data2[[#This Row],[Profit]])</f>
        <v>426.16000000000008</v>
      </c>
      <c r="L141" s="21">
        <f ca="1">IF(Sales_Data2[[#This Row],[Sales]]&lt;&gt;"",NOW(),"")</f>
        <v>45862.087589930554</v>
      </c>
      <c r="M141" s="26" t="str">
        <f>TEXT(Sales_Data2[[#This Row],[Order_Date]],"mmm-yyyy")</f>
        <v>Dec-2024</v>
      </c>
      <c r="N141" s="26"/>
      <c r="O141" s="42"/>
    </row>
    <row r="142" spans="1:15" ht="15.75" customHeight="1" x14ac:dyDescent="0.25">
      <c r="A142" s="5" t="s">
        <v>76</v>
      </c>
      <c r="B142" s="5" t="s">
        <v>31</v>
      </c>
      <c r="C142" s="5" t="s">
        <v>36</v>
      </c>
      <c r="D142" s="5" t="s">
        <v>23</v>
      </c>
      <c r="E142" s="5">
        <v>1488.58</v>
      </c>
      <c r="F142" s="5">
        <v>10</v>
      </c>
      <c r="G142" s="5">
        <v>0.15</v>
      </c>
      <c r="H142" s="6">
        <v>45640</v>
      </c>
      <c r="I142" s="5">
        <v>316.32</v>
      </c>
      <c r="J142" s="11">
        <f>Sales_Data2[[#This Row],[Sales]]*Sales_Data2[[#This Row],[Quantity]]</f>
        <v>14885.8</v>
      </c>
      <c r="K142" s="13">
        <f>Sales_Data2[[#This Row],[Sales]]*(1-$P$2)-(Sales_Data2[[#This Row],[Sales]]-Sales_Data2[[#This Row],[Profit]])</f>
        <v>316.31999999999994</v>
      </c>
      <c r="L142" s="21">
        <f ca="1">IF(Sales_Data2[[#This Row],[Sales]]&lt;&gt;"",NOW(),"")</f>
        <v>45862.087589930554</v>
      </c>
      <c r="M142" s="26" t="str">
        <f>TEXT(Sales_Data2[[#This Row],[Order_Date]],"mmm-yyyy")</f>
        <v>Dec-2024</v>
      </c>
      <c r="N142" s="26"/>
      <c r="O142" s="42"/>
    </row>
    <row r="143" spans="1:15" ht="15.75" customHeight="1" x14ac:dyDescent="0.25">
      <c r="A143" s="5" t="s">
        <v>32</v>
      </c>
      <c r="B143" s="5" t="s">
        <v>68</v>
      </c>
      <c r="C143" s="5" t="s">
        <v>20</v>
      </c>
      <c r="D143" s="5" t="s">
        <v>14</v>
      </c>
      <c r="E143" s="5">
        <v>1231.26</v>
      </c>
      <c r="F143" s="5">
        <v>9</v>
      </c>
      <c r="G143" s="5">
        <v>0</v>
      </c>
      <c r="H143" s="6">
        <v>45646</v>
      </c>
      <c r="I143" s="5">
        <v>492.5</v>
      </c>
      <c r="J143" s="11">
        <f>Sales_Data2[[#This Row],[Sales]]*Sales_Data2[[#This Row],[Quantity]]</f>
        <v>11081.34</v>
      </c>
      <c r="K143" s="13">
        <f>Sales_Data2[[#This Row],[Sales]]*(1-$P$2)-(Sales_Data2[[#This Row],[Sales]]-Sales_Data2[[#This Row],[Profit]])</f>
        <v>492.5</v>
      </c>
      <c r="L143" s="21">
        <f ca="1">IF(Sales_Data2[[#This Row],[Sales]]&lt;&gt;"",NOW(),"")</f>
        <v>45862.087589930554</v>
      </c>
      <c r="M143" s="26" t="str">
        <f>TEXT(Sales_Data2[[#This Row],[Order_Date]],"mmm-yyyy")</f>
        <v>Dec-2024</v>
      </c>
      <c r="N143" s="26"/>
      <c r="O143" s="42"/>
    </row>
    <row r="144" spans="1:15" ht="15.75" customHeight="1" x14ac:dyDescent="0.25">
      <c r="A144" s="5" t="s">
        <v>32</v>
      </c>
      <c r="B144" s="5" t="s">
        <v>45</v>
      </c>
      <c r="C144" s="5" t="s">
        <v>13</v>
      </c>
      <c r="D144" s="5" t="s">
        <v>23</v>
      </c>
      <c r="E144" s="5">
        <v>1161.67</v>
      </c>
      <c r="F144" s="5">
        <v>19</v>
      </c>
      <c r="G144" s="5">
        <v>0.2</v>
      </c>
      <c r="H144" s="6">
        <v>45647</v>
      </c>
      <c r="I144" s="5">
        <v>232.33</v>
      </c>
      <c r="J144" s="11">
        <f>Sales_Data2[[#This Row],[Sales]]*Sales_Data2[[#This Row],[Quantity]]</f>
        <v>22071.730000000003</v>
      </c>
      <c r="K144" s="13">
        <f>Sales_Data2[[#This Row],[Sales]]*(1-$P$2)-(Sales_Data2[[#This Row],[Sales]]-Sales_Data2[[#This Row],[Profit]])</f>
        <v>232.33000000000004</v>
      </c>
      <c r="L144" s="21">
        <f ca="1">IF(Sales_Data2[[#This Row],[Sales]]&lt;&gt;"",NOW(),"")</f>
        <v>45862.087589930554</v>
      </c>
      <c r="M144" s="26" t="str">
        <f>TEXT(Sales_Data2[[#This Row],[Order_Date]],"mmm-yyyy")</f>
        <v>Dec-2024</v>
      </c>
      <c r="N144" s="26"/>
      <c r="O144" s="42"/>
    </row>
    <row r="145" spans="1:15" ht="15.75" customHeight="1" x14ac:dyDescent="0.25">
      <c r="A145" s="5" t="s">
        <v>51</v>
      </c>
      <c r="B145" s="5" t="s">
        <v>47</v>
      </c>
      <c r="C145" s="5" t="s">
        <v>36</v>
      </c>
      <c r="D145" s="5" t="s">
        <v>41</v>
      </c>
      <c r="E145" s="5">
        <v>388.23</v>
      </c>
      <c r="F145" s="5">
        <v>16</v>
      </c>
      <c r="G145" s="5">
        <v>0.05</v>
      </c>
      <c r="H145" s="6">
        <v>45650</v>
      </c>
      <c r="I145" s="5">
        <v>165.97</v>
      </c>
      <c r="J145" s="11">
        <f>Sales_Data2[[#This Row],[Sales]]*Sales_Data2[[#This Row],[Quantity]]</f>
        <v>6211.68</v>
      </c>
      <c r="K145" s="13">
        <f>Sales_Data2[[#This Row],[Sales]]*(1-$P$2)-(Sales_Data2[[#This Row],[Sales]]-Sales_Data2[[#This Row],[Profit]])</f>
        <v>165.97</v>
      </c>
      <c r="L145" s="21">
        <f ca="1">IF(Sales_Data2[[#This Row],[Sales]]&lt;&gt;"",NOW(),"")</f>
        <v>45862.087589930554</v>
      </c>
      <c r="M145" s="26" t="str">
        <f>TEXT(Sales_Data2[[#This Row],[Order_Date]],"mmm-yyyy")</f>
        <v>Dec-2024</v>
      </c>
      <c r="N145" s="26"/>
      <c r="O145" s="42"/>
    </row>
    <row r="146" spans="1:15" ht="15.75" customHeight="1" x14ac:dyDescent="0.25">
      <c r="A146" s="5" t="s">
        <v>74</v>
      </c>
      <c r="B146" s="5" t="s">
        <v>33</v>
      </c>
      <c r="C146" s="5" t="s">
        <v>26</v>
      </c>
      <c r="D146" s="5" t="s">
        <v>17</v>
      </c>
      <c r="E146" s="5">
        <v>1589.42</v>
      </c>
      <c r="F146" s="5">
        <v>6</v>
      </c>
      <c r="G146" s="5">
        <v>0.15</v>
      </c>
      <c r="H146" s="6">
        <v>45651</v>
      </c>
      <c r="I146" s="5">
        <v>675.5</v>
      </c>
      <c r="J146" s="11">
        <f>Sales_Data2[[#This Row],[Sales]]*Sales_Data2[[#This Row],[Quantity]]</f>
        <v>9536.52</v>
      </c>
      <c r="K146" s="13">
        <f>Sales_Data2[[#This Row],[Sales]]*(1-$P$2)-(Sales_Data2[[#This Row],[Sales]]-Sales_Data2[[#This Row],[Profit]])</f>
        <v>675.5</v>
      </c>
      <c r="L146" s="21">
        <f ca="1">IF(Sales_Data2[[#This Row],[Sales]]&lt;&gt;"",NOW(),"")</f>
        <v>45862.087589930554</v>
      </c>
      <c r="M146" s="26" t="str">
        <f>TEXT(Sales_Data2[[#This Row],[Order_Date]],"mmm-yyyy")</f>
        <v>Dec-2024</v>
      </c>
      <c r="N146" s="26"/>
      <c r="O146" s="42"/>
    </row>
    <row r="147" spans="1:15" ht="15.75" customHeight="1" x14ac:dyDescent="0.25">
      <c r="A147" s="5" t="s">
        <v>30</v>
      </c>
      <c r="B147" s="5" t="s">
        <v>73</v>
      </c>
      <c r="C147" s="5" t="s">
        <v>26</v>
      </c>
      <c r="D147" s="5" t="s">
        <v>17</v>
      </c>
      <c r="E147" s="5">
        <v>336.66</v>
      </c>
      <c r="F147" s="5">
        <v>13</v>
      </c>
      <c r="G147" s="5">
        <v>0.2</v>
      </c>
      <c r="H147" s="6">
        <v>45651</v>
      </c>
      <c r="I147" s="5">
        <v>134.66</v>
      </c>
      <c r="J147" s="11">
        <f>Sales_Data2[[#This Row],[Sales]]*Sales_Data2[[#This Row],[Quantity]]</f>
        <v>4376.58</v>
      </c>
      <c r="K147" s="13">
        <f>Sales_Data2[[#This Row],[Sales]]*(1-$P$2)-(Sales_Data2[[#This Row],[Sales]]-Sales_Data2[[#This Row],[Profit]])</f>
        <v>134.66</v>
      </c>
      <c r="L147" s="21">
        <f ca="1">IF(Sales_Data2[[#This Row],[Sales]]&lt;&gt;"",NOW(),"")</f>
        <v>45862.087589930554</v>
      </c>
      <c r="M147" s="26" t="str">
        <f>TEXT(Sales_Data2[[#This Row],[Order_Date]],"mmm-yyyy")</f>
        <v>Dec-2024</v>
      </c>
      <c r="N147" s="26"/>
      <c r="O147" s="42"/>
    </row>
    <row r="148" spans="1:15" ht="15.75" customHeight="1" x14ac:dyDescent="0.25">
      <c r="A148" s="5" t="s">
        <v>51</v>
      </c>
      <c r="B148" s="5" t="s">
        <v>25</v>
      </c>
      <c r="C148" s="5" t="s">
        <v>13</v>
      </c>
      <c r="D148" s="5" t="s">
        <v>14</v>
      </c>
      <c r="E148" s="5">
        <v>1353.79</v>
      </c>
      <c r="F148" s="5">
        <v>14</v>
      </c>
      <c r="G148" s="5">
        <v>0.1</v>
      </c>
      <c r="H148" s="6">
        <v>45656</v>
      </c>
      <c r="I148" s="5">
        <v>487.36</v>
      </c>
      <c r="J148" s="11">
        <f>Sales_Data2[[#This Row],[Sales]]*Sales_Data2[[#This Row],[Quantity]]</f>
        <v>18953.059999999998</v>
      </c>
      <c r="K148" s="13">
        <f>Sales_Data2[[#This Row],[Sales]]*(1-$P$2)-(Sales_Data2[[#This Row],[Sales]]-Sales_Data2[[#This Row],[Profit]])</f>
        <v>487.36</v>
      </c>
      <c r="L148" s="21">
        <f ca="1">IF(Sales_Data2[[#This Row],[Sales]]&lt;&gt;"",NOW(),"")</f>
        <v>45862.087589930554</v>
      </c>
      <c r="M148" s="26" t="str">
        <f>TEXT(Sales_Data2[[#This Row],[Order_Date]],"mmm-yyyy")</f>
        <v>Dec-2024</v>
      </c>
      <c r="N148" s="26"/>
      <c r="O148" s="42"/>
    </row>
    <row r="149" spans="1:15" ht="15.75" customHeight="1" x14ac:dyDescent="0.25">
      <c r="A149" s="5" t="s">
        <v>65</v>
      </c>
      <c r="B149" s="5" t="s">
        <v>71</v>
      </c>
      <c r="C149" s="5" t="s">
        <v>36</v>
      </c>
      <c r="D149" s="5" t="s">
        <v>17</v>
      </c>
      <c r="E149" s="5">
        <v>662.61</v>
      </c>
      <c r="F149" s="5">
        <v>11</v>
      </c>
      <c r="G149" s="5">
        <v>0.05</v>
      </c>
      <c r="H149" s="6">
        <v>45658</v>
      </c>
      <c r="I149" s="5">
        <v>314.74</v>
      </c>
      <c r="J149" s="11">
        <f>Sales_Data2[[#This Row],[Sales]]*Sales_Data2[[#This Row],[Quantity]]</f>
        <v>7288.71</v>
      </c>
      <c r="K149" s="13">
        <f>Sales_Data2[[#This Row],[Sales]]*(1-$P$2)-(Sales_Data2[[#This Row],[Sales]]-Sales_Data2[[#This Row],[Profit]])</f>
        <v>314.74</v>
      </c>
      <c r="L149" s="21">
        <f ca="1">IF(Sales_Data2[[#This Row],[Sales]]&lt;&gt;"",NOW(),"")</f>
        <v>45862.087589930554</v>
      </c>
      <c r="M149" s="26" t="str">
        <f>TEXT(Sales_Data2[[#This Row],[Order_Date]],"mmm-yyyy")</f>
        <v>Jan-2025</v>
      </c>
      <c r="N149" s="26"/>
      <c r="O149" s="42"/>
    </row>
    <row r="150" spans="1:15" ht="15.75" customHeight="1" x14ac:dyDescent="0.25">
      <c r="A150" s="5" t="s">
        <v>54</v>
      </c>
      <c r="B150" s="5" t="s">
        <v>50</v>
      </c>
      <c r="C150" s="5" t="s">
        <v>26</v>
      </c>
      <c r="D150" s="5" t="s">
        <v>41</v>
      </c>
      <c r="E150" s="5">
        <v>309.42</v>
      </c>
      <c r="F150" s="5">
        <v>1</v>
      </c>
      <c r="G150" s="5">
        <v>0.2</v>
      </c>
      <c r="H150" s="6">
        <v>45658</v>
      </c>
      <c r="I150" s="5">
        <v>111.39</v>
      </c>
      <c r="J150" s="11">
        <f>Sales_Data2[[#This Row],[Sales]]*Sales_Data2[[#This Row],[Quantity]]</f>
        <v>309.42</v>
      </c>
      <c r="K150" s="13">
        <f>Sales_Data2[[#This Row],[Sales]]*(1-$P$2)-(Sales_Data2[[#This Row],[Sales]]-Sales_Data2[[#This Row],[Profit]])</f>
        <v>111.38999999999999</v>
      </c>
      <c r="L150" s="21">
        <f ca="1">IF(Sales_Data2[[#This Row],[Sales]]&lt;&gt;"",NOW(),"")</f>
        <v>45862.087589930554</v>
      </c>
      <c r="M150" s="26" t="str">
        <f>TEXT(Sales_Data2[[#This Row],[Order_Date]],"mmm-yyyy")</f>
        <v>Jan-2025</v>
      </c>
      <c r="N150" s="26"/>
      <c r="O150" s="42"/>
    </row>
    <row r="151" spans="1:15" ht="15.75" customHeight="1" x14ac:dyDescent="0.25">
      <c r="A151" s="5" t="s">
        <v>65</v>
      </c>
      <c r="B151" s="5" t="s">
        <v>31</v>
      </c>
      <c r="C151" s="5" t="s">
        <v>26</v>
      </c>
      <c r="D151" s="5" t="s">
        <v>14</v>
      </c>
      <c r="E151" s="5">
        <v>884.63</v>
      </c>
      <c r="F151" s="5">
        <v>18</v>
      </c>
      <c r="G151" s="5">
        <v>0.1</v>
      </c>
      <c r="H151" s="6">
        <v>45659</v>
      </c>
      <c r="I151" s="5">
        <v>318.47000000000003</v>
      </c>
      <c r="J151" s="11">
        <f>Sales_Data2[[#This Row],[Sales]]*Sales_Data2[[#This Row],[Quantity]]</f>
        <v>15923.34</v>
      </c>
      <c r="K151" s="13">
        <f>Sales_Data2[[#This Row],[Sales]]*(1-$P$2)-(Sales_Data2[[#This Row],[Sales]]-Sales_Data2[[#This Row],[Profit]])</f>
        <v>318.47000000000003</v>
      </c>
      <c r="L151" s="21">
        <f ca="1">IF(Sales_Data2[[#This Row],[Sales]]&lt;&gt;"",NOW(),"")</f>
        <v>45862.087589930554</v>
      </c>
      <c r="M151" s="26" t="str">
        <f>TEXT(Sales_Data2[[#This Row],[Order_Date]],"mmm-yyyy")</f>
        <v>Jan-2025</v>
      </c>
      <c r="N151" s="26"/>
      <c r="O151" s="42"/>
    </row>
    <row r="152" spans="1:15" ht="15.75" customHeight="1" x14ac:dyDescent="0.25">
      <c r="A152" s="5" t="s">
        <v>54</v>
      </c>
      <c r="B152" s="5" t="s">
        <v>25</v>
      </c>
      <c r="C152" s="5" t="s">
        <v>36</v>
      </c>
      <c r="D152" s="5" t="s">
        <v>41</v>
      </c>
      <c r="E152" s="5">
        <v>745.05</v>
      </c>
      <c r="F152" s="5">
        <v>10</v>
      </c>
      <c r="G152" s="5">
        <v>0.1</v>
      </c>
      <c r="H152" s="6">
        <v>45660</v>
      </c>
      <c r="I152" s="5">
        <v>301.75</v>
      </c>
      <c r="J152" s="11">
        <f>Sales_Data2[[#This Row],[Sales]]*Sales_Data2[[#This Row],[Quantity]]</f>
        <v>7450.5</v>
      </c>
      <c r="K152" s="13">
        <f>Sales_Data2[[#This Row],[Sales]]*(1-$P$2)-(Sales_Data2[[#This Row],[Sales]]-Sales_Data2[[#This Row],[Profit]])</f>
        <v>301.75</v>
      </c>
      <c r="L152" s="21">
        <f ca="1">IF(Sales_Data2[[#This Row],[Sales]]&lt;&gt;"",NOW(),"")</f>
        <v>45862.087589930554</v>
      </c>
      <c r="M152" s="26" t="str">
        <f>TEXT(Sales_Data2[[#This Row],[Order_Date]],"mmm-yyyy")</f>
        <v>Jan-2025</v>
      </c>
      <c r="N152" s="26"/>
      <c r="O152" s="42"/>
    </row>
    <row r="153" spans="1:15" ht="15.75" customHeight="1" x14ac:dyDescent="0.25">
      <c r="A153" s="5" t="s">
        <v>62</v>
      </c>
      <c r="B153" s="5" t="s">
        <v>19</v>
      </c>
      <c r="C153" s="5" t="s">
        <v>22</v>
      </c>
      <c r="D153" s="5" t="s">
        <v>17</v>
      </c>
      <c r="E153" s="5">
        <v>870.23</v>
      </c>
      <c r="F153" s="5">
        <v>5</v>
      </c>
      <c r="G153" s="5">
        <v>0.05</v>
      </c>
      <c r="H153" s="6">
        <v>45660</v>
      </c>
      <c r="I153" s="5">
        <v>413.36</v>
      </c>
      <c r="J153" s="11">
        <f>Sales_Data2[[#This Row],[Sales]]*Sales_Data2[[#This Row],[Quantity]]</f>
        <v>4351.1499999999996</v>
      </c>
      <c r="K153" s="13">
        <f>Sales_Data2[[#This Row],[Sales]]*(1-$P$2)-(Sales_Data2[[#This Row],[Sales]]-Sales_Data2[[#This Row],[Profit]])</f>
        <v>413.36</v>
      </c>
      <c r="L153" s="21">
        <f ca="1">IF(Sales_Data2[[#This Row],[Sales]]&lt;&gt;"",NOW(),"")</f>
        <v>45862.087589930554</v>
      </c>
      <c r="M153" s="26" t="str">
        <f>TEXT(Sales_Data2[[#This Row],[Order_Date]],"mmm-yyyy")</f>
        <v>Jan-2025</v>
      </c>
      <c r="N153" s="26"/>
      <c r="O153" s="42"/>
    </row>
    <row r="154" spans="1:15" ht="15.75" customHeight="1" x14ac:dyDescent="0.25">
      <c r="A154" s="5" t="s">
        <v>37</v>
      </c>
      <c r="B154" s="5" t="s">
        <v>31</v>
      </c>
      <c r="C154" s="5" t="s">
        <v>13</v>
      </c>
      <c r="D154" s="5" t="s">
        <v>29</v>
      </c>
      <c r="E154" s="5">
        <v>862.19</v>
      </c>
      <c r="F154" s="5">
        <v>18</v>
      </c>
      <c r="G154" s="5">
        <v>0.05</v>
      </c>
      <c r="H154" s="6">
        <v>45663</v>
      </c>
      <c r="I154" s="5">
        <v>286.68</v>
      </c>
      <c r="J154" s="11">
        <f>Sales_Data2[[#This Row],[Sales]]*Sales_Data2[[#This Row],[Quantity]]</f>
        <v>15519.420000000002</v>
      </c>
      <c r="K154" s="13">
        <f>Sales_Data2[[#This Row],[Sales]]*(1-$P$2)-(Sales_Data2[[#This Row],[Sales]]-Sales_Data2[[#This Row],[Profit]])</f>
        <v>286.68000000000006</v>
      </c>
      <c r="L154" s="21">
        <f ca="1">IF(Sales_Data2[[#This Row],[Sales]]&lt;&gt;"",NOW(),"")</f>
        <v>45862.087589930554</v>
      </c>
      <c r="M154" s="26" t="str">
        <f>TEXT(Sales_Data2[[#This Row],[Order_Date]],"mmm-yyyy")</f>
        <v>Jan-2025</v>
      </c>
      <c r="N154" s="26"/>
      <c r="O154" s="42"/>
    </row>
    <row r="155" spans="1:15" ht="15.75" customHeight="1" x14ac:dyDescent="0.25">
      <c r="A155" s="5" t="s">
        <v>75</v>
      </c>
      <c r="B155" s="5" t="s">
        <v>61</v>
      </c>
      <c r="C155" s="5" t="s">
        <v>26</v>
      </c>
      <c r="D155" s="5" t="s">
        <v>17</v>
      </c>
      <c r="E155" s="5">
        <v>1171.18</v>
      </c>
      <c r="F155" s="5">
        <v>19</v>
      </c>
      <c r="G155" s="5">
        <v>0.05</v>
      </c>
      <c r="H155" s="6">
        <v>45667</v>
      </c>
      <c r="I155" s="5">
        <v>556.30999999999995</v>
      </c>
      <c r="J155" s="11">
        <f>Sales_Data2[[#This Row],[Sales]]*Sales_Data2[[#This Row],[Quantity]]</f>
        <v>22252.420000000002</v>
      </c>
      <c r="K155" s="13">
        <f>Sales_Data2[[#This Row],[Sales]]*(1-$P$2)-(Sales_Data2[[#This Row],[Sales]]-Sales_Data2[[#This Row],[Profit]])</f>
        <v>556.30999999999995</v>
      </c>
      <c r="L155" s="21">
        <f ca="1">IF(Sales_Data2[[#This Row],[Sales]]&lt;&gt;"",NOW(),"")</f>
        <v>45862.087589930554</v>
      </c>
      <c r="M155" s="26" t="str">
        <f>TEXT(Sales_Data2[[#This Row],[Order_Date]],"mmm-yyyy")</f>
        <v>Jan-2025</v>
      </c>
      <c r="N155" s="26"/>
      <c r="O155" s="42"/>
    </row>
    <row r="156" spans="1:15" ht="15.75" customHeight="1" x14ac:dyDescent="0.25">
      <c r="A156" s="5" t="s">
        <v>60</v>
      </c>
      <c r="B156" s="5" t="s">
        <v>16</v>
      </c>
      <c r="C156" s="5" t="s">
        <v>22</v>
      </c>
      <c r="D156" s="5" t="s">
        <v>29</v>
      </c>
      <c r="E156" s="5">
        <v>1054.56</v>
      </c>
      <c r="F156" s="5">
        <v>11</v>
      </c>
      <c r="G156" s="5">
        <v>0.1</v>
      </c>
      <c r="H156" s="6">
        <v>45669</v>
      </c>
      <c r="I156" s="5">
        <v>332.19</v>
      </c>
      <c r="J156" s="11">
        <f>Sales_Data2[[#This Row],[Sales]]*Sales_Data2[[#This Row],[Quantity]]</f>
        <v>11600.16</v>
      </c>
      <c r="K156" s="13">
        <f>Sales_Data2[[#This Row],[Sales]]*(1-$P$2)-(Sales_Data2[[#This Row],[Sales]]-Sales_Data2[[#This Row],[Profit]])</f>
        <v>332.19000000000005</v>
      </c>
      <c r="L156" s="21">
        <f ca="1">IF(Sales_Data2[[#This Row],[Sales]]&lt;&gt;"",NOW(),"")</f>
        <v>45862.087589930554</v>
      </c>
      <c r="M156" s="26" t="str">
        <f>TEXT(Sales_Data2[[#This Row],[Order_Date]],"mmm-yyyy")</f>
        <v>Jan-2025</v>
      </c>
      <c r="N156" s="26"/>
      <c r="O156" s="42"/>
    </row>
    <row r="157" spans="1:15" ht="15.75" customHeight="1" x14ac:dyDescent="0.25">
      <c r="A157" s="5" t="s">
        <v>60</v>
      </c>
      <c r="B157" s="5" t="s">
        <v>25</v>
      </c>
      <c r="C157" s="5" t="s">
        <v>26</v>
      </c>
      <c r="D157" s="5" t="s">
        <v>23</v>
      </c>
      <c r="E157" s="5">
        <v>1681.21</v>
      </c>
      <c r="F157" s="5">
        <v>5</v>
      </c>
      <c r="G157" s="5">
        <v>0.2</v>
      </c>
      <c r="H157" s="6">
        <v>45670</v>
      </c>
      <c r="I157" s="5">
        <v>336.24</v>
      </c>
      <c r="J157" s="11">
        <f>Sales_Data2[[#This Row],[Sales]]*Sales_Data2[[#This Row],[Quantity]]</f>
        <v>8406.0499999999993</v>
      </c>
      <c r="K157" s="13">
        <f>Sales_Data2[[#This Row],[Sales]]*(1-$P$2)-(Sales_Data2[[#This Row],[Sales]]-Sales_Data2[[#This Row],[Profit]])</f>
        <v>336.24</v>
      </c>
      <c r="L157" s="21">
        <f ca="1">IF(Sales_Data2[[#This Row],[Sales]]&lt;&gt;"",NOW(),"")</f>
        <v>45862.087589930554</v>
      </c>
      <c r="M157" s="26" t="str">
        <f>TEXT(Sales_Data2[[#This Row],[Order_Date]],"mmm-yyyy")</f>
        <v>Jan-2025</v>
      </c>
      <c r="N157" s="26"/>
      <c r="O157" s="42"/>
    </row>
    <row r="158" spans="1:15" ht="15.75" customHeight="1" x14ac:dyDescent="0.25">
      <c r="A158" s="5" t="s">
        <v>60</v>
      </c>
      <c r="B158" s="5" t="s">
        <v>38</v>
      </c>
      <c r="C158" s="5" t="s">
        <v>13</v>
      </c>
      <c r="D158" s="5" t="s">
        <v>17</v>
      </c>
      <c r="E158" s="5">
        <v>379.77</v>
      </c>
      <c r="F158" s="5">
        <v>9</v>
      </c>
      <c r="G158" s="5">
        <v>0.05</v>
      </c>
      <c r="H158" s="6">
        <v>45673</v>
      </c>
      <c r="I158" s="5">
        <v>180.39</v>
      </c>
      <c r="J158" s="11">
        <f>Sales_Data2[[#This Row],[Sales]]*Sales_Data2[[#This Row],[Quantity]]</f>
        <v>3417.93</v>
      </c>
      <c r="K158" s="13">
        <f>Sales_Data2[[#This Row],[Sales]]*(1-$P$2)-(Sales_Data2[[#This Row],[Sales]]-Sales_Data2[[#This Row],[Profit]])</f>
        <v>180.39</v>
      </c>
      <c r="L158" s="21">
        <f ca="1">IF(Sales_Data2[[#This Row],[Sales]]&lt;&gt;"",NOW(),"")</f>
        <v>45862.087589930554</v>
      </c>
      <c r="M158" s="26" t="str">
        <f>TEXT(Sales_Data2[[#This Row],[Order_Date]],"mmm-yyyy")</f>
        <v>Jan-2025</v>
      </c>
      <c r="N158" s="26"/>
      <c r="O158" s="42"/>
    </row>
    <row r="159" spans="1:15" ht="15.75" customHeight="1" x14ac:dyDescent="0.25">
      <c r="A159" s="5" t="s">
        <v>46</v>
      </c>
      <c r="B159" s="5" t="s">
        <v>47</v>
      </c>
      <c r="C159" s="5" t="s">
        <v>36</v>
      </c>
      <c r="D159" s="5" t="s">
        <v>17</v>
      </c>
      <c r="E159" s="5">
        <v>1076.33</v>
      </c>
      <c r="F159" s="5">
        <v>2</v>
      </c>
      <c r="G159" s="5">
        <v>0.1</v>
      </c>
      <c r="H159" s="6">
        <v>45674</v>
      </c>
      <c r="I159" s="5">
        <v>484.35</v>
      </c>
      <c r="J159" s="11">
        <f>Sales_Data2[[#This Row],[Sales]]*Sales_Data2[[#This Row],[Quantity]]</f>
        <v>2152.66</v>
      </c>
      <c r="K159" s="13">
        <f>Sales_Data2[[#This Row],[Sales]]*(1-$P$2)-(Sales_Data2[[#This Row],[Sales]]-Sales_Data2[[#This Row],[Profit]])</f>
        <v>484.35</v>
      </c>
      <c r="L159" s="21">
        <f ca="1">IF(Sales_Data2[[#This Row],[Sales]]&lt;&gt;"",NOW(),"")</f>
        <v>45862.087589930554</v>
      </c>
      <c r="M159" s="26" t="str">
        <f>TEXT(Sales_Data2[[#This Row],[Order_Date]],"mmm-yyyy")</f>
        <v>Jan-2025</v>
      </c>
      <c r="N159" s="26"/>
      <c r="O159" s="42"/>
    </row>
    <row r="160" spans="1:15" ht="15.75" customHeight="1" x14ac:dyDescent="0.25">
      <c r="A160" s="5" t="s">
        <v>46</v>
      </c>
      <c r="B160" s="5" t="s">
        <v>33</v>
      </c>
      <c r="C160" s="5" t="s">
        <v>36</v>
      </c>
      <c r="D160" s="5" t="s">
        <v>41</v>
      </c>
      <c r="E160" s="5">
        <v>1250.71</v>
      </c>
      <c r="F160" s="5">
        <v>7</v>
      </c>
      <c r="G160" s="5">
        <v>0</v>
      </c>
      <c r="H160" s="6">
        <v>45674</v>
      </c>
      <c r="I160" s="5">
        <v>562.82000000000005</v>
      </c>
      <c r="J160" s="11">
        <f>Sales_Data2[[#This Row],[Sales]]*Sales_Data2[[#This Row],[Quantity]]</f>
        <v>8754.9700000000012</v>
      </c>
      <c r="K160" s="13">
        <f>Sales_Data2[[#This Row],[Sales]]*(1-$P$2)-(Sales_Data2[[#This Row],[Sales]]-Sales_Data2[[#This Row],[Profit]])</f>
        <v>562.82000000000005</v>
      </c>
      <c r="L160" s="21">
        <f ca="1">IF(Sales_Data2[[#This Row],[Sales]]&lt;&gt;"",NOW(),"")</f>
        <v>45862.087589930554</v>
      </c>
      <c r="M160" s="26" t="str">
        <f>TEXT(Sales_Data2[[#This Row],[Order_Date]],"mmm-yyyy")</f>
        <v>Jan-2025</v>
      </c>
      <c r="N160" s="26"/>
      <c r="O160" s="42"/>
    </row>
    <row r="161" spans="1:15" ht="15.75" customHeight="1" x14ac:dyDescent="0.25">
      <c r="A161" s="5" t="s">
        <v>42</v>
      </c>
      <c r="B161" s="5" t="s">
        <v>19</v>
      </c>
      <c r="C161" s="5" t="s">
        <v>22</v>
      </c>
      <c r="D161" s="5" t="s">
        <v>17</v>
      </c>
      <c r="E161" s="5">
        <v>1118.3399999999999</v>
      </c>
      <c r="F161" s="5">
        <v>6</v>
      </c>
      <c r="G161" s="5">
        <v>0.2</v>
      </c>
      <c r="H161" s="6">
        <v>45674</v>
      </c>
      <c r="I161" s="5">
        <v>447.34</v>
      </c>
      <c r="J161" s="11">
        <f>Sales_Data2[[#This Row],[Sales]]*Sales_Data2[[#This Row],[Quantity]]</f>
        <v>6710.0399999999991</v>
      </c>
      <c r="K161" s="13">
        <f>Sales_Data2[[#This Row],[Sales]]*(1-$P$2)-(Sales_Data2[[#This Row],[Sales]]-Sales_Data2[[#This Row],[Profit]])</f>
        <v>447.33999999999992</v>
      </c>
      <c r="L161" s="21">
        <f ca="1">IF(Sales_Data2[[#This Row],[Sales]]&lt;&gt;"",NOW(),"")</f>
        <v>45862.087589930554</v>
      </c>
      <c r="M161" s="26" t="str">
        <f>TEXT(Sales_Data2[[#This Row],[Order_Date]],"mmm-yyyy")</f>
        <v>Jan-2025</v>
      </c>
      <c r="N161" s="26"/>
      <c r="O161" s="42"/>
    </row>
    <row r="162" spans="1:15" ht="15.75" customHeight="1" x14ac:dyDescent="0.25">
      <c r="A162" s="5" t="s">
        <v>72</v>
      </c>
      <c r="B162" s="5" t="s">
        <v>55</v>
      </c>
      <c r="C162" s="5" t="s">
        <v>26</v>
      </c>
      <c r="D162" s="5" t="s">
        <v>17</v>
      </c>
      <c r="E162" s="5">
        <v>1622.62</v>
      </c>
      <c r="F162" s="5">
        <v>12</v>
      </c>
      <c r="G162" s="5">
        <v>0.2</v>
      </c>
      <c r="H162" s="6">
        <v>45677</v>
      </c>
      <c r="I162" s="5">
        <v>649.04999999999995</v>
      </c>
      <c r="J162" s="11">
        <f>Sales_Data2[[#This Row],[Sales]]*Sales_Data2[[#This Row],[Quantity]]</f>
        <v>19471.439999999999</v>
      </c>
      <c r="K162" s="13">
        <f>Sales_Data2[[#This Row],[Sales]]*(1-$P$2)-(Sales_Data2[[#This Row],[Sales]]-Sales_Data2[[#This Row],[Profit]])</f>
        <v>649.04999999999995</v>
      </c>
      <c r="L162" s="21">
        <f ca="1">IF(Sales_Data2[[#This Row],[Sales]]&lt;&gt;"",NOW(),"")</f>
        <v>45862.087589930554</v>
      </c>
      <c r="M162" s="26" t="str">
        <f>TEXT(Sales_Data2[[#This Row],[Order_Date]],"mmm-yyyy")</f>
        <v>Jan-2025</v>
      </c>
      <c r="N162" s="26"/>
      <c r="O162" s="42"/>
    </row>
    <row r="163" spans="1:15" ht="15.75" customHeight="1" x14ac:dyDescent="0.25">
      <c r="A163" s="5" t="s">
        <v>77</v>
      </c>
      <c r="B163" s="5" t="s">
        <v>50</v>
      </c>
      <c r="C163" s="5" t="s">
        <v>26</v>
      </c>
      <c r="D163" s="5" t="s">
        <v>14</v>
      </c>
      <c r="E163" s="5">
        <v>640.64</v>
      </c>
      <c r="F163" s="5">
        <v>11</v>
      </c>
      <c r="G163" s="5">
        <v>0.2</v>
      </c>
      <c r="H163" s="6">
        <v>45678</v>
      </c>
      <c r="I163" s="5">
        <v>205</v>
      </c>
      <c r="J163" s="11">
        <f>Sales_Data2[[#This Row],[Sales]]*Sales_Data2[[#This Row],[Quantity]]</f>
        <v>7047.04</v>
      </c>
      <c r="K163" s="13">
        <f>Sales_Data2[[#This Row],[Sales]]*(1-$P$2)-(Sales_Data2[[#This Row],[Sales]]-Sales_Data2[[#This Row],[Profit]])</f>
        <v>205</v>
      </c>
      <c r="L163" s="21">
        <f ca="1">IF(Sales_Data2[[#This Row],[Sales]]&lt;&gt;"",NOW(),"")</f>
        <v>45862.087589930554</v>
      </c>
      <c r="M163" s="26" t="str">
        <f>TEXT(Sales_Data2[[#This Row],[Order_Date]],"mmm-yyyy")</f>
        <v>Jan-2025</v>
      </c>
      <c r="N163" s="26"/>
      <c r="O163" s="42"/>
    </row>
    <row r="164" spans="1:15" ht="15.75" customHeight="1" x14ac:dyDescent="0.25">
      <c r="A164" s="5" t="s">
        <v>24</v>
      </c>
      <c r="B164" s="5" t="s">
        <v>45</v>
      </c>
      <c r="C164" s="5" t="s">
        <v>13</v>
      </c>
      <c r="D164" s="5" t="s">
        <v>17</v>
      </c>
      <c r="E164" s="5">
        <v>585.16</v>
      </c>
      <c r="F164" s="5">
        <v>17</v>
      </c>
      <c r="G164" s="5">
        <v>0.1</v>
      </c>
      <c r="H164" s="6">
        <v>45684</v>
      </c>
      <c r="I164" s="5">
        <v>263.32</v>
      </c>
      <c r="J164" s="11">
        <f>Sales_Data2[[#This Row],[Sales]]*Sales_Data2[[#This Row],[Quantity]]</f>
        <v>9947.7199999999993</v>
      </c>
      <c r="K164" s="13">
        <f>Sales_Data2[[#This Row],[Sales]]*(1-$P$2)-(Sales_Data2[[#This Row],[Sales]]-Sales_Data2[[#This Row],[Profit]])</f>
        <v>263.32</v>
      </c>
      <c r="L164" s="21">
        <f ca="1">IF(Sales_Data2[[#This Row],[Sales]]&lt;&gt;"",NOW(),"")</f>
        <v>45862.087589930554</v>
      </c>
      <c r="M164" s="26" t="str">
        <f>TEXT(Sales_Data2[[#This Row],[Order_Date]],"mmm-yyyy")</f>
        <v>Jan-2025</v>
      </c>
      <c r="N164" s="26"/>
      <c r="O164" s="42"/>
    </row>
    <row r="165" spans="1:15" ht="15.75" customHeight="1" x14ac:dyDescent="0.25">
      <c r="A165" s="5" t="s">
        <v>24</v>
      </c>
      <c r="B165" s="5" t="s">
        <v>33</v>
      </c>
      <c r="C165" s="5" t="s">
        <v>20</v>
      </c>
      <c r="D165" s="5" t="s">
        <v>17</v>
      </c>
      <c r="E165" s="5">
        <v>1109.98</v>
      </c>
      <c r="F165" s="5">
        <v>5</v>
      </c>
      <c r="G165" s="5">
        <v>0.2</v>
      </c>
      <c r="H165" s="6">
        <v>45690</v>
      </c>
      <c r="I165" s="5">
        <v>443.99</v>
      </c>
      <c r="J165" s="11">
        <f>Sales_Data2[[#This Row],[Sales]]*Sales_Data2[[#This Row],[Quantity]]</f>
        <v>5549.9</v>
      </c>
      <c r="K165" s="13">
        <f>Sales_Data2[[#This Row],[Sales]]*(1-$P$2)-(Sales_Data2[[#This Row],[Sales]]-Sales_Data2[[#This Row],[Profit]])</f>
        <v>443.99</v>
      </c>
      <c r="L165" s="21">
        <f ca="1">IF(Sales_Data2[[#This Row],[Sales]]&lt;&gt;"",NOW(),"")</f>
        <v>45862.087589930554</v>
      </c>
      <c r="M165" s="26" t="str">
        <f>TEXT(Sales_Data2[[#This Row],[Order_Date]],"mmm-yyyy")</f>
        <v>Feb-2025</v>
      </c>
      <c r="N165" s="26"/>
      <c r="O165" s="42"/>
    </row>
    <row r="166" spans="1:15" ht="15.75" customHeight="1" x14ac:dyDescent="0.25">
      <c r="A166" s="5" t="s">
        <v>60</v>
      </c>
      <c r="B166" s="5" t="s">
        <v>47</v>
      </c>
      <c r="C166" s="5" t="s">
        <v>20</v>
      </c>
      <c r="D166" s="5" t="s">
        <v>14</v>
      </c>
      <c r="E166" s="5">
        <v>1098.08</v>
      </c>
      <c r="F166" s="5">
        <v>9</v>
      </c>
      <c r="G166" s="5">
        <v>0.1</v>
      </c>
      <c r="H166" s="6">
        <v>45692</v>
      </c>
      <c r="I166" s="5">
        <v>395.31</v>
      </c>
      <c r="J166" s="11">
        <f>Sales_Data2[[#This Row],[Sales]]*Sales_Data2[[#This Row],[Quantity]]</f>
        <v>9882.7199999999993</v>
      </c>
      <c r="K166" s="13">
        <f>Sales_Data2[[#This Row],[Sales]]*(1-$P$2)-(Sales_Data2[[#This Row],[Sales]]-Sales_Data2[[#This Row],[Profit]])</f>
        <v>395.30999999999995</v>
      </c>
      <c r="L166" s="21">
        <f ca="1">IF(Sales_Data2[[#This Row],[Sales]]&lt;&gt;"",NOW(),"")</f>
        <v>45862.087589930554</v>
      </c>
      <c r="M166" s="26" t="str">
        <f>TEXT(Sales_Data2[[#This Row],[Order_Date]],"mmm-yyyy")</f>
        <v>Feb-2025</v>
      </c>
      <c r="N166" s="26"/>
      <c r="O166" s="42"/>
    </row>
    <row r="167" spans="1:15" ht="15.75" customHeight="1" x14ac:dyDescent="0.25">
      <c r="A167" s="5" t="s">
        <v>67</v>
      </c>
      <c r="B167" s="5" t="s">
        <v>50</v>
      </c>
      <c r="C167" s="5" t="s">
        <v>13</v>
      </c>
      <c r="D167" s="5" t="s">
        <v>41</v>
      </c>
      <c r="E167" s="5">
        <v>827.25</v>
      </c>
      <c r="F167" s="5">
        <v>7</v>
      </c>
      <c r="G167" s="5">
        <v>0.1</v>
      </c>
      <c r="H167" s="6">
        <v>45693</v>
      </c>
      <c r="I167" s="5">
        <v>335.04</v>
      </c>
      <c r="J167" s="11">
        <f>Sales_Data2[[#This Row],[Sales]]*Sales_Data2[[#This Row],[Quantity]]</f>
        <v>5790.75</v>
      </c>
      <c r="K167" s="13">
        <f>Sales_Data2[[#This Row],[Sales]]*(1-$P$2)-(Sales_Data2[[#This Row],[Sales]]-Sales_Data2[[#This Row],[Profit]])</f>
        <v>335.04</v>
      </c>
      <c r="L167" s="21">
        <f ca="1">IF(Sales_Data2[[#This Row],[Sales]]&lt;&gt;"",NOW(),"")</f>
        <v>45862.087589930554</v>
      </c>
      <c r="M167" s="26" t="str">
        <f>TEXT(Sales_Data2[[#This Row],[Order_Date]],"mmm-yyyy")</f>
        <v>Feb-2025</v>
      </c>
      <c r="N167" s="26"/>
      <c r="O167" s="42"/>
    </row>
    <row r="168" spans="1:15" ht="15.75" customHeight="1" x14ac:dyDescent="0.25">
      <c r="A168" s="5" t="s">
        <v>72</v>
      </c>
      <c r="B168" s="5" t="s">
        <v>31</v>
      </c>
      <c r="C168" s="5" t="s">
        <v>36</v>
      </c>
      <c r="D168" s="5" t="s">
        <v>17</v>
      </c>
      <c r="E168" s="5">
        <v>741.88</v>
      </c>
      <c r="F168" s="5">
        <v>16</v>
      </c>
      <c r="G168" s="5">
        <v>0.1</v>
      </c>
      <c r="H168" s="6">
        <v>45695</v>
      </c>
      <c r="I168" s="5">
        <v>333.85</v>
      </c>
      <c r="J168" s="11">
        <f>Sales_Data2[[#This Row],[Sales]]*Sales_Data2[[#This Row],[Quantity]]</f>
        <v>11870.08</v>
      </c>
      <c r="K168" s="13">
        <f>Sales_Data2[[#This Row],[Sales]]*(1-$P$2)-(Sales_Data2[[#This Row],[Sales]]-Sales_Data2[[#This Row],[Profit]])</f>
        <v>333.85</v>
      </c>
      <c r="L168" s="21">
        <f ca="1">IF(Sales_Data2[[#This Row],[Sales]]&lt;&gt;"",NOW(),"")</f>
        <v>45862.087589930554</v>
      </c>
      <c r="M168" s="26" t="str">
        <f>TEXT(Sales_Data2[[#This Row],[Order_Date]],"mmm-yyyy")</f>
        <v>Feb-2025</v>
      </c>
      <c r="N168" s="26"/>
      <c r="O168" s="42"/>
    </row>
    <row r="169" spans="1:15" ht="15.75" customHeight="1" x14ac:dyDescent="0.25">
      <c r="A169" s="5" t="s">
        <v>74</v>
      </c>
      <c r="B169" s="5" t="s">
        <v>12</v>
      </c>
      <c r="C169" s="5" t="s">
        <v>20</v>
      </c>
      <c r="D169" s="5" t="s">
        <v>41</v>
      </c>
      <c r="E169" s="5">
        <v>1311.26</v>
      </c>
      <c r="F169" s="5">
        <v>6</v>
      </c>
      <c r="G169" s="5">
        <v>0.1</v>
      </c>
      <c r="H169" s="6">
        <v>45698</v>
      </c>
      <c r="I169" s="5">
        <v>531.05999999999995</v>
      </c>
      <c r="J169" s="11">
        <f>Sales_Data2[[#This Row],[Sales]]*Sales_Data2[[#This Row],[Quantity]]</f>
        <v>7867.5599999999995</v>
      </c>
      <c r="K169" s="13">
        <f>Sales_Data2[[#This Row],[Sales]]*(1-$P$2)-(Sales_Data2[[#This Row],[Sales]]-Sales_Data2[[#This Row],[Profit]])</f>
        <v>531.05999999999995</v>
      </c>
      <c r="L169" s="21">
        <f ca="1">IF(Sales_Data2[[#This Row],[Sales]]&lt;&gt;"",NOW(),"")</f>
        <v>45862.087589930554</v>
      </c>
      <c r="M169" s="26" t="str">
        <f>TEXT(Sales_Data2[[#This Row],[Order_Date]],"mmm-yyyy")</f>
        <v>Feb-2025</v>
      </c>
      <c r="N169" s="26"/>
      <c r="O169" s="42"/>
    </row>
    <row r="170" spans="1:15" ht="15.75" customHeight="1" x14ac:dyDescent="0.25">
      <c r="A170" s="5" t="s">
        <v>74</v>
      </c>
      <c r="B170" s="5" t="s">
        <v>33</v>
      </c>
      <c r="C170" s="5" t="s">
        <v>22</v>
      </c>
      <c r="D170" s="5" t="s">
        <v>41</v>
      </c>
      <c r="E170" s="5">
        <v>573.32000000000005</v>
      </c>
      <c r="F170" s="5">
        <v>19</v>
      </c>
      <c r="G170" s="5">
        <v>0.1</v>
      </c>
      <c r="H170" s="6">
        <v>45703</v>
      </c>
      <c r="I170" s="5">
        <v>232.19</v>
      </c>
      <c r="J170" s="11">
        <f>Sales_Data2[[#This Row],[Sales]]*Sales_Data2[[#This Row],[Quantity]]</f>
        <v>10893.080000000002</v>
      </c>
      <c r="K170" s="13">
        <f>Sales_Data2[[#This Row],[Sales]]*(1-$P$2)-(Sales_Data2[[#This Row],[Sales]]-Sales_Data2[[#This Row],[Profit]])</f>
        <v>232.19</v>
      </c>
      <c r="L170" s="21">
        <f ca="1">IF(Sales_Data2[[#This Row],[Sales]]&lt;&gt;"",NOW(),"")</f>
        <v>45862.087589930554</v>
      </c>
      <c r="M170" s="26" t="str">
        <f>TEXT(Sales_Data2[[#This Row],[Order_Date]],"mmm-yyyy")</f>
        <v>Feb-2025</v>
      </c>
      <c r="N170" s="26"/>
      <c r="O170" s="42"/>
    </row>
    <row r="171" spans="1:15" ht="15.75" customHeight="1" x14ac:dyDescent="0.25">
      <c r="A171" s="5" t="s">
        <v>54</v>
      </c>
      <c r="B171" s="5" t="s">
        <v>25</v>
      </c>
      <c r="C171" s="5" t="s">
        <v>13</v>
      </c>
      <c r="D171" s="5" t="s">
        <v>23</v>
      </c>
      <c r="E171" s="5">
        <v>1115.22</v>
      </c>
      <c r="F171" s="5">
        <v>14</v>
      </c>
      <c r="G171" s="5">
        <v>0.2</v>
      </c>
      <c r="H171" s="6">
        <v>45705</v>
      </c>
      <c r="I171" s="5">
        <v>223.04</v>
      </c>
      <c r="J171" s="11">
        <f>Sales_Data2[[#This Row],[Sales]]*Sales_Data2[[#This Row],[Quantity]]</f>
        <v>15613.08</v>
      </c>
      <c r="K171" s="13">
        <f>Sales_Data2[[#This Row],[Sales]]*(1-$P$2)-(Sales_Data2[[#This Row],[Sales]]-Sales_Data2[[#This Row],[Profit]])</f>
        <v>223.03999999999996</v>
      </c>
      <c r="L171" s="21">
        <f ca="1">IF(Sales_Data2[[#This Row],[Sales]]&lt;&gt;"",NOW(),"")</f>
        <v>45862.087589930554</v>
      </c>
      <c r="M171" s="26" t="str">
        <f>TEXT(Sales_Data2[[#This Row],[Order_Date]],"mmm-yyyy")</f>
        <v>Feb-2025</v>
      </c>
      <c r="N171" s="26"/>
      <c r="O171" s="42"/>
    </row>
    <row r="172" spans="1:15" ht="15.75" customHeight="1" x14ac:dyDescent="0.25">
      <c r="A172" s="5" t="s">
        <v>15</v>
      </c>
      <c r="B172" s="5" t="s">
        <v>47</v>
      </c>
      <c r="C172" s="5" t="s">
        <v>26</v>
      </c>
      <c r="D172" s="5" t="s">
        <v>17</v>
      </c>
      <c r="E172" s="5">
        <v>845.84</v>
      </c>
      <c r="F172" s="5">
        <v>4</v>
      </c>
      <c r="G172" s="5">
        <v>0</v>
      </c>
      <c r="H172" s="6">
        <v>45707</v>
      </c>
      <c r="I172" s="5">
        <v>422.92</v>
      </c>
      <c r="J172" s="11">
        <f>Sales_Data2[[#This Row],[Sales]]*Sales_Data2[[#This Row],[Quantity]]</f>
        <v>3383.36</v>
      </c>
      <c r="K172" s="13">
        <f>Sales_Data2[[#This Row],[Sales]]*(1-$P$2)-(Sales_Data2[[#This Row],[Sales]]-Sales_Data2[[#This Row],[Profit]])</f>
        <v>422.92</v>
      </c>
      <c r="L172" s="21">
        <f ca="1">IF(Sales_Data2[[#This Row],[Sales]]&lt;&gt;"",NOW(),"")</f>
        <v>45862.087589930554</v>
      </c>
      <c r="M172" s="26" t="str">
        <f>TEXT(Sales_Data2[[#This Row],[Order_Date]],"mmm-yyyy")</f>
        <v>Feb-2025</v>
      </c>
      <c r="N172" s="26"/>
      <c r="O172" s="42"/>
    </row>
    <row r="173" spans="1:15" ht="15.75" customHeight="1" x14ac:dyDescent="0.25">
      <c r="A173" s="5" t="s">
        <v>32</v>
      </c>
      <c r="B173" s="5" t="s">
        <v>57</v>
      </c>
      <c r="C173" s="5" t="s">
        <v>13</v>
      </c>
      <c r="D173" s="5" t="s">
        <v>23</v>
      </c>
      <c r="E173" s="5">
        <v>1029.8</v>
      </c>
      <c r="F173" s="5">
        <v>3</v>
      </c>
      <c r="G173" s="5">
        <v>0</v>
      </c>
      <c r="H173" s="6">
        <v>45708</v>
      </c>
      <c r="I173" s="5">
        <v>257.45</v>
      </c>
      <c r="J173" s="11">
        <f>Sales_Data2[[#This Row],[Sales]]*Sales_Data2[[#This Row],[Quantity]]</f>
        <v>3089.3999999999996</v>
      </c>
      <c r="K173" s="13">
        <f>Sales_Data2[[#This Row],[Sales]]*(1-$P$2)-(Sales_Data2[[#This Row],[Sales]]-Sales_Data2[[#This Row],[Profit]])</f>
        <v>257.45000000000005</v>
      </c>
      <c r="L173" s="21">
        <f ca="1">IF(Sales_Data2[[#This Row],[Sales]]&lt;&gt;"",NOW(),"")</f>
        <v>45862.087589930554</v>
      </c>
      <c r="M173" s="26" t="str">
        <f>TEXT(Sales_Data2[[#This Row],[Order_Date]],"mmm-yyyy")</f>
        <v>Feb-2025</v>
      </c>
      <c r="N173" s="26"/>
      <c r="O173" s="42"/>
    </row>
    <row r="174" spans="1:15" ht="15.75" customHeight="1" x14ac:dyDescent="0.25">
      <c r="A174" s="5" t="s">
        <v>34</v>
      </c>
      <c r="B174" s="5" t="s">
        <v>33</v>
      </c>
      <c r="C174" s="5" t="s">
        <v>26</v>
      </c>
      <c r="D174" s="5" t="s">
        <v>14</v>
      </c>
      <c r="E174" s="5">
        <v>1189.83</v>
      </c>
      <c r="F174" s="5">
        <v>2</v>
      </c>
      <c r="G174" s="5">
        <v>0.2</v>
      </c>
      <c r="H174" s="6">
        <v>45709</v>
      </c>
      <c r="I174" s="5">
        <v>380.75</v>
      </c>
      <c r="J174" s="11">
        <f>Sales_Data2[[#This Row],[Sales]]*Sales_Data2[[#This Row],[Quantity]]</f>
        <v>2379.66</v>
      </c>
      <c r="K174" s="13">
        <f>Sales_Data2[[#This Row],[Sales]]*(1-$P$2)-(Sales_Data2[[#This Row],[Sales]]-Sales_Data2[[#This Row],[Profit]])</f>
        <v>380.75</v>
      </c>
      <c r="L174" s="21">
        <f ca="1">IF(Sales_Data2[[#This Row],[Sales]]&lt;&gt;"",NOW(),"")</f>
        <v>45862.087589930554</v>
      </c>
      <c r="M174" s="26" t="str">
        <f>TEXT(Sales_Data2[[#This Row],[Order_Date]],"mmm-yyyy")</f>
        <v>Feb-2025</v>
      </c>
      <c r="N174" s="26"/>
      <c r="O174" s="42"/>
    </row>
    <row r="175" spans="1:15" ht="15.75" customHeight="1" x14ac:dyDescent="0.25">
      <c r="A175" s="5" t="s">
        <v>69</v>
      </c>
      <c r="B175" s="5" t="s">
        <v>45</v>
      </c>
      <c r="C175" s="5" t="s">
        <v>22</v>
      </c>
      <c r="D175" s="5" t="s">
        <v>14</v>
      </c>
      <c r="E175" s="5">
        <v>704.28</v>
      </c>
      <c r="F175" s="5">
        <v>15</v>
      </c>
      <c r="G175" s="5">
        <v>0.2</v>
      </c>
      <c r="H175" s="6">
        <v>45712</v>
      </c>
      <c r="I175" s="5">
        <v>225.37</v>
      </c>
      <c r="J175" s="11">
        <f>Sales_Data2[[#This Row],[Sales]]*Sales_Data2[[#This Row],[Quantity]]</f>
        <v>10564.199999999999</v>
      </c>
      <c r="K175" s="13">
        <f>Sales_Data2[[#This Row],[Sales]]*(1-$P$2)-(Sales_Data2[[#This Row],[Sales]]-Sales_Data2[[#This Row],[Profit]])</f>
        <v>225.37</v>
      </c>
      <c r="L175" s="21">
        <f ca="1">IF(Sales_Data2[[#This Row],[Sales]]&lt;&gt;"",NOW(),"")</f>
        <v>45862.087589930554</v>
      </c>
      <c r="M175" s="26" t="str">
        <f>TEXT(Sales_Data2[[#This Row],[Order_Date]],"mmm-yyyy")</f>
        <v>Feb-2025</v>
      </c>
      <c r="N175" s="26"/>
      <c r="O175" s="42"/>
    </row>
    <row r="176" spans="1:15" ht="15.75" customHeight="1" x14ac:dyDescent="0.25">
      <c r="A176" s="5" t="s">
        <v>67</v>
      </c>
      <c r="B176" s="5" t="s">
        <v>49</v>
      </c>
      <c r="C176" s="5" t="s">
        <v>36</v>
      </c>
      <c r="D176" s="5" t="s">
        <v>41</v>
      </c>
      <c r="E176" s="5">
        <v>1618.22</v>
      </c>
      <c r="F176" s="5">
        <v>12</v>
      </c>
      <c r="G176" s="5">
        <v>0.2</v>
      </c>
      <c r="H176" s="6">
        <v>45712</v>
      </c>
      <c r="I176" s="5">
        <v>582.55999999999995</v>
      </c>
      <c r="J176" s="11">
        <f>Sales_Data2[[#This Row],[Sales]]*Sales_Data2[[#This Row],[Quantity]]</f>
        <v>19418.64</v>
      </c>
      <c r="K176" s="13">
        <f>Sales_Data2[[#This Row],[Sales]]*(1-$P$2)-(Sales_Data2[[#This Row],[Sales]]-Sales_Data2[[#This Row],[Profit]])</f>
        <v>582.55999999999995</v>
      </c>
      <c r="L176" s="21">
        <f ca="1">IF(Sales_Data2[[#This Row],[Sales]]&lt;&gt;"",NOW(),"")</f>
        <v>45862.087589930554</v>
      </c>
      <c r="M176" s="26" t="str">
        <f>TEXT(Sales_Data2[[#This Row],[Order_Date]],"mmm-yyyy")</f>
        <v>Feb-2025</v>
      </c>
      <c r="N176" s="26"/>
      <c r="O176" s="42"/>
    </row>
    <row r="177" spans="1:15" ht="15.75" customHeight="1" x14ac:dyDescent="0.25">
      <c r="A177" s="5" t="s">
        <v>75</v>
      </c>
      <c r="B177" s="5" t="s">
        <v>55</v>
      </c>
      <c r="C177" s="5" t="s">
        <v>36</v>
      </c>
      <c r="D177" s="5" t="s">
        <v>14</v>
      </c>
      <c r="E177" s="5">
        <v>1014.43</v>
      </c>
      <c r="F177" s="5">
        <v>2</v>
      </c>
      <c r="G177" s="5">
        <v>0.15</v>
      </c>
      <c r="H177" s="6">
        <v>45713</v>
      </c>
      <c r="I177" s="5">
        <v>344.91</v>
      </c>
      <c r="J177" s="11">
        <f>Sales_Data2[[#This Row],[Sales]]*Sales_Data2[[#This Row],[Quantity]]</f>
        <v>2028.86</v>
      </c>
      <c r="K177" s="13">
        <f>Sales_Data2[[#This Row],[Sales]]*(1-$P$2)-(Sales_Data2[[#This Row],[Sales]]-Sales_Data2[[#This Row],[Profit]])</f>
        <v>344.90999999999997</v>
      </c>
      <c r="L177" s="21">
        <f ca="1">IF(Sales_Data2[[#This Row],[Sales]]&lt;&gt;"",NOW(),"")</f>
        <v>45862.087589930554</v>
      </c>
      <c r="M177" s="26" t="str">
        <f>TEXT(Sales_Data2[[#This Row],[Order_Date]],"mmm-yyyy")</f>
        <v>Feb-2025</v>
      </c>
      <c r="N177" s="26"/>
      <c r="O177" s="42"/>
    </row>
    <row r="178" spans="1:15" ht="15.75" customHeight="1" x14ac:dyDescent="0.25">
      <c r="A178" s="5" t="s">
        <v>77</v>
      </c>
      <c r="B178" s="5" t="s">
        <v>33</v>
      </c>
      <c r="C178" s="5" t="s">
        <v>36</v>
      </c>
      <c r="D178" s="5" t="s">
        <v>17</v>
      </c>
      <c r="E178" s="5">
        <v>826.97</v>
      </c>
      <c r="F178" s="5">
        <v>18</v>
      </c>
      <c r="G178" s="5">
        <v>0.2</v>
      </c>
      <c r="H178" s="6">
        <v>45715</v>
      </c>
      <c r="I178" s="5">
        <v>330.79</v>
      </c>
      <c r="J178" s="11">
        <f>Sales_Data2[[#This Row],[Sales]]*Sales_Data2[[#This Row],[Quantity]]</f>
        <v>14885.460000000001</v>
      </c>
      <c r="K178" s="13">
        <f>Sales_Data2[[#This Row],[Sales]]*(1-$P$2)-(Sales_Data2[[#This Row],[Sales]]-Sales_Data2[[#This Row],[Profit]])</f>
        <v>330.79</v>
      </c>
      <c r="L178" s="21">
        <f ca="1">IF(Sales_Data2[[#This Row],[Sales]]&lt;&gt;"",NOW(),"")</f>
        <v>45862.087589930554</v>
      </c>
      <c r="M178" s="26" t="str">
        <f>TEXT(Sales_Data2[[#This Row],[Order_Date]],"mmm-yyyy")</f>
        <v>Feb-2025</v>
      </c>
      <c r="N178" s="26"/>
      <c r="O178" s="42"/>
    </row>
    <row r="179" spans="1:15" ht="15.75" customHeight="1" x14ac:dyDescent="0.25">
      <c r="A179" s="5" t="s">
        <v>18</v>
      </c>
      <c r="B179" s="5" t="s">
        <v>33</v>
      </c>
      <c r="C179" s="5" t="s">
        <v>36</v>
      </c>
      <c r="D179" s="5" t="s">
        <v>17</v>
      </c>
      <c r="E179" s="5">
        <v>1022.23</v>
      </c>
      <c r="F179" s="5">
        <v>8</v>
      </c>
      <c r="G179" s="5">
        <v>0.1</v>
      </c>
      <c r="H179" s="6">
        <v>45717</v>
      </c>
      <c r="I179" s="5">
        <v>460</v>
      </c>
      <c r="J179" s="11">
        <f>Sales_Data2[[#This Row],[Sales]]*Sales_Data2[[#This Row],[Quantity]]</f>
        <v>8177.84</v>
      </c>
      <c r="K179" s="13">
        <f>Sales_Data2[[#This Row],[Sales]]*(1-$P$2)-(Sales_Data2[[#This Row],[Sales]]-Sales_Data2[[#This Row],[Profit]])</f>
        <v>460</v>
      </c>
      <c r="L179" s="21">
        <f ca="1">IF(Sales_Data2[[#This Row],[Sales]]&lt;&gt;"",NOW(),"")</f>
        <v>45862.087589930554</v>
      </c>
      <c r="M179" s="26" t="str">
        <f>TEXT(Sales_Data2[[#This Row],[Order_Date]],"mmm-yyyy")</f>
        <v>Mar-2025</v>
      </c>
      <c r="N179" s="26"/>
      <c r="O179" s="42"/>
    </row>
    <row r="180" spans="1:15" ht="15.75" customHeight="1" x14ac:dyDescent="0.25">
      <c r="A180" s="5" t="s">
        <v>74</v>
      </c>
      <c r="B180" s="5" t="s">
        <v>31</v>
      </c>
      <c r="C180" s="5" t="s">
        <v>20</v>
      </c>
      <c r="D180" s="5" t="s">
        <v>14</v>
      </c>
      <c r="E180" s="5">
        <v>1099.69</v>
      </c>
      <c r="F180" s="5">
        <v>6</v>
      </c>
      <c r="G180" s="5">
        <v>0</v>
      </c>
      <c r="H180" s="6">
        <v>45718</v>
      </c>
      <c r="I180" s="5">
        <v>439.88</v>
      </c>
      <c r="J180" s="11">
        <f>Sales_Data2[[#This Row],[Sales]]*Sales_Data2[[#This Row],[Quantity]]</f>
        <v>6598.14</v>
      </c>
      <c r="K180" s="13">
        <f>Sales_Data2[[#This Row],[Sales]]*(1-$P$2)-(Sales_Data2[[#This Row],[Sales]]-Sales_Data2[[#This Row],[Profit]])</f>
        <v>439.88</v>
      </c>
      <c r="L180" s="21">
        <f ca="1">IF(Sales_Data2[[#This Row],[Sales]]&lt;&gt;"",NOW(),"")</f>
        <v>45862.087589930554</v>
      </c>
      <c r="M180" s="26" t="str">
        <f>TEXT(Sales_Data2[[#This Row],[Order_Date]],"mmm-yyyy")</f>
        <v>Mar-2025</v>
      </c>
      <c r="N180" s="26"/>
      <c r="O180" s="42"/>
    </row>
    <row r="181" spans="1:15" ht="15.75" customHeight="1" x14ac:dyDescent="0.25">
      <c r="A181" s="5" t="s">
        <v>54</v>
      </c>
      <c r="B181" s="5" t="s">
        <v>66</v>
      </c>
      <c r="C181" s="5" t="s">
        <v>26</v>
      </c>
      <c r="D181" s="5" t="s">
        <v>14</v>
      </c>
      <c r="E181" s="5">
        <v>710.52</v>
      </c>
      <c r="F181" s="5">
        <v>8</v>
      </c>
      <c r="G181" s="5">
        <v>0.1</v>
      </c>
      <c r="H181" s="6">
        <v>45721</v>
      </c>
      <c r="I181" s="5">
        <v>255.79</v>
      </c>
      <c r="J181" s="11">
        <f>Sales_Data2[[#This Row],[Sales]]*Sales_Data2[[#This Row],[Quantity]]</f>
        <v>5684.16</v>
      </c>
      <c r="K181" s="13">
        <f>Sales_Data2[[#This Row],[Sales]]*(1-$P$2)-(Sales_Data2[[#This Row],[Sales]]-Sales_Data2[[#This Row],[Profit]])</f>
        <v>255.78999999999996</v>
      </c>
      <c r="L181" s="21">
        <f ca="1">IF(Sales_Data2[[#This Row],[Sales]]&lt;&gt;"",NOW(),"")</f>
        <v>45862.087589930554</v>
      </c>
      <c r="M181" s="26" t="str">
        <f>TEXT(Sales_Data2[[#This Row],[Order_Date]],"mmm-yyyy")</f>
        <v>Mar-2025</v>
      </c>
      <c r="N181" s="26"/>
      <c r="O181" s="42"/>
    </row>
    <row r="182" spans="1:15" ht="15.75" customHeight="1" x14ac:dyDescent="0.25">
      <c r="A182" s="5" t="s">
        <v>54</v>
      </c>
      <c r="B182" s="5" t="s">
        <v>61</v>
      </c>
      <c r="C182" s="5" t="s">
        <v>26</v>
      </c>
      <c r="D182" s="5" t="s">
        <v>14</v>
      </c>
      <c r="E182" s="5">
        <v>499.18</v>
      </c>
      <c r="F182" s="5">
        <v>15</v>
      </c>
      <c r="G182" s="5">
        <v>0.2</v>
      </c>
      <c r="H182" s="6">
        <v>45724</v>
      </c>
      <c r="I182" s="5">
        <v>159.74</v>
      </c>
      <c r="J182" s="11">
        <f>Sales_Data2[[#This Row],[Sales]]*Sales_Data2[[#This Row],[Quantity]]</f>
        <v>7487.7</v>
      </c>
      <c r="K182" s="13">
        <f>Sales_Data2[[#This Row],[Sales]]*(1-$P$2)-(Sales_Data2[[#This Row],[Sales]]-Sales_Data2[[#This Row],[Profit]])</f>
        <v>159.74</v>
      </c>
      <c r="L182" s="21">
        <f ca="1">IF(Sales_Data2[[#This Row],[Sales]]&lt;&gt;"",NOW(),"")</f>
        <v>45862.087589930554</v>
      </c>
      <c r="M182" s="26" t="str">
        <f>TEXT(Sales_Data2[[#This Row],[Order_Date]],"mmm-yyyy")</f>
        <v>Mar-2025</v>
      </c>
      <c r="N182" s="26"/>
      <c r="O182" s="42"/>
    </row>
    <row r="183" spans="1:15" ht="15.75" customHeight="1" x14ac:dyDescent="0.25">
      <c r="A183" s="5" t="s">
        <v>39</v>
      </c>
      <c r="B183" s="5" t="s">
        <v>40</v>
      </c>
      <c r="C183" s="5" t="s">
        <v>22</v>
      </c>
      <c r="D183" s="5" t="s">
        <v>14</v>
      </c>
      <c r="E183" s="5">
        <v>1064.19</v>
      </c>
      <c r="F183" s="5">
        <v>18</v>
      </c>
      <c r="G183" s="5">
        <v>0.05</v>
      </c>
      <c r="H183" s="6">
        <v>45725</v>
      </c>
      <c r="I183" s="5">
        <v>404.39</v>
      </c>
      <c r="J183" s="11">
        <f>Sales_Data2[[#This Row],[Sales]]*Sales_Data2[[#This Row],[Quantity]]</f>
        <v>19155.420000000002</v>
      </c>
      <c r="K183" s="13">
        <f>Sales_Data2[[#This Row],[Sales]]*(1-$P$2)-(Sales_Data2[[#This Row],[Sales]]-Sales_Data2[[#This Row],[Profit]])</f>
        <v>404.39</v>
      </c>
      <c r="L183" s="21">
        <f ca="1">IF(Sales_Data2[[#This Row],[Sales]]&lt;&gt;"",NOW(),"")</f>
        <v>45862.087589930554</v>
      </c>
      <c r="M183" s="26" t="str">
        <f>TEXT(Sales_Data2[[#This Row],[Order_Date]],"mmm-yyyy")</f>
        <v>Mar-2025</v>
      </c>
      <c r="N183" s="26"/>
      <c r="O183" s="42"/>
    </row>
    <row r="184" spans="1:15" ht="15.75" customHeight="1" x14ac:dyDescent="0.25">
      <c r="A184" s="5" t="s">
        <v>69</v>
      </c>
      <c r="B184" s="5" t="s">
        <v>40</v>
      </c>
      <c r="C184" s="5" t="s">
        <v>20</v>
      </c>
      <c r="D184" s="5" t="s">
        <v>41</v>
      </c>
      <c r="E184" s="5">
        <v>438.76</v>
      </c>
      <c r="F184" s="5">
        <v>18</v>
      </c>
      <c r="G184" s="5">
        <v>0.05</v>
      </c>
      <c r="H184" s="6">
        <v>45726</v>
      </c>
      <c r="I184" s="5">
        <v>187.57</v>
      </c>
      <c r="J184" s="11">
        <f>Sales_Data2[[#This Row],[Sales]]*Sales_Data2[[#This Row],[Quantity]]</f>
        <v>7897.68</v>
      </c>
      <c r="K184" s="13">
        <f>Sales_Data2[[#This Row],[Sales]]*(1-$P$2)-(Sales_Data2[[#This Row],[Sales]]-Sales_Data2[[#This Row],[Profit]])</f>
        <v>187.57</v>
      </c>
      <c r="L184" s="21">
        <f ca="1">IF(Sales_Data2[[#This Row],[Sales]]&lt;&gt;"",NOW(),"")</f>
        <v>45862.087589930554</v>
      </c>
      <c r="M184" s="26" t="str">
        <f>TEXT(Sales_Data2[[#This Row],[Order_Date]],"mmm-yyyy")</f>
        <v>Mar-2025</v>
      </c>
      <c r="N184" s="26"/>
      <c r="O184" s="42"/>
    </row>
    <row r="185" spans="1:15" ht="15.75" customHeight="1" x14ac:dyDescent="0.25">
      <c r="A185" s="5" t="s">
        <v>43</v>
      </c>
      <c r="B185" s="5" t="s">
        <v>57</v>
      </c>
      <c r="C185" s="5" t="s">
        <v>13</v>
      </c>
      <c r="D185" s="5" t="s">
        <v>17</v>
      </c>
      <c r="E185" s="5">
        <v>864.98</v>
      </c>
      <c r="F185" s="5">
        <v>2</v>
      </c>
      <c r="G185" s="5">
        <v>0.05</v>
      </c>
      <c r="H185" s="6">
        <v>45727</v>
      </c>
      <c r="I185" s="5">
        <v>410.87</v>
      </c>
      <c r="J185" s="11">
        <f>Sales_Data2[[#This Row],[Sales]]*Sales_Data2[[#This Row],[Quantity]]</f>
        <v>1729.96</v>
      </c>
      <c r="K185" s="13">
        <f>Sales_Data2[[#This Row],[Sales]]*(1-$P$2)-(Sales_Data2[[#This Row],[Sales]]-Sales_Data2[[#This Row],[Profit]])</f>
        <v>410.87</v>
      </c>
      <c r="L185" s="21">
        <f ca="1">IF(Sales_Data2[[#This Row],[Sales]]&lt;&gt;"",NOW(),"")</f>
        <v>45862.087589930554</v>
      </c>
      <c r="M185" s="26" t="str">
        <f>TEXT(Sales_Data2[[#This Row],[Order_Date]],"mmm-yyyy")</f>
        <v>Mar-2025</v>
      </c>
      <c r="N185" s="26"/>
      <c r="O185" s="42"/>
    </row>
    <row r="186" spans="1:15" ht="15.75" customHeight="1" x14ac:dyDescent="0.25">
      <c r="A186" s="5" t="s">
        <v>59</v>
      </c>
      <c r="B186" s="5" t="s">
        <v>57</v>
      </c>
      <c r="C186" s="5" t="s">
        <v>13</v>
      </c>
      <c r="D186" s="5" t="s">
        <v>29</v>
      </c>
      <c r="E186" s="5">
        <v>984.93</v>
      </c>
      <c r="F186" s="5">
        <v>14</v>
      </c>
      <c r="G186" s="5">
        <v>0.2</v>
      </c>
      <c r="H186" s="6">
        <v>45733</v>
      </c>
      <c r="I186" s="5">
        <v>275.77999999999997</v>
      </c>
      <c r="J186" s="11">
        <f>Sales_Data2[[#This Row],[Sales]]*Sales_Data2[[#This Row],[Quantity]]</f>
        <v>13789.019999999999</v>
      </c>
      <c r="K186" s="13">
        <f>Sales_Data2[[#This Row],[Sales]]*(1-$P$2)-(Sales_Data2[[#This Row],[Sales]]-Sales_Data2[[#This Row],[Profit]])</f>
        <v>275.77999999999997</v>
      </c>
      <c r="L186" s="21">
        <f ca="1">IF(Sales_Data2[[#This Row],[Sales]]&lt;&gt;"",NOW(),"")</f>
        <v>45862.087589930554</v>
      </c>
      <c r="M186" s="26" t="str">
        <f>TEXT(Sales_Data2[[#This Row],[Order_Date]],"mmm-yyyy")</f>
        <v>Mar-2025</v>
      </c>
      <c r="N186" s="26"/>
      <c r="O186" s="42"/>
    </row>
    <row r="187" spans="1:15" ht="15.75" customHeight="1" x14ac:dyDescent="0.25">
      <c r="A187" s="5" t="s">
        <v>27</v>
      </c>
      <c r="B187" s="5" t="s">
        <v>57</v>
      </c>
      <c r="C187" s="5" t="s">
        <v>13</v>
      </c>
      <c r="D187" s="5" t="s">
        <v>17</v>
      </c>
      <c r="E187" s="5">
        <v>1493.49</v>
      </c>
      <c r="F187" s="5">
        <v>18</v>
      </c>
      <c r="G187" s="5">
        <v>0</v>
      </c>
      <c r="H187" s="6">
        <v>45734</v>
      </c>
      <c r="I187" s="5">
        <v>746.74</v>
      </c>
      <c r="J187" s="11">
        <f>Sales_Data2[[#This Row],[Sales]]*Sales_Data2[[#This Row],[Quantity]]</f>
        <v>26882.82</v>
      </c>
      <c r="K187" s="13">
        <f>Sales_Data2[[#This Row],[Sales]]*(1-$P$2)-(Sales_Data2[[#This Row],[Sales]]-Sales_Data2[[#This Row],[Profit]])</f>
        <v>746.74</v>
      </c>
      <c r="L187" s="21">
        <f ca="1">IF(Sales_Data2[[#This Row],[Sales]]&lt;&gt;"",NOW(),"")</f>
        <v>45862.087589930554</v>
      </c>
      <c r="M187" s="26" t="str">
        <f>TEXT(Sales_Data2[[#This Row],[Order_Date]],"mmm-yyyy")</f>
        <v>Mar-2025</v>
      </c>
      <c r="N187" s="26"/>
      <c r="O187" s="42"/>
    </row>
    <row r="188" spans="1:15" ht="15.75" customHeight="1" x14ac:dyDescent="0.25">
      <c r="A188" s="5" t="s">
        <v>34</v>
      </c>
      <c r="B188" s="5" t="s">
        <v>55</v>
      </c>
      <c r="C188" s="5" t="s">
        <v>22</v>
      </c>
      <c r="D188" s="5" t="s">
        <v>17</v>
      </c>
      <c r="E188" s="5">
        <v>689.43</v>
      </c>
      <c r="F188" s="5">
        <v>9</v>
      </c>
      <c r="G188" s="5">
        <v>0.1</v>
      </c>
      <c r="H188" s="6">
        <v>45736</v>
      </c>
      <c r="I188" s="5">
        <v>310.24</v>
      </c>
      <c r="J188" s="11">
        <f>Sales_Data2[[#This Row],[Sales]]*Sales_Data2[[#This Row],[Quantity]]</f>
        <v>6204.87</v>
      </c>
      <c r="K188" s="13">
        <f>Sales_Data2[[#This Row],[Sales]]*(1-$P$2)-(Sales_Data2[[#This Row],[Sales]]-Sales_Data2[[#This Row],[Profit]])</f>
        <v>310.24</v>
      </c>
      <c r="L188" s="21">
        <f ca="1">IF(Sales_Data2[[#This Row],[Sales]]&lt;&gt;"",NOW(),"")</f>
        <v>45862.087589930554</v>
      </c>
      <c r="M188" s="26" t="str">
        <f>TEXT(Sales_Data2[[#This Row],[Order_Date]],"mmm-yyyy")</f>
        <v>Mar-2025</v>
      </c>
      <c r="N188" s="26"/>
      <c r="O188" s="42"/>
    </row>
    <row r="189" spans="1:15" ht="15.75" customHeight="1" x14ac:dyDescent="0.25">
      <c r="A189" s="5" t="s">
        <v>42</v>
      </c>
      <c r="B189" s="5" t="s">
        <v>61</v>
      </c>
      <c r="C189" s="5" t="s">
        <v>22</v>
      </c>
      <c r="D189" s="5" t="s">
        <v>17</v>
      </c>
      <c r="E189" s="5">
        <v>682.24</v>
      </c>
      <c r="F189" s="5">
        <v>1</v>
      </c>
      <c r="G189" s="5">
        <v>0</v>
      </c>
      <c r="H189" s="6">
        <v>45738</v>
      </c>
      <c r="I189" s="5">
        <v>341.12</v>
      </c>
      <c r="J189" s="11">
        <f>Sales_Data2[[#This Row],[Sales]]*Sales_Data2[[#This Row],[Quantity]]</f>
        <v>682.24</v>
      </c>
      <c r="K189" s="13">
        <f>Sales_Data2[[#This Row],[Sales]]*(1-$P$2)-(Sales_Data2[[#This Row],[Sales]]-Sales_Data2[[#This Row],[Profit]])</f>
        <v>341.12</v>
      </c>
      <c r="L189" s="21">
        <f ca="1">IF(Sales_Data2[[#This Row],[Sales]]&lt;&gt;"",NOW(),"")</f>
        <v>45862.087589930554</v>
      </c>
      <c r="M189" s="26" t="str">
        <f>TEXT(Sales_Data2[[#This Row],[Order_Date]],"mmm-yyyy")</f>
        <v>Mar-2025</v>
      </c>
      <c r="N189" s="26"/>
      <c r="O189" s="42"/>
    </row>
    <row r="190" spans="1:15" ht="15.75" customHeight="1" x14ac:dyDescent="0.25">
      <c r="A190" s="5" t="s">
        <v>43</v>
      </c>
      <c r="B190" s="5" t="s">
        <v>28</v>
      </c>
      <c r="C190" s="5" t="s">
        <v>26</v>
      </c>
      <c r="D190" s="5" t="s">
        <v>23</v>
      </c>
      <c r="E190" s="5">
        <v>458.54</v>
      </c>
      <c r="F190" s="5">
        <v>15</v>
      </c>
      <c r="G190" s="5">
        <v>0.2</v>
      </c>
      <c r="H190" s="6">
        <v>45741</v>
      </c>
      <c r="I190" s="5">
        <v>91.71</v>
      </c>
      <c r="J190" s="11">
        <f>Sales_Data2[[#This Row],[Sales]]*Sales_Data2[[#This Row],[Quantity]]</f>
        <v>6878.1</v>
      </c>
      <c r="K190" s="13">
        <f>Sales_Data2[[#This Row],[Sales]]*(1-$P$2)-(Sales_Data2[[#This Row],[Sales]]-Sales_Data2[[#This Row],[Profit]])</f>
        <v>91.70999999999998</v>
      </c>
      <c r="L190" s="21">
        <f ca="1">IF(Sales_Data2[[#This Row],[Sales]]&lt;&gt;"",NOW(),"")</f>
        <v>45862.087589930554</v>
      </c>
      <c r="M190" s="26" t="str">
        <f>TEXT(Sales_Data2[[#This Row],[Order_Date]],"mmm-yyyy")</f>
        <v>Mar-2025</v>
      </c>
      <c r="N190" s="26"/>
      <c r="O190" s="42"/>
    </row>
    <row r="191" spans="1:15" ht="15.75" customHeight="1" x14ac:dyDescent="0.25">
      <c r="A191" s="5" t="s">
        <v>34</v>
      </c>
      <c r="B191" s="5" t="s">
        <v>28</v>
      </c>
      <c r="C191" s="5" t="s">
        <v>22</v>
      </c>
      <c r="D191" s="5" t="s">
        <v>29</v>
      </c>
      <c r="E191" s="5">
        <v>1184.25</v>
      </c>
      <c r="F191" s="5">
        <v>11</v>
      </c>
      <c r="G191" s="5">
        <v>0.2</v>
      </c>
      <c r="H191" s="6">
        <v>45742</v>
      </c>
      <c r="I191" s="5">
        <v>331.59</v>
      </c>
      <c r="J191" s="11">
        <f>Sales_Data2[[#This Row],[Sales]]*Sales_Data2[[#This Row],[Quantity]]</f>
        <v>13026.75</v>
      </c>
      <c r="K191" s="13">
        <f>Sales_Data2[[#This Row],[Sales]]*(1-$P$2)-(Sales_Data2[[#This Row],[Sales]]-Sales_Data2[[#This Row],[Profit]])</f>
        <v>331.58999999999992</v>
      </c>
      <c r="L191" s="21">
        <f ca="1">IF(Sales_Data2[[#This Row],[Sales]]&lt;&gt;"",NOW(),"")</f>
        <v>45862.087589930554</v>
      </c>
      <c r="M191" s="26" t="str">
        <f>TEXT(Sales_Data2[[#This Row],[Order_Date]],"mmm-yyyy")</f>
        <v>Mar-2025</v>
      </c>
      <c r="N191" s="26"/>
      <c r="O191" s="42"/>
    </row>
    <row r="192" spans="1:15" ht="15.75" customHeight="1" x14ac:dyDescent="0.25">
      <c r="A192" s="5" t="s">
        <v>27</v>
      </c>
      <c r="B192" s="5" t="s">
        <v>12</v>
      </c>
      <c r="C192" s="5" t="s">
        <v>22</v>
      </c>
      <c r="D192" s="5" t="s">
        <v>17</v>
      </c>
      <c r="E192" s="5">
        <v>762.14</v>
      </c>
      <c r="F192" s="5">
        <v>9</v>
      </c>
      <c r="G192" s="5">
        <v>0</v>
      </c>
      <c r="H192" s="6">
        <v>45743</v>
      </c>
      <c r="I192" s="5">
        <v>381.07</v>
      </c>
      <c r="J192" s="11">
        <f>Sales_Data2[[#This Row],[Sales]]*Sales_Data2[[#This Row],[Quantity]]</f>
        <v>6859.26</v>
      </c>
      <c r="K192" s="13">
        <f>Sales_Data2[[#This Row],[Sales]]*(1-$P$2)-(Sales_Data2[[#This Row],[Sales]]-Sales_Data2[[#This Row],[Profit]])</f>
        <v>381.07</v>
      </c>
      <c r="L192" s="21">
        <f ca="1">IF(Sales_Data2[[#This Row],[Sales]]&lt;&gt;"",NOW(),"")</f>
        <v>45862.087589930554</v>
      </c>
      <c r="M192" s="26" t="str">
        <f>TEXT(Sales_Data2[[#This Row],[Order_Date]],"mmm-yyyy")</f>
        <v>Mar-2025</v>
      </c>
      <c r="N192" s="26"/>
      <c r="O192" s="42"/>
    </row>
    <row r="193" spans="1:15" ht="15.75" customHeight="1" x14ac:dyDescent="0.25">
      <c r="A193" s="5" t="s">
        <v>24</v>
      </c>
      <c r="B193" s="5" t="s">
        <v>55</v>
      </c>
      <c r="C193" s="5" t="s">
        <v>26</v>
      </c>
      <c r="D193" s="5" t="s">
        <v>14</v>
      </c>
      <c r="E193" s="5">
        <v>750.71</v>
      </c>
      <c r="F193" s="5">
        <v>10</v>
      </c>
      <c r="G193" s="5">
        <v>0.15</v>
      </c>
      <c r="H193" s="6">
        <v>45743</v>
      </c>
      <c r="I193" s="5">
        <v>255.24</v>
      </c>
      <c r="J193" s="11">
        <f>Sales_Data2[[#This Row],[Sales]]*Sales_Data2[[#This Row],[Quantity]]</f>
        <v>7507.1</v>
      </c>
      <c r="K193" s="13">
        <f>Sales_Data2[[#This Row],[Sales]]*(1-$P$2)-(Sales_Data2[[#This Row],[Sales]]-Sales_Data2[[#This Row],[Profit]])</f>
        <v>255.24</v>
      </c>
      <c r="L193" s="21">
        <f ca="1">IF(Sales_Data2[[#This Row],[Sales]]&lt;&gt;"",NOW(),"")</f>
        <v>45862.087589930554</v>
      </c>
      <c r="M193" s="26" t="str">
        <f>TEXT(Sales_Data2[[#This Row],[Order_Date]],"mmm-yyyy")</f>
        <v>Mar-2025</v>
      </c>
      <c r="N193" s="26"/>
      <c r="O193" s="42"/>
    </row>
    <row r="194" spans="1:15" ht="15.75" customHeight="1" x14ac:dyDescent="0.25">
      <c r="A194" s="5" t="s">
        <v>77</v>
      </c>
      <c r="B194" s="5" t="s">
        <v>73</v>
      </c>
      <c r="C194" s="5" t="s">
        <v>36</v>
      </c>
      <c r="D194" s="5" t="s">
        <v>17</v>
      </c>
      <c r="E194" s="5">
        <v>1456.94</v>
      </c>
      <c r="F194" s="5">
        <v>14</v>
      </c>
      <c r="G194" s="5">
        <v>0.05</v>
      </c>
      <c r="H194" s="6">
        <v>45745</v>
      </c>
      <c r="I194" s="5">
        <v>692.05</v>
      </c>
      <c r="J194" s="11">
        <f>Sales_Data2[[#This Row],[Sales]]*Sales_Data2[[#This Row],[Quantity]]</f>
        <v>20397.16</v>
      </c>
      <c r="K194" s="13">
        <f>Sales_Data2[[#This Row],[Sales]]*(1-$P$2)-(Sales_Data2[[#This Row],[Sales]]-Sales_Data2[[#This Row],[Profit]])</f>
        <v>692.05</v>
      </c>
      <c r="L194" s="21">
        <f ca="1">IF(Sales_Data2[[#This Row],[Sales]]&lt;&gt;"",NOW(),"")</f>
        <v>45862.087589930554</v>
      </c>
      <c r="M194" s="26" t="str">
        <f>TEXT(Sales_Data2[[#This Row],[Order_Date]],"mmm-yyyy")</f>
        <v>Mar-2025</v>
      </c>
      <c r="N194" s="26"/>
      <c r="O194" s="42"/>
    </row>
    <row r="195" spans="1:15" ht="15.75" customHeight="1" x14ac:dyDescent="0.25">
      <c r="A195" s="5" t="s">
        <v>46</v>
      </c>
      <c r="B195" s="5" t="s">
        <v>63</v>
      </c>
      <c r="C195" s="5" t="s">
        <v>20</v>
      </c>
      <c r="D195" s="5" t="s">
        <v>29</v>
      </c>
      <c r="E195" s="5">
        <v>1093.3800000000001</v>
      </c>
      <c r="F195" s="5">
        <v>17</v>
      </c>
      <c r="G195" s="5">
        <v>0.1</v>
      </c>
      <c r="H195" s="6">
        <v>45745</v>
      </c>
      <c r="I195" s="5">
        <v>344.41</v>
      </c>
      <c r="J195" s="11">
        <f>Sales_Data2[[#This Row],[Sales]]*Sales_Data2[[#This Row],[Quantity]]</f>
        <v>18587.460000000003</v>
      </c>
      <c r="K195" s="13">
        <f>Sales_Data2[[#This Row],[Sales]]*(1-$P$2)-(Sales_Data2[[#This Row],[Sales]]-Sales_Data2[[#This Row],[Profit]])</f>
        <v>344.41000000000008</v>
      </c>
      <c r="L195" s="21">
        <f ca="1">IF(Sales_Data2[[#This Row],[Sales]]&lt;&gt;"",NOW(),"")</f>
        <v>45862.087589930554</v>
      </c>
      <c r="M195" s="26" t="str">
        <f>TEXT(Sales_Data2[[#This Row],[Order_Date]],"mmm-yyyy")</f>
        <v>Mar-2025</v>
      </c>
      <c r="N195" s="26"/>
      <c r="O195" s="42"/>
    </row>
    <row r="196" spans="1:15" ht="15.75" customHeight="1" x14ac:dyDescent="0.25">
      <c r="A196" s="5" t="s">
        <v>39</v>
      </c>
      <c r="B196" s="5" t="s">
        <v>45</v>
      </c>
      <c r="C196" s="5" t="s">
        <v>13</v>
      </c>
      <c r="D196" s="5" t="s">
        <v>17</v>
      </c>
      <c r="E196" s="5">
        <v>934.27</v>
      </c>
      <c r="F196" s="5">
        <v>8</v>
      </c>
      <c r="G196" s="5">
        <v>0.15</v>
      </c>
      <c r="H196" s="6">
        <v>45746</v>
      </c>
      <c r="I196" s="5">
        <v>397.06</v>
      </c>
      <c r="J196" s="11">
        <f>Sales_Data2[[#This Row],[Sales]]*Sales_Data2[[#This Row],[Quantity]]</f>
        <v>7474.16</v>
      </c>
      <c r="K196" s="13">
        <f>Sales_Data2[[#This Row],[Sales]]*(1-$P$2)-(Sales_Data2[[#This Row],[Sales]]-Sales_Data2[[#This Row],[Profit]])</f>
        <v>397.05999999999995</v>
      </c>
      <c r="L196" s="21">
        <f ca="1">IF(Sales_Data2[[#This Row],[Sales]]&lt;&gt;"",NOW(),"")</f>
        <v>45862.087589930554</v>
      </c>
      <c r="M196" s="26" t="str">
        <f>TEXT(Sales_Data2[[#This Row],[Order_Date]],"mmm-yyyy")</f>
        <v>Mar-2025</v>
      </c>
      <c r="N196" s="26"/>
      <c r="O196" s="42"/>
    </row>
    <row r="197" spans="1:15" ht="15.75" customHeight="1" x14ac:dyDescent="0.25">
      <c r="A197" s="5" t="s">
        <v>72</v>
      </c>
      <c r="B197" s="5" t="s">
        <v>38</v>
      </c>
      <c r="C197" s="5" t="s">
        <v>36</v>
      </c>
      <c r="D197" s="5" t="s">
        <v>17</v>
      </c>
      <c r="E197" s="5">
        <v>1465.35</v>
      </c>
      <c r="F197" s="5">
        <v>8</v>
      </c>
      <c r="G197" s="5">
        <v>0.2</v>
      </c>
      <c r="H197" s="6">
        <v>45746</v>
      </c>
      <c r="I197" s="5">
        <v>586.14</v>
      </c>
      <c r="J197" s="11">
        <f>Sales_Data2[[#This Row],[Sales]]*Sales_Data2[[#This Row],[Quantity]]</f>
        <v>11722.8</v>
      </c>
      <c r="K197" s="13">
        <f>Sales_Data2[[#This Row],[Sales]]*(1-$P$2)-(Sales_Data2[[#This Row],[Sales]]-Sales_Data2[[#This Row],[Profit]])</f>
        <v>586.14</v>
      </c>
      <c r="L197" s="21">
        <f ca="1">IF(Sales_Data2[[#This Row],[Sales]]&lt;&gt;"",NOW(),"")</f>
        <v>45862.087589930554</v>
      </c>
      <c r="M197" s="26" t="str">
        <f>TEXT(Sales_Data2[[#This Row],[Order_Date]],"mmm-yyyy")</f>
        <v>Mar-2025</v>
      </c>
      <c r="N197" s="26"/>
      <c r="O197" s="42"/>
    </row>
    <row r="198" spans="1:15" ht="15.75" customHeight="1" x14ac:dyDescent="0.25">
      <c r="A198" s="5" t="s">
        <v>54</v>
      </c>
      <c r="B198" s="5" t="s">
        <v>16</v>
      </c>
      <c r="C198" s="5" t="s">
        <v>22</v>
      </c>
      <c r="D198" s="5" t="s">
        <v>41</v>
      </c>
      <c r="E198" s="5">
        <v>740.8</v>
      </c>
      <c r="F198" s="5">
        <v>3</v>
      </c>
      <c r="G198" s="5">
        <v>0</v>
      </c>
      <c r="H198" s="6">
        <v>45749</v>
      </c>
      <c r="I198" s="5">
        <v>333.36</v>
      </c>
      <c r="J198" s="11">
        <f>Sales_Data2[[#This Row],[Sales]]*Sales_Data2[[#This Row],[Quantity]]</f>
        <v>2222.3999999999996</v>
      </c>
      <c r="K198" s="13">
        <f>Sales_Data2[[#This Row],[Sales]]*(1-$P$2)-(Sales_Data2[[#This Row],[Sales]]-Sales_Data2[[#This Row],[Profit]])</f>
        <v>333.36</v>
      </c>
      <c r="L198" s="21">
        <f ca="1">IF(Sales_Data2[[#This Row],[Sales]]&lt;&gt;"",NOW(),"")</f>
        <v>45862.087589930554</v>
      </c>
      <c r="M198" s="26" t="str">
        <f>TEXT(Sales_Data2[[#This Row],[Order_Date]],"mmm-yyyy")</f>
        <v>Apr-2025</v>
      </c>
      <c r="N198" s="26"/>
      <c r="O198" s="42"/>
    </row>
    <row r="199" spans="1:15" ht="15.75" customHeight="1" x14ac:dyDescent="0.25">
      <c r="A199" s="5" t="s">
        <v>60</v>
      </c>
      <c r="B199" s="5" t="s">
        <v>45</v>
      </c>
      <c r="C199" s="5" t="s">
        <v>13</v>
      </c>
      <c r="D199" s="5" t="s">
        <v>41</v>
      </c>
      <c r="E199" s="5">
        <v>545.44000000000005</v>
      </c>
      <c r="F199" s="5">
        <v>17</v>
      </c>
      <c r="G199" s="5">
        <v>0</v>
      </c>
      <c r="H199" s="6">
        <v>45752</v>
      </c>
      <c r="I199" s="5">
        <v>245.45</v>
      </c>
      <c r="J199" s="11">
        <f>Sales_Data2[[#This Row],[Sales]]*Sales_Data2[[#This Row],[Quantity]]</f>
        <v>9272.4800000000014</v>
      </c>
      <c r="K199" s="13">
        <f>Sales_Data2[[#This Row],[Sales]]*(1-$P$2)-(Sales_Data2[[#This Row],[Sales]]-Sales_Data2[[#This Row],[Profit]])</f>
        <v>245.45</v>
      </c>
      <c r="L199" s="21">
        <f ca="1">IF(Sales_Data2[[#This Row],[Sales]]&lt;&gt;"",NOW(),"")</f>
        <v>45862.087589930554</v>
      </c>
      <c r="M199" s="26" t="str">
        <f>TEXT(Sales_Data2[[#This Row],[Order_Date]],"mmm-yyyy")</f>
        <v>Apr-2025</v>
      </c>
      <c r="N199" s="26"/>
      <c r="O199" s="42"/>
    </row>
    <row r="200" spans="1:15" ht="15.75" customHeight="1" x14ac:dyDescent="0.25">
      <c r="A200" s="5" t="s">
        <v>37</v>
      </c>
      <c r="B200" s="5" t="s">
        <v>38</v>
      </c>
      <c r="C200" s="5" t="s">
        <v>20</v>
      </c>
      <c r="D200" s="5" t="s">
        <v>14</v>
      </c>
      <c r="E200" s="5">
        <v>997.61</v>
      </c>
      <c r="F200" s="5">
        <v>8</v>
      </c>
      <c r="G200" s="5">
        <v>0.05</v>
      </c>
      <c r="H200" s="6">
        <v>45752</v>
      </c>
      <c r="I200" s="5">
        <v>379.09</v>
      </c>
      <c r="J200" s="11">
        <f>Sales_Data2[[#This Row],[Sales]]*Sales_Data2[[#This Row],[Quantity]]</f>
        <v>7980.88</v>
      </c>
      <c r="K200" s="13">
        <f>Sales_Data2[[#This Row],[Sales]]*(1-$P$2)-(Sales_Data2[[#This Row],[Sales]]-Sales_Data2[[#This Row],[Profit]])</f>
        <v>379.09000000000003</v>
      </c>
      <c r="L200" s="21">
        <f ca="1">IF(Sales_Data2[[#This Row],[Sales]]&lt;&gt;"",NOW(),"")</f>
        <v>45862.087589930554</v>
      </c>
      <c r="M200" s="26" t="str">
        <f>TEXT(Sales_Data2[[#This Row],[Order_Date]],"mmm-yyyy")</f>
        <v>Apr-2025</v>
      </c>
      <c r="N200" s="26"/>
      <c r="O200" s="42"/>
    </row>
    <row r="201" spans="1:15" ht="15.75" customHeight="1" x14ac:dyDescent="0.25">
      <c r="A201" s="5" t="s">
        <v>62</v>
      </c>
      <c r="B201" s="5" t="s">
        <v>38</v>
      </c>
      <c r="C201" s="5" t="s">
        <v>22</v>
      </c>
      <c r="D201" s="5" t="s">
        <v>17</v>
      </c>
      <c r="E201" s="5">
        <v>928.32</v>
      </c>
      <c r="F201" s="5">
        <v>2</v>
      </c>
      <c r="G201" s="5">
        <v>0.05</v>
      </c>
      <c r="H201" s="6">
        <v>45754</v>
      </c>
      <c r="I201" s="5">
        <v>440.95</v>
      </c>
      <c r="J201" s="11">
        <f>Sales_Data2[[#This Row],[Sales]]*Sales_Data2[[#This Row],[Quantity]]</f>
        <v>1856.64</v>
      </c>
      <c r="K201" s="13">
        <f>Sales_Data2[[#This Row],[Sales]]*(1-$P$2)-(Sales_Data2[[#This Row],[Sales]]-Sales_Data2[[#This Row],[Profit]])</f>
        <v>440.95</v>
      </c>
      <c r="L201" s="21">
        <f ca="1">IF(Sales_Data2[[#This Row],[Sales]]&lt;&gt;"",NOW(),"")</f>
        <v>45862.087589930554</v>
      </c>
      <c r="M201" s="26" t="str">
        <f>TEXT(Sales_Data2[[#This Row],[Order_Date]],"mmm-yyyy")</f>
        <v>Apr-2025</v>
      </c>
      <c r="N201" s="26"/>
      <c r="O201" s="42"/>
    </row>
    <row r="202" spans="1:15" ht="15.75" customHeight="1" x14ac:dyDescent="0.25"/>
    <row r="203" spans="1:15" ht="15.75" customHeight="1" x14ac:dyDescent="0.25">
      <c r="J203"/>
      <c r="N203" s="34"/>
      <c r="O203" s="43"/>
    </row>
    <row r="204" spans="1:15" ht="15.75" customHeight="1" x14ac:dyDescent="0.25">
      <c r="J204"/>
    </row>
    <row r="205" spans="1:15" ht="15.75" customHeight="1" x14ac:dyDescent="0.25"/>
    <row r="206" spans="1:15" ht="15.75" customHeight="1" x14ac:dyDescent="0.25"/>
    <row r="207" spans="1:15" ht="15.75" customHeight="1" x14ac:dyDescent="0.25"/>
    <row r="208" spans="1:15"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R1:S2"/>
  </mergeCells>
  <conditionalFormatting sqref="A2:J201">
    <cfRule type="expression" dxfId="0" priority="1">
      <formula>$J2&gt;=LARGE($J$2:$J$201,10)</formula>
    </cfRule>
  </conditionalFormatting>
  <pageMargins left="0.75" right="0.75" top="1" bottom="1"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1B169-792B-40B7-8D60-78DA56A7BC15}">
  <dimension ref="A1:G2"/>
  <sheetViews>
    <sheetView tabSelected="1" zoomScale="160" zoomScaleNormal="160" workbookViewId="0">
      <selection activeCell="F17" sqref="F17"/>
    </sheetView>
  </sheetViews>
  <sheetFormatPr defaultRowHeight="15" x14ac:dyDescent="0.25"/>
  <cols>
    <col min="1" max="1" width="9.28515625" customWidth="1"/>
    <col min="2" max="2" width="17.85546875" customWidth="1"/>
    <col min="3" max="3" width="29.5703125" customWidth="1"/>
    <col min="5" max="5" width="6.7109375" customWidth="1"/>
    <col min="6" max="6" width="20.140625" customWidth="1"/>
    <col min="7" max="7" width="17.140625" customWidth="1"/>
  </cols>
  <sheetData>
    <row r="1" spans="1:7" ht="18.75" x14ac:dyDescent="0.25">
      <c r="A1" s="47" t="s">
        <v>165</v>
      </c>
      <c r="B1" s="48"/>
      <c r="C1" s="49"/>
      <c r="D1" s="44"/>
      <c r="E1" s="47" t="s">
        <v>169</v>
      </c>
      <c r="F1" s="48"/>
      <c r="G1" s="49"/>
    </row>
    <row r="2" spans="1:7" ht="18.75" x14ac:dyDescent="0.25">
      <c r="A2" s="45" t="s">
        <v>166</v>
      </c>
      <c r="B2" s="46" t="s">
        <v>167</v>
      </c>
      <c r="C2" s="46" t="s">
        <v>168</v>
      </c>
      <c r="D2" s="44"/>
      <c r="E2" s="45" t="s">
        <v>166</v>
      </c>
      <c r="F2" s="46" t="s">
        <v>167</v>
      </c>
      <c r="G2" s="46" t="s">
        <v>168</v>
      </c>
    </row>
  </sheetData>
  <mergeCells count="2">
    <mergeCell ref="A1:C1"/>
    <mergeCell ref="E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Project Instructions</vt:lpstr>
      <vt:lpstr>LinearRegression</vt:lpstr>
      <vt:lpstr>DescriptiveStats</vt:lpstr>
      <vt:lpstr>PivotTable</vt:lpstr>
      <vt:lpstr>All Pivot Tables</vt:lpstr>
      <vt:lpstr>Dashboard</vt:lpstr>
      <vt:lpstr>DatasetOriginal</vt:lpstr>
      <vt:lpstr>MonthlySalesGrowth</vt:lpstr>
      <vt:lpstr>DatasetProject</vt:lpstr>
      <vt:lpstr>High Value Customers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BHOOMI</cp:lastModifiedBy>
  <dcterms:modified xsi:type="dcterms:W3CDTF">2025-07-23T20:36:28Z</dcterms:modified>
</cp:coreProperties>
</file>