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pesh\Downloads\"/>
    </mc:Choice>
  </mc:AlternateContent>
  <xr:revisionPtr revIDLastSave="0" documentId="13_ncr:1_{48ABDA23-D5DE-417F-827D-E92CEAADAE33}" xr6:coauthVersionLast="47" xr6:coauthVersionMax="47" xr10:uidLastSave="{00000000-0000-0000-0000-000000000000}"/>
  <bookViews>
    <workbookView xWindow="-120" yWindow="-120" windowWidth="20730" windowHeight="11160" xr2:uid="{30BB6FD5-114F-45DC-808C-71C8A48B96CF}"/>
  </bookViews>
  <sheets>
    <sheet name="Prediction" sheetId="1" r:id="rId1"/>
    <sheet name="Graph" sheetId="2" r:id="rId2"/>
    <sheet name="LR output" sheetId="4" r:id="rId3"/>
  </sheets>
  <definedNames>
    <definedName name="Coeff">Prediction!$J$2</definedName>
    <definedName name="Intercept">Prediction!$J$1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J28" i="1"/>
  <c r="J29" i="1"/>
  <c r="J30" i="1"/>
  <c r="J31" i="1"/>
  <c r="J32" i="1"/>
  <c r="J33" i="1"/>
  <c r="J34" i="1"/>
  <c r="J35" i="1"/>
  <c r="J36" i="1"/>
  <c r="J37" i="1"/>
  <c r="J38" i="1"/>
  <c r="J39" i="1"/>
  <c r="K28" i="1" l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F6" i="1" l="1"/>
  <c r="G6" i="1" s="1"/>
  <c r="F20" i="1"/>
  <c r="G20" i="1" s="1"/>
  <c r="F16" i="1"/>
  <c r="G16" i="1" s="1"/>
  <c r="H16" i="1" s="1"/>
  <c r="F8" i="1"/>
  <c r="F24" i="1"/>
  <c r="G24" i="1" s="1"/>
  <c r="F12" i="1"/>
  <c r="G12" i="1" s="1"/>
  <c r="F23" i="1"/>
  <c r="G23" i="1" s="1"/>
  <c r="F15" i="1"/>
  <c r="G15" i="1" s="1"/>
  <c r="H27" i="1" s="1"/>
  <c r="F7" i="1"/>
  <c r="F26" i="1"/>
  <c r="G26" i="1" s="1"/>
  <c r="F22" i="1"/>
  <c r="G22" i="1" s="1"/>
  <c r="F18" i="1"/>
  <c r="G18" i="1" s="1"/>
  <c r="F14" i="1"/>
  <c r="G14" i="1" s="1"/>
  <c r="F10" i="1"/>
  <c r="G10" i="1" s="1"/>
  <c r="F27" i="1"/>
  <c r="G27" i="1" s="1"/>
  <c r="F19" i="1"/>
  <c r="G19" i="1" s="1"/>
  <c r="F11" i="1"/>
  <c r="G11" i="1" s="1"/>
  <c r="F25" i="1"/>
  <c r="G25" i="1" s="1"/>
  <c r="F21" i="1"/>
  <c r="G21" i="1" s="1"/>
  <c r="F17" i="1"/>
  <c r="G17" i="1" s="1"/>
  <c r="H17" i="1" s="1"/>
  <c r="F13" i="1"/>
  <c r="F9" i="1"/>
  <c r="G9" i="1" s="1"/>
  <c r="H4" i="1"/>
  <c r="H23" i="1" l="1"/>
  <c r="I23" i="1" s="1"/>
  <c r="G13" i="1"/>
  <c r="H25" i="1" s="1"/>
  <c r="I25" i="1" s="1"/>
  <c r="H14" i="1"/>
  <c r="I14" i="1" s="1"/>
  <c r="G7" i="1"/>
  <c r="H7" i="1" s="1"/>
  <c r="H12" i="1"/>
  <c r="K12" i="1" s="1"/>
  <c r="L12" i="1" s="1"/>
  <c r="G8" i="1"/>
  <c r="H8" i="1" s="1"/>
  <c r="H9" i="1"/>
  <c r="I9" i="1" s="1"/>
  <c r="H19" i="1"/>
  <c r="K19" i="1" s="1"/>
  <c r="L19" i="1" s="1"/>
  <c r="H15" i="1"/>
  <c r="K15" i="1" s="1"/>
  <c r="L15" i="1" s="1"/>
  <c r="H20" i="1"/>
  <c r="I20" i="1" s="1"/>
  <c r="H5" i="1"/>
  <c r="I5" i="1" s="1"/>
  <c r="H24" i="1"/>
  <c r="K24" i="1" s="1"/>
  <c r="L24" i="1" s="1"/>
  <c r="H21" i="1"/>
  <c r="I21" i="1" s="1"/>
  <c r="H22" i="1"/>
  <c r="K22" i="1" s="1"/>
  <c r="L22" i="1" s="1"/>
  <c r="H26" i="1"/>
  <c r="K26" i="1" s="1"/>
  <c r="L26" i="1" s="1"/>
  <c r="H10" i="1"/>
  <c r="I10" i="1" s="1"/>
  <c r="H11" i="1"/>
  <c r="K11" i="1" s="1"/>
  <c r="L11" i="1" s="1"/>
  <c r="K27" i="1"/>
  <c r="L27" i="1" s="1"/>
  <c r="I27" i="1"/>
  <c r="L4" i="1"/>
  <c r="I4" i="1"/>
  <c r="K16" i="1"/>
  <c r="L16" i="1" s="1"/>
  <c r="I16" i="1"/>
  <c r="K17" i="1"/>
  <c r="L17" i="1" s="1"/>
  <c r="I17" i="1"/>
  <c r="K23" i="1" l="1"/>
  <c r="L23" i="1" s="1"/>
  <c r="K14" i="1"/>
  <c r="L14" i="1" s="1"/>
  <c r="K21" i="1"/>
  <c r="L21" i="1" s="1"/>
  <c r="I15" i="1"/>
  <c r="K9" i="1"/>
  <c r="L9" i="1" s="1"/>
  <c r="K20" i="1"/>
  <c r="L20" i="1" s="1"/>
  <c r="I22" i="1"/>
  <c r="K8" i="1"/>
  <c r="L8" i="1" s="1"/>
  <c r="I8" i="1"/>
  <c r="K7" i="1"/>
  <c r="L7" i="1" s="1"/>
  <c r="I7" i="1"/>
  <c r="H13" i="1"/>
  <c r="I12" i="1"/>
  <c r="I19" i="1"/>
  <c r="K5" i="1"/>
  <c r="L5" i="1" s="1"/>
  <c r="K25" i="1"/>
  <c r="L25" i="1" s="1"/>
  <c r="I26" i="1"/>
  <c r="I24" i="1"/>
  <c r="K10" i="1"/>
  <c r="L10" i="1" s="1"/>
  <c r="H6" i="1"/>
  <c r="H18" i="1"/>
  <c r="I11" i="1"/>
  <c r="K13" i="1" l="1"/>
  <c r="L13" i="1" s="1"/>
  <c r="I13" i="1"/>
  <c r="I18" i="1"/>
  <c r="K18" i="1"/>
  <c r="L18" i="1" s="1"/>
  <c r="K6" i="1"/>
  <c r="L6" i="1" s="1"/>
  <c r="I6" i="1"/>
</calcChain>
</file>

<file path=xl/sharedStrings.xml><?xml version="1.0" encoding="utf-8"?>
<sst xmlns="http://schemas.openxmlformats.org/spreadsheetml/2006/main" count="93" uniqueCount="62">
  <si>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</si>
  <si>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</si>
  <si>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</si>
  <si>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</si>
  <si>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</si>
  <si>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</si>
  <si>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</si>
  <si>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</si>
  <si>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</si>
  <si>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</si>
  <si>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</si>
  <si>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</si>
  <si>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</si>
  <si>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</si>
  <si>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T-Code</t>
  </si>
  <si>
    <t>Intercept</t>
  </si>
  <si>
    <t>Coeff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</si>
  <si>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</si>
  <si>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</si>
  <si>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</si>
  <si>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</si>
  <si>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</si>
  <si>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</si>
  <si>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</si>
  <si>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</si>
  <si>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</si>
  <si>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</si>
  <si>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</si>
  <si>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</si>
  <si>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</si>
  <si>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</si>
  <si>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</si>
  <si>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</si>
  <si>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</si>
  <si>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</si>
  <si>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</si>
  <si>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</si>
  <si>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</si>
  <si>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</si>
  <si>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</si>
  <si>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</si>
  <si>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Tt = Int + ( Cof x T-Code )</t>
  </si>
  <si>
    <t>Prediction Yp</t>
  </si>
  <si>
    <t>Actual</t>
  </si>
  <si>
    <t>Seasonal</t>
  </si>
  <si>
    <t>Deseasonal</t>
  </si>
  <si>
    <t>Yp = Seasonal x Trend Prediction</t>
  </si>
  <si>
    <t>Trend ( Prediction )</t>
  </si>
  <si>
    <t>(April + March) / 2</t>
  </si>
  <si>
    <t>MA</t>
  </si>
  <si>
    <t>CMA</t>
  </si>
  <si>
    <t>Actual May 2020 / CMA of May 2020</t>
  </si>
  <si>
    <t xml:space="preserve"> </t>
  </si>
  <si>
    <t>Actual May 2020 / Seasonal May 2020 Value</t>
  </si>
  <si>
    <t>Trend Prediction</t>
  </si>
  <si>
    <t xml:space="preserve">Integer + ( Coeff x T-Code of May 2020) </t>
  </si>
  <si>
    <t>Prediction</t>
  </si>
  <si>
    <t>Seasonal May 2020 x Trend Predicted May 2020</t>
  </si>
  <si>
    <t>Average of May 2020 and May 2021 St.It Values</t>
  </si>
  <si>
    <t>Centered Average of MA of April,May,June 2020</t>
  </si>
  <si>
    <t>Seasonal x Irregular</t>
  </si>
  <si>
    <t>Actual/CMA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</si>
</sst>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2" borderId="0" xfId="0" applyFont="1" applyFill="1" applyBorder="1"/>
    <xf numFmtId="164" fontId="0" fillId="0" borderId="0" xfId="1" applyNumberFormat="1" applyFont="1" applyFill="1" applyBorder="1" applyAlignment="1"/>
    <xf numFmtId="0" fontId="2" fillId="2" borderId="0" xfId="0" applyFont="1" applyFill="1" applyBorder="1" applyAlignment="1"/>
    <xf numFmtId="164" fontId="0" fillId="0" borderId="0" xfId="1" applyNumberFormat="1" applyFont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/>
    <xf numFmtId="0" fontId="0" fillId="0" borderId="3" xfId="0" applyBorder="1"/>
    <xf numFmtId="17" fontId="0" fillId="0" borderId="3" xfId="0" applyNumberFormat="1" applyBorder="1"/>
    <xf numFmtId="0" fontId="0" fillId="0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Prediction!$C$4:$C$27</c:f>
              <c:numCache>
                <c:formatCode>_ * #,##0_ ;_ * \-#,##0_ ;_ * "-"??_ ;_ @_ </c:formatCode>
                <c:ptCount val="24"/>
                <c:pt idx="0">
                  <c:v>6212647</c:v>
                </c:pt>
                <c:pt idx="1">
                  <c:v>6331795</c:v>
                </c:pt>
                <c:pt idx="2">
                  <c:v>9359315</c:v>
                </c:pt>
                <c:pt idx="3">
                  <c:v>10005319</c:v>
                </c:pt>
                <c:pt idx="4">
                  <c:v>9918265</c:v>
                </c:pt>
                <c:pt idx="5">
                  <c:v>10938922</c:v>
                </c:pt>
                <c:pt idx="6">
                  <c:v>13155345</c:v>
                </c:pt>
                <c:pt idx="7">
                  <c:v>11596867</c:v>
                </c:pt>
                <c:pt idx="8">
                  <c:v>13504953</c:v>
                </c:pt>
                <c:pt idx="9">
                  <c:v>13408672</c:v>
                </c:pt>
                <c:pt idx="10">
                  <c:v>11628065</c:v>
                </c:pt>
                <c:pt idx="11">
                  <c:v>10915360</c:v>
                </c:pt>
                <c:pt idx="12">
                  <c:v>11618871</c:v>
                </c:pt>
                <c:pt idx="13">
                  <c:v>11610581</c:v>
                </c:pt>
                <c:pt idx="14">
                  <c:v>15057835</c:v>
                </c:pt>
                <c:pt idx="15">
                  <c:v>15622994</c:v>
                </c:pt>
                <c:pt idx="16">
                  <c:v>15003432</c:v>
                </c:pt>
                <c:pt idx="17">
                  <c:v>13489989</c:v>
                </c:pt>
                <c:pt idx="18">
                  <c:v>14456892</c:v>
                </c:pt>
                <c:pt idx="19">
                  <c:v>14649427</c:v>
                </c:pt>
                <c:pt idx="20">
                  <c:v>11934964</c:v>
                </c:pt>
                <c:pt idx="21">
                  <c:v>11981267</c:v>
                </c:pt>
                <c:pt idx="22">
                  <c:v>13946281</c:v>
                </c:pt>
                <c:pt idx="23">
                  <c:v>15989064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A-4C8D-A93A-8FFD4A0769CE}"/>
            </c:ext>
          </c:extLst>
        </c:ser>
        <c:ser>
          <c:idx val="1"/>
          <c:order val="1"/>
          <c:tx>
            <c:strRef>
              <c:f>Prediction!$K$3</c:f>
              <c:strCache>
                <c:ptCount val="1"/>
                <c:pt idx="0">
                  <c:v>Prediction Yp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Prediction!$K$4:$K$39</c:f>
              <c:numCache>
                <c:formatCode>_ * #,##0_ ;_ * \-#,##0_ ;_ * "-"??_ ;_ @_ </c:formatCode>
                <c:ptCount val="36"/>
                <c:pt idx="0">
                  <c:v>8880036.6124325152</c:v>
                </c:pt>
                <c:pt idx="1">
                  <c:v>8639508.0528459381</c:v>
                </c:pt>
                <c:pt idx="2">
                  <c:v>10659009.046736773</c:v>
                </c:pt>
                <c:pt idx="3">
                  <c:v>10298064.881428422</c:v>
                </c:pt>
                <c:pt idx="4">
                  <c:v>9788766.6788985711</c:v>
                </c:pt>
                <c:pt idx="5">
                  <c:v>9813989.7739060391</c:v>
                </c:pt>
                <c:pt idx="6">
                  <c:v>11153092.186083965</c:v>
                </c:pt>
                <c:pt idx="7">
                  <c:v>10631085.23638602</c:v>
                </c:pt>
                <c:pt idx="8">
                  <c:v>10710253.399008717</c:v>
                </c:pt>
                <c:pt idx="9">
                  <c:v>11152485.899501665</c:v>
                </c:pt>
                <c:pt idx="10">
                  <c:v>11436412.558585018</c:v>
                </c:pt>
                <c:pt idx="11">
                  <c:v>12268179.988190155</c:v>
                </c:pt>
                <c:pt idx="12">
                  <c:v>12332952.296631981</c:v>
                </c:pt>
                <c:pt idx="13">
                  <c:v>11893457.66836874</c:v>
                </c:pt>
                <c:pt idx="14">
                  <c:v>14551407.30212028</c:v>
                </c:pt>
                <c:pt idx="15">
                  <c:v>13947595.895829387</c:v>
                </c:pt>
                <c:pt idx="16">
                  <c:v>13158296.868250225</c:v>
                </c:pt>
                <c:pt idx="17">
                  <c:v>13097999.402181854</c:v>
                </c:pt>
                <c:pt idx="18">
                  <c:v>14783951.288659168</c:v>
                </c:pt>
                <c:pt idx="19">
                  <c:v>14000595.144230152</c:v>
                </c:pt>
                <c:pt idx="20">
                  <c:v>14017503.153882902</c:v>
                </c:pt>
                <c:pt idx="21">
                  <c:v>14509898.473390201</c:v>
                </c:pt>
                <c:pt idx="22">
                  <c:v>14795041.630653862</c:v>
                </c:pt>
                <c:pt idx="23">
                  <c:v>15785013.109313013</c:v>
                </c:pt>
                <c:pt idx="24">
                  <c:v>16298977.941089466</c:v>
                </c:pt>
                <c:pt idx="25">
                  <c:v>14578879.027901594</c:v>
                </c:pt>
                <c:pt idx="26">
                  <c:v>16188020.490243843</c:v>
                </c:pt>
                <c:pt idx="27">
                  <c:v>17359042.970029797</c:v>
                </c:pt>
                <c:pt idx="28">
                  <c:v>17690441.056417592</c:v>
                </c:pt>
                <c:pt idx="29">
                  <c:v>16866444.378165707</c:v>
                </c:pt>
                <c:pt idx="30">
                  <c:v>15963012.616921689</c:v>
                </c:pt>
                <c:pt idx="31">
                  <c:v>16694806.268853165</c:v>
                </c:pt>
                <c:pt idx="32">
                  <c:v>16976479.791677874</c:v>
                </c:pt>
                <c:pt idx="33">
                  <c:v>18812712.273398928</c:v>
                </c:pt>
                <c:pt idx="34">
                  <c:v>17749077.889009994</c:v>
                </c:pt>
                <c:pt idx="35">
                  <c:v>19041539.639346398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A-4C8D-A93A-8FFD4A07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60895"/>
        <c:axId val="471561311"/>
      </c:lineChart>
      <c:catAx>
        <c:axId val="47156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1311"/>
        <c:crosses val="autoZero"/>
        <c:auto val="1"/>
        <c:lblAlgn val="ctr"/>
        <c:lblOffset val="100"/>
        <c:noMultiLvlLbl val="0"/>
      </c:catAx>
      <c:valAx>
        <c:axId val="4715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Smoothen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Prediction!$C$4:$C$27</c:f>
              <c:numCache>
                <c:formatCode>_ * #,##0_ ;_ * \-#,##0_ ;_ * "-"??_ ;_ @_ </c:formatCode>
                <c:ptCount val="24"/>
                <c:pt idx="0">
                  <c:v>6212647</c:v>
                </c:pt>
                <c:pt idx="1">
                  <c:v>6331795</c:v>
                </c:pt>
                <c:pt idx="2">
                  <c:v>9359315</c:v>
                </c:pt>
                <c:pt idx="3">
                  <c:v>10005319</c:v>
                </c:pt>
                <c:pt idx="4">
                  <c:v>9918265</c:v>
                </c:pt>
                <c:pt idx="5">
                  <c:v>10938922</c:v>
                </c:pt>
                <c:pt idx="6">
                  <c:v>13155345</c:v>
                </c:pt>
                <c:pt idx="7">
                  <c:v>11596867</c:v>
                </c:pt>
                <c:pt idx="8">
                  <c:v>13504953</c:v>
                </c:pt>
                <c:pt idx="9">
                  <c:v>13408672</c:v>
                </c:pt>
                <c:pt idx="10">
                  <c:v>11628065</c:v>
                </c:pt>
                <c:pt idx="11">
                  <c:v>10915360</c:v>
                </c:pt>
                <c:pt idx="12">
                  <c:v>11618871</c:v>
                </c:pt>
                <c:pt idx="13">
                  <c:v>11610581</c:v>
                </c:pt>
                <c:pt idx="14">
                  <c:v>15057835</c:v>
                </c:pt>
                <c:pt idx="15">
                  <c:v>15622994</c:v>
                </c:pt>
                <c:pt idx="16">
                  <c:v>15003432</c:v>
                </c:pt>
                <c:pt idx="17">
                  <c:v>13489989</c:v>
                </c:pt>
                <c:pt idx="18">
                  <c:v>14456892</c:v>
                </c:pt>
                <c:pt idx="19">
                  <c:v>14649427</c:v>
                </c:pt>
                <c:pt idx="20">
                  <c:v>11934964</c:v>
                </c:pt>
                <c:pt idx="21">
                  <c:v>11981267</c:v>
                </c:pt>
                <c:pt idx="22">
                  <c:v>13946281</c:v>
                </c:pt>
                <c:pt idx="23">
                  <c:v>15989064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9A1-96AE-B518FE0D1DF4}"/>
            </c:ext>
          </c:extLst>
        </c:ser>
        <c:ser>
          <c:idx val="1"/>
          <c:order val="1"/>
          <c:tx>
            <c:strRef>
              <c:f>Prediction!$F$3</c:f>
              <c:strCache>
                <c:ptCount val="1"/>
                <c:pt idx="0">
                  <c:v>CMA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Prediction!$F$4:$F$27</c:f>
              <c:numCache>
                <c:formatCode>_ * #,##0_ ;_ * \-#,##0_ ;_ * "-"??_ ;_ @_ </c:formatCode>
                <c:ptCount val="24"/>
                <c:pt idx="2">
                  <c:v>7933364.333333333</c:v>
                </c:pt>
                <c:pt idx="3">
                  <c:v>9163221.333333334</c:v>
                </c:pt>
                <c:pt idx="4">
                  <c:v>10024234.166666666</c:v>
                </c:pt>
                <c:pt idx="5">
                  <c:v>10812506.333333334</c:v>
                </c:pt>
                <c:pt idx="6">
                  <c:v>11617277.666666666</c:v>
                </c:pt>
                <c:pt idx="7">
                  <c:v>12324716.5</c:v>
                </c:pt>
                <c:pt idx="8">
                  <c:v>12794609.5</c:v>
                </c:pt>
                <c:pt idx="9">
                  <c:v>12842030.333333334</c:v>
                </c:pt>
                <c:pt idx="10">
                  <c:v>12415631.166666666</c:v>
                </c:pt>
                <c:pt idx="11">
                  <c:v>11685732.166666666</c:v>
                </c:pt>
                <c:pt idx="12">
                  <c:v>11384518</c:v>
                </c:pt>
                <c:pt idx="13">
                  <c:v>12072016.5</c:v>
                </c:pt>
                <c:pt idx="14">
                  <c:v>13429782.833333334</c:v>
                </c:pt>
                <c:pt idx="15">
                  <c:v>14662611.833333334</c:v>
                </c:pt>
                <c:pt idx="16">
                  <c:v>14966779.333333334</c:v>
                </c:pt>
                <c:pt idx="17">
                  <c:v>14511121.333333334</c:v>
                </c:pt>
                <c:pt idx="18">
                  <c:v>14257770.166666666</c:v>
                </c:pt>
                <c:pt idx="19">
                  <c:v>13939598.5</c:v>
                </c:pt>
                <c:pt idx="20">
                  <c:v>13267823.5</c:v>
                </c:pt>
                <c:pt idx="21">
                  <c:v>12738028.333333334</c:v>
                </c:pt>
                <c:pt idx="22">
                  <c:v>13296520.666666666</c:v>
                </c:pt>
                <c:pt idx="23">
                  <c:v>13965723.25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49A1-96AE-B518FE0D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78159"/>
        <c:axId val="459286895"/>
      </c:lineChart>
      <c:catAx>
        <c:axId val="45927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6895"/>
        <c:crosses val="autoZero"/>
        <c:auto val="1"/>
        <c:lblAlgn val="ctr"/>
        <c:lblOffset val="100"/>
        <c:noMultiLvlLbl val="0"/>
      </c:catAx>
      <c:valAx>
        <c:axId val="4592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Prediction!$C$3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Prediction!$C$4:$C$27</c:f>
              <c:numCache>
                <c:formatCode>_ * #,##0_ ;_ * \-#,##0_ ;_ * "-"??_ ;_ @_ </c:formatCode>
                <c:ptCount val="24"/>
                <c:pt idx="0">
                  <c:v>6212647</c:v>
                </c:pt>
                <c:pt idx="1">
                  <c:v>6331795</c:v>
                </c:pt>
                <c:pt idx="2">
                  <c:v>9359315</c:v>
                </c:pt>
                <c:pt idx="3">
                  <c:v>10005319</c:v>
                </c:pt>
                <c:pt idx="4">
                  <c:v>9918265</c:v>
                </c:pt>
                <c:pt idx="5">
                  <c:v>10938922</c:v>
                </c:pt>
                <c:pt idx="6">
                  <c:v>13155345</c:v>
                </c:pt>
                <c:pt idx="7">
                  <c:v>11596867</c:v>
                </c:pt>
                <c:pt idx="8">
                  <c:v>13504953</c:v>
                </c:pt>
                <c:pt idx="9">
                  <c:v>13408672</c:v>
                </c:pt>
                <c:pt idx="10">
                  <c:v>11628065</c:v>
                </c:pt>
                <c:pt idx="11">
                  <c:v>10915360</c:v>
                </c:pt>
                <c:pt idx="12">
                  <c:v>11618871</c:v>
                </c:pt>
                <c:pt idx="13">
                  <c:v>11610581</c:v>
                </c:pt>
                <c:pt idx="14">
                  <c:v>15057835</c:v>
                </c:pt>
                <c:pt idx="15">
                  <c:v>15622994</c:v>
                </c:pt>
                <c:pt idx="16">
                  <c:v>15003432</c:v>
                </c:pt>
                <c:pt idx="17">
                  <c:v>13489989</c:v>
                </c:pt>
                <c:pt idx="18">
                  <c:v>14456892</c:v>
                </c:pt>
                <c:pt idx="19">
                  <c:v>14649427</c:v>
                </c:pt>
                <c:pt idx="20">
                  <c:v>11934964</c:v>
                </c:pt>
                <c:pt idx="21">
                  <c:v>11981267</c:v>
                </c:pt>
                <c:pt idx="22">
                  <c:v>13946281</c:v>
                </c:pt>
                <c:pt idx="23">
                  <c:v>15989064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256-828E-6080669FEC08}"/>
            </c:ext>
          </c:extLst>
        </c:ser>
        <c:ser>
          <c:idx val="1"/>
          <c:order val="1"/>
          <c:tx>
            <c:strRef>
              <c:f>Prediction!$K$3</c:f>
              <c:strCache>
                <c:ptCount val="1"/>
                <c:pt idx="0">
                  <c:v>Prediction Yp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Prediction!$K$4:$K$39</c:f>
              <c:numCache>
                <c:formatCode>_ * #,##0_ ;_ * \-#,##0_ ;_ * "-"??_ ;_ @_ </c:formatCode>
                <c:ptCount val="36"/>
                <c:pt idx="0">
                  <c:v>8880036.6124325152</c:v>
                </c:pt>
                <c:pt idx="1">
                  <c:v>8639508.0528459381</c:v>
                </c:pt>
                <c:pt idx="2">
                  <c:v>10659009.046736773</c:v>
                </c:pt>
                <c:pt idx="3">
                  <c:v>10298064.881428422</c:v>
                </c:pt>
                <c:pt idx="4">
                  <c:v>9788766.6788985711</c:v>
                </c:pt>
                <c:pt idx="5">
                  <c:v>9813989.7739060391</c:v>
                </c:pt>
                <c:pt idx="6">
                  <c:v>11153092.186083965</c:v>
                </c:pt>
                <c:pt idx="7">
                  <c:v>10631085.23638602</c:v>
                </c:pt>
                <c:pt idx="8">
                  <c:v>10710253.399008717</c:v>
                </c:pt>
                <c:pt idx="9">
                  <c:v>11152485.899501665</c:v>
                </c:pt>
                <c:pt idx="10">
                  <c:v>11436412.558585018</c:v>
                </c:pt>
                <c:pt idx="11">
                  <c:v>12268179.988190155</c:v>
                </c:pt>
                <c:pt idx="12">
                  <c:v>12332952.296631981</c:v>
                </c:pt>
                <c:pt idx="13">
                  <c:v>11893457.66836874</c:v>
                </c:pt>
                <c:pt idx="14">
                  <c:v>14551407.30212028</c:v>
                </c:pt>
                <c:pt idx="15">
                  <c:v>13947595.895829387</c:v>
                </c:pt>
                <c:pt idx="16">
                  <c:v>13158296.868250225</c:v>
                </c:pt>
                <c:pt idx="17">
                  <c:v>13097999.402181854</c:v>
                </c:pt>
                <c:pt idx="18">
                  <c:v>14783951.288659168</c:v>
                </c:pt>
                <c:pt idx="19">
                  <c:v>14000595.144230152</c:v>
                </c:pt>
                <c:pt idx="20">
                  <c:v>14017503.153882902</c:v>
                </c:pt>
                <c:pt idx="21">
                  <c:v>14509898.473390201</c:v>
                </c:pt>
                <c:pt idx="22">
                  <c:v>14795041.630653862</c:v>
                </c:pt>
                <c:pt idx="23">
                  <c:v>15785013.109313013</c:v>
                </c:pt>
                <c:pt idx="24">
                  <c:v>16298977.941089466</c:v>
                </c:pt>
                <c:pt idx="25">
                  <c:v>14578879.027901594</c:v>
                </c:pt>
                <c:pt idx="26">
                  <c:v>16188020.490243843</c:v>
                </c:pt>
                <c:pt idx="27">
                  <c:v>17359042.970029797</c:v>
                </c:pt>
                <c:pt idx="28">
                  <c:v>17690441.056417592</c:v>
                </c:pt>
                <c:pt idx="29">
                  <c:v>16866444.378165707</c:v>
                </c:pt>
                <c:pt idx="30">
                  <c:v>15963012.616921689</c:v>
                </c:pt>
                <c:pt idx="31">
                  <c:v>16694806.268853165</c:v>
                </c:pt>
                <c:pt idx="32">
                  <c:v>16976479.791677874</c:v>
                </c:pt>
                <c:pt idx="33">
                  <c:v>18812712.273398928</c:v>
                </c:pt>
                <c:pt idx="34">
                  <c:v>17749077.889009994</c:v>
                </c:pt>
                <c:pt idx="35">
                  <c:v>19041539.639346398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256-828E-6080669F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16047"/>
        <c:axId val="517816879"/>
      </c:lineChart>
      <c:catAx>
        <c:axId val="51781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879"/>
        <c:crosses val="autoZero"/>
        <c:auto val="1"/>
        <c:lblAlgn val="ctr"/>
        <c:lblOffset val="100"/>
        <c:noMultiLvlLbl val="0"/>
      </c:catAx>
      <c:valAx>
        <c:axId val="5178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9525</xdr:rowOff>
    </xdr:from>
    <xdr:to>
      <xdr:col>18</xdr:col>
      <xdr:colOff>1637444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217AEE-C8D9-4759-91FA-2DF630CF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9525</xdr:rowOff>
    </xdr:from>
    <xdr:to>
      <xdr:col>8</xdr:col>
      <xdr:colOff>257175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748EC-F2AF-4283-B9CC-06364873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</xdr:row>
      <xdr:rowOff>19050</xdr:rowOff>
    </xdr:from>
    <xdr:to>
      <xdr:col>16</xdr:col>
      <xdr:colOff>476250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F0793-BAE3-4C38-AE6A-20131F52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0B19-99F2-474E-9462-707C0C39C557}">
  <dimension ref="A1:W51"/>
  <sheetViews>
    <sheetView showGridLines="0" tabSelected="1" zoomScale="89" zoomScaleNormal="89" workbookViewId="0">
      <selection activeCell="U31" sqref="U31"/>
    </sheetView>
  </sheetViews>
  <sheetFormatPr defaultRowHeight="15" x14ac:dyDescent="0.25"/>
  <cols>
    <col min="1" max="1" width="7.7109375" customWidth="1"/>
    <col min="2" max="2" width="7" bestFit="1" customWidth="1"/>
    <col min="3" max="3" width="13.140625" customWidth="1"/>
    <col min="4" max="4" width="11.42578125" customWidth="1"/>
    <col min="5" max="5" width="13.140625" customWidth="1"/>
    <col min="6" max="6" width="14.140625" customWidth="1"/>
    <col min="7" max="7" width="11.7109375" bestFit="1" customWidth="1"/>
    <col min="8" max="8" width="8.85546875" bestFit="1" customWidth="1"/>
    <col min="9" max="9" width="13.42578125" customWidth="1"/>
    <col min="10" max="10" width="18.28515625" bestFit="1" customWidth="1"/>
    <col min="11" max="11" width="12.85546875" bestFit="1" customWidth="1"/>
    <col min="12" max="12" width="17.140625" customWidth="1"/>
    <col min="16" max="16" width="19.42578125" bestFit="1" customWidth="1"/>
    <col min="17" max="17" width="11" customWidth="1"/>
    <col min="18" max="18" width="15.7109375" customWidth="1"/>
    <col min="19" max="19" width="44.28515625" bestFit="1" customWidth="1"/>
    <col min="22" max="22" width="13.140625" customWidth="1"/>
    <col min="23" max="23" width="12.5703125" bestFit="1" customWidth="1"/>
  </cols>
  <sheetData>
    <row r="1" spans="1:23" x14ac:dyDescent="0.25">
      <c r="A1" s="3"/>
      <c r="B1" s="3"/>
      <c r="C1" s="3"/>
      <c r="D1" s="3"/>
      <c r="E1" s="3"/>
      <c r="F1" s="3"/>
      <c r="G1" s="3"/>
      <c r="H1" s="3"/>
      <c r="I1" s="3" t="s">
        <v>15</v>
      </c>
      <c r="J1" s="9">
        <v>8418986.8010089863</v>
      </c>
      <c r="K1" s="3"/>
      <c r="L1" s="3"/>
      <c r="M1" s="3"/>
      <c r="N1" s="3"/>
      <c r="O1" s="3"/>
      <c r="P1" s="3"/>
      <c r="Q1" s="3"/>
      <c r="R1" s="3"/>
      <c r="S1" s="3"/>
    </row>
    <row r="2" spans="1:23" x14ac:dyDescent="0.25">
      <c r="A2" s="3"/>
      <c r="B2" s="3"/>
      <c r="C2" s="3"/>
      <c r="D2" s="3"/>
      <c r="E2" s="3"/>
      <c r="F2" s="3"/>
      <c r="G2" s="3"/>
      <c r="H2" s="3"/>
      <c r="I2" s="3" t="s">
        <v>16</v>
      </c>
      <c r="J2" s="9">
        <v>281939.18869319797</v>
      </c>
      <c r="K2" s="3"/>
      <c r="L2" s="3"/>
      <c r="M2" s="3"/>
      <c r="N2" s="3"/>
      <c r="O2" s="3"/>
      <c r="P2" s="3"/>
      <c r="Q2" s="3"/>
      <c r="R2" s="3"/>
      <c r="S2" s="3"/>
    </row>
    <row r="3" spans="1:23" x14ac:dyDescent="0.25">
      <c r="A3" s="8" t="s">
        <v>0</v>
      </c>
      <c r="B3" s="8" t="s">
        <v>1</v>
      </c>
      <c r="C3" s="8" t="s">
        <v>43</v>
      </c>
      <c r="D3" s="8" t="s">
        <v>14</v>
      </c>
      <c r="E3" s="8" t="s">
        <v>49</v>
      </c>
      <c r="F3" s="8" t="s">
        <v>50</v>
      </c>
      <c r="G3" s="8" t="s">
        <v>61</v>
      </c>
      <c r="H3" s="8" t="s">
        <v>44</v>
      </c>
      <c r="I3" s="8" t="s">
        <v>45</v>
      </c>
      <c r="J3" s="8" t="s">
        <v>47</v>
      </c>
      <c r="K3" s="10" t="s">
        <v>42</v>
      </c>
      <c r="L3" s="10" t="s">
        <v>26</v>
      </c>
      <c r="M3" s="3"/>
      <c r="N3" s="3"/>
      <c r="O3" s="3"/>
      <c r="P3" s="3"/>
      <c r="Q3" s="3"/>
      <c r="R3" s="3"/>
      <c r="S3" s="3"/>
    </row>
    <row r="4" spans="1:23" x14ac:dyDescent="0.25">
      <c r="A4" s="3">
        <v>2020</v>
      </c>
      <c r="B4" s="3" t="s">
        <v>2</v>
      </c>
      <c r="C4" s="11">
        <v>6212647</v>
      </c>
      <c r="D4" s="3">
        <v>1</v>
      </c>
      <c r="E4" s="11"/>
      <c r="F4" s="11"/>
      <c r="G4" s="3"/>
      <c r="H4" s="12">
        <f>AVERAGE(G16)</f>
        <v>1.0205852368980399</v>
      </c>
      <c r="I4" s="11">
        <f t="shared" ref="I4:I27" si="0">C4/H4</f>
        <v>6087337.7111378554</v>
      </c>
      <c r="J4" s="11">
        <f t="shared" ref="J4:J39" si="1">Intercept+(Coeff*D4)</f>
        <v>8700925.9897021838</v>
      </c>
      <c r="K4" s="9">
        <f>J4*H4</f>
        <v>8880036.6124325152</v>
      </c>
      <c r="L4" s="9">
        <f t="shared" ref="L4:L27" si="2">C4-K4</f>
        <v>-2667389.6124325152</v>
      </c>
      <c r="M4" s="3"/>
      <c r="N4" s="3"/>
      <c r="O4" s="3"/>
      <c r="P4" s="3"/>
      <c r="Q4" s="3"/>
      <c r="R4" s="3"/>
      <c r="S4" s="3"/>
      <c r="V4" s="11"/>
      <c r="W4" s="14"/>
    </row>
    <row r="5" spans="1:23" x14ac:dyDescent="0.25">
      <c r="A5" s="3">
        <v>2020</v>
      </c>
      <c r="B5" s="3" t="s">
        <v>3</v>
      </c>
      <c r="C5" s="11">
        <v>6331795</v>
      </c>
      <c r="D5" s="3">
        <v>2</v>
      </c>
      <c r="E5" s="11">
        <f t="shared" ref="E5:E27" si="3">AVERAGE(C4:C5)</f>
        <v>6272221</v>
      </c>
      <c r="F5" s="11"/>
      <c r="G5" s="3"/>
      <c r="H5" s="12">
        <f>AVERAGE(G17)</f>
        <v>0.96177643561040527</v>
      </c>
      <c r="I5" s="11">
        <f t="shared" si="0"/>
        <v>6583437.4450871581</v>
      </c>
      <c r="J5" s="11">
        <f t="shared" si="1"/>
        <v>8982865.1783953831</v>
      </c>
      <c r="K5" s="9">
        <f t="shared" ref="K5:K39" si="4">J5*H5</f>
        <v>8639508.0528459381</v>
      </c>
      <c r="L5" s="9">
        <f t="shared" si="2"/>
        <v>-2307713.0528459381</v>
      </c>
      <c r="M5" s="3"/>
      <c r="N5" s="3"/>
      <c r="O5" s="3"/>
      <c r="P5" s="3"/>
      <c r="Q5" s="3"/>
      <c r="R5" s="3"/>
      <c r="S5" s="3"/>
      <c r="V5" s="11"/>
      <c r="W5" s="14"/>
    </row>
    <row r="6" spans="1:23" x14ac:dyDescent="0.25">
      <c r="A6" s="3">
        <v>2020</v>
      </c>
      <c r="B6" s="3" t="s">
        <v>4</v>
      </c>
      <c r="C6" s="11">
        <v>9359315</v>
      </c>
      <c r="D6" s="3">
        <v>3</v>
      </c>
      <c r="E6" s="11">
        <f t="shared" si="3"/>
        <v>7845555</v>
      </c>
      <c r="F6" s="11">
        <f>AVERAGE(E5:E7)</f>
        <v>7933364.333333333</v>
      </c>
      <c r="G6" s="13">
        <f t="shared" ref="G6:G27" si="5">C6/F6</f>
        <v>1.1797409783230679</v>
      </c>
      <c r="H6" s="12">
        <f>AVERAGE(G6,G18)</f>
        <v>1.15048398481039</v>
      </c>
      <c r="I6" s="11">
        <f t="shared" si="0"/>
        <v>8135111.0694013685</v>
      </c>
      <c r="J6" s="11">
        <f t="shared" si="1"/>
        <v>9264804.3670885805</v>
      </c>
      <c r="K6" s="9">
        <f t="shared" si="4"/>
        <v>10659009.046736773</v>
      </c>
      <c r="L6" s="9">
        <f t="shared" si="2"/>
        <v>-1299694.0467367731</v>
      </c>
      <c r="M6" s="3"/>
      <c r="N6" s="3"/>
      <c r="O6" s="3"/>
      <c r="P6" s="3"/>
      <c r="Q6" s="3"/>
      <c r="R6" s="3"/>
      <c r="S6" s="3"/>
      <c r="V6" s="11"/>
      <c r="W6" s="14"/>
    </row>
    <row r="7" spans="1:23" x14ac:dyDescent="0.25">
      <c r="A7" s="3">
        <v>2020</v>
      </c>
      <c r="B7" s="3" t="s">
        <v>5</v>
      </c>
      <c r="C7" s="11">
        <v>10005319</v>
      </c>
      <c r="D7" s="3">
        <v>4</v>
      </c>
      <c r="E7" s="11">
        <f t="shared" si="3"/>
        <v>9682317</v>
      </c>
      <c r="F7" s="11">
        <f t="shared" ref="F7:F27" si="6">AVERAGE(E6:E8)</f>
        <v>9163221.333333334</v>
      </c>
      <c r="G7" s="13">
        <f t="shared" si="5"/>
        <v>1.0918997409353566</v>
      </c>
      <c r="H7" s="12">
        <f t="shared" ref="H7:H15" si="7">AVERAGE(G7,G19)</f>
        <v>1.078699225684304</v>
      </c>
      <c r="I7" s="11">
        <f t="shared" si="0"/>
        <v>9275355.6893051788</v>
      </c>
      <c r="J7" s="11">
        <f t="shared" si="1"/>
        <v>9546743.5557817779</v>
      </c>
      <c r="K7" s="9">
        <f t="shared" si="4"/>
        <v>10298064.881428422</v>
      </c>
      <c r="L7" s="9">
        <f t="shared" si="2"/>
        <v>-292745.88142842241</v>
      </c>
      <c r="M7" s="3"/>
      <c r="N7" s="3"/>
      <c r="O7" s="3"/>
      <c r="P7" s="3"/>
      <c r="Q7" s="3"/>
      <c r="R7" s="3"/>
      <c r="S7" s="3"/>
      <c r="V7" s="11"/>
      <c r="W7" s="14"/>
    </row>
    <row r="8" spans="1:23" x14ac:dyDescent="0.25">
      <c r="A8" s="3">
        <v>2020</v>
      </c>
      <c r="B8" s="3" t="s">
        <v>6</v>
      </c>
      <c r="C8" s="11">
        <v>9918265</v>
      </c>
      <c r="D8" s="3">
        <v>5</v>
      </c>
      <c r="E8" s="11">
        <f t="shared" si="3"/>
        <v>9961792</v>
      </c>
      <c r="F8" s="11">
        <f t="shared" si="6"/>
        <v>10024234.166666666</v>
      </c>
      <c r="G8" s="13">
        <f t="shared" si="5"/>
        <v>0.98942870199311161</v>
      </c>
      <c r="H8" s="12">
        <f t="shared" si="7"/>
        <v>0.99593881839366094</v>
      </c>
      <c r="I8" s="11">
        <f t="shared" si="0"/>
        <v>9958709.1263267193</v>
      </c>
      <c r="J8" s="11">
        <f t="shared" si="1"/>
        <v>9828682.7444749754</v>
      </c>
      <c r="K8" s="9">
        <f t="shared" si="4"/>
        <v>9788766.6788985711</v>
      </c>
      <c r="L8" s="9">
        <f t="shared" si="2"/>
        <v>129498.32110142894</v>
      </c>
      <c r="M8" s="3"/>
      <c r="N8" s="3"/>
      <c r="O8" s="3"/>
      <c r="P8" s="3"/>
      <c r="Q8" s="3"/>
      <c r="R8" s="3"/>
      <c r="S8" s="3"/>
      <c r="V8" s="11"/>
      <c r="W8" s="14"/>
    </row>
    <row r="9" spans="1:23" x14ac:dyDescent="0.25">
      <c r="A9" s="3">
        <v>2020</v>
      </c>
      <c r="B9" s="3" t="s">
        <v>7</v>
      </c>
      <c r="C9" s="11">
        <v>10938922</v>
      </c>
      <c r="D9" s="3">
        <v>6</v>
      </c>
      <c r="E9" s="11">
        <f t="shared" si="3"/>
        <v>10428593.5</v>
      </c>
      <c r="F9" s="11">
        <f t="shared" si="6"/>
        <v>10812506.333333334</v>
      </c>
      <c r="G9" s="13">
        <f t="shared" si="5"/>
        <v>1.0116916155024063</v>
      </c>
      <c r="H9" s="12">
        <f t="shared" si="7"/>
        <v>0.97066133406798394</v>
      </c>
      <c r="I9" s="11">
        <f t="shared" si="0"/>
        <v>11269555.730787821</v>
      </c>
      <c r="J9" s="11">
        <f t="shared" si="1"/>
        <v>10110621.933168175</v>
      </c>
      <c r="K9" s="9">
        <f t="shared" si="4"/>
        <v>9813989.7739060391</v>
      </c>
      <c r="L9" s="9">
        <f t="shared" si="2"/>
        <v>1124932.2260939609</v>
      </c>
      <c r="M9" s="3"/>
      <c r="N9" s="3"/>
      <c r="O9" s="3"/>
      <c r="P9" s="3"/>
      <c r="Q9" s="3"/>
      <c r="R9" s="3"/>
      <c r="S9" s="3"/>
      <c r="V9" s="11"/>
      <c r="W9" s="14"/>
    </row>
    <row r="10" spans="1:23" x14ac:dyDescent="0.25">
      <c r="A10" s="3">
        <v>2020</v>
      </c>
      <c r="B10" s="3" t="s">
        <v>8</v>
      </c>
      <c r="C10" s="11">
        <v>13155345</v>
      </c>
      <c r="D10" s="3">
        <v>7</v>
      </c>
      <c r="E10" s="11">
        <f t="shared" si="3"/>
        <v>12047133.5</v>
      </c>
      <c r="F10" s="11">
        <f t="shared" si="6"/>
        <v>11617277.666666666</v>
      </c>
      <c r="G10" s="13">
        <f t="shared" si="5"/>
        <v>1.1323948155036783</v>
      </c>
      <c r="H10" s="12">
        <f t="shared" si="7"/>
        <v>1.0731803311334653</v>
      </c>
      <c r="I10" s="11">
        <f t="shared" si="0"/>
        <v>12258280.009759091</v>
      </c>
      <c r="J10" s="11">
        <f t="shared" si="1"/>
        <v>10392561.121861372</v>
      </c>
      <c r="K10" s="9">
        <f t="shared" si="4"/>
        <v>11153092.186083965</v>
      </c>
      <c r="L10" s="9">
        <f t="shared" si="2"/>
        <v>2002252.813916035</v>
      </c>
      <c r="M10" s="5"/>
      <c r="N10" s="5"/>
      <c r="O10" s="5"/>
      <c r="P10" s="5"/>
      <c r="Q10" s="3"/>
      <c r="R10" s="3"/>
      <c r="S10" s="3"/>
      <c r="V10" s="11"/>
      <c r="W10" s="14"/>
    </row>
    <row r="11" spans="1:23" x14ac:dyDescent="0.25">
      <c r="A11" s="3">
        <v>2020</v>
      </c>
      <c r="B11" s="3" t="s">
        <v>9</v>
      </c>
      <c r="C11" s="11">
        <v>11596867</v>
      </c>
      <c r="D11" s="3">
        <v>8</v>
      </c>
      <c r="E11" s="11">
        <f t="shared" si="3"/>
        <v>12376106</v>
      </c>
      <c r="F11" s="11">
        <f t="shared" si="6"/>
        <v>12324716.5</v>
      </c>
      <c r="G11" s="13">
        <f t="shared" si="5"/>
        <v>0.94094391542393696</v>
      </c>
      <c r="H11" s="12">
        <f t="shared" si="7"/>
        <v>0.99593282374767245</v>
      </c>
      <c r="I11" s="11">
        <f t="shared" si="0"/>
        <v>11644226.1199518</v>
      </c>
      <c r="J11" s="11">
        <f t="shared" si="1"/>
        <v>10674500.31055457</v>
      </c>
      <c r="K11" s="9">
        <f t="shared" si="4"/>
        <v>10631085.23638602</v>
      </c>
      <c r="L11" s="9">
        <f t="shared" si="2"/>
        <v>965781.76361398026</v>
      </c>
      <c r="M11" s="1"/>
      <c r="N11" s="1"/>
      <c r="O11" s="1"/>
      <c r="P11" s="1"/>
      <c r="Q11" s="3"/>
      <c r="R11" s="3"/>
      <c r="S11" s="3"/>
      <c r="V11" s="11"/>
      <c r="W11" s="14"/>
    </row>
    <row r="12" spans="1:23" x14ac:dyDescent="0.25">
      <c r="A12" s="3">
        <v>2020</v>
      </c>
      <c r="B12" s="3" t="s">
        <v>10</v>
      </c>
      <c r="C12" s="11">
        <v>13504953</v>
      </c>
      <c r="D12" s="3">
        <v>9</v>
      </c>
      <c r="E12" s="11">
        <f t="shared" si="3"/>
        <v>12550910</v>
      </c>
      <c r="F12" s="11">
        <f t="shared" si="6"/>
        <v>12794609.5</v>
      </c>
      <c r="G12" s="13">
        <f t="shared" si="5"/>
        <v>1.055518966796134</v>
      </c>
      <c r="H12" s="12">
        <f t="shared" si="7"/>
        <v>0.97753046505153862</v>
      </c>
      <c r="I12" s="11">
        <f t="shared" si="0"/>
        <v>13815378.121527879</v>
      </c>
      <c r="J12" s="11">
        <f t="shared" si="1"/>
        <v>10956439.499247767</v>
      </c>
      <c r="K12" s="9">
        <f t="shared" si="4"/>
        <v>10710253.399008717</v>
      </c>
      <c r="L12" s="9">
        <f t="shared" si="2"/>
        <v>2794699.6009912826</v>
      </c>
      <c r="M12" s="1"/>
      <c r="N12" s="1"/>
      <c r="O12" s="1"/>
      <c r="P12" s="1"/>
      <c r="Q12" s="3"/>
      <c r="R12" s="3"/>
      <c r="S12" s="3"/>
      <c r="V12" s="11"/>
      <c r="W12" s="14"/>
    </row>
    <row r="13" spans="1:23" x14ac:dyDescent="0.25">
      <c r="A13" s="3">
        <v>2020</v>
      </c>
      <c r="B13" s="3" t="s">
        <v>11</v>
      </c>
      <c r="C13" s="11">
        <v>13408672</v>
      </c>
      <c r="D13" s="3">
        <v>10</v>
      </c>
      <c r="E13" s="11">
        <f t="shared" si="3"/>
        <v>13456812.5</v>
      </c>
      <c r="F13" s="11">
        <f t="shared" si="6"/>
        <v>12842030.333333334</v>
      </c>
      <c r="G13" s="13">
        <f t="shared" si="5"/>
        <v>1.0441239937890403</v>
      </c>
      <c r="H13" s="12">
        <f t="shared" si="7"/>
        <v>0.99235719040759263</v>
      </c>
      <c r="I13" s="11">
        <f t="shared" si="0"/>
        <v>13511941.193767773</v>
      </c>
      <c r="J13" s="11">
        <f t="shared" si="1"/>
        <v>11238378.687940966</v>
      </c>
      <c r="K13" s="9">
        <f t="shared" si="4"/>
        <v>11152485.899501665</v>
      </c>
      <c r="L13" s="9">
        <f t="shared" si="2"/>
        <v>2256186.1004983354</v>
      </c>
      <c r="M13" s="1"/>
      <c r="N13" s="1"/>
      <c r="O13" s="1"/>
      <c r="P13" s="1"/>
      <c r="Q13" s="3"/>
      <c r="R13" s="3"/>
      <c r="S13" s="3"/>
      <c r="V13" s="11"/>
      <c r="W13" s="14"/>
    </row>
    <row r="14" spans="1:23" x14ac:dyDescent="0.25">
      <c r="A14" s="3">
        <v>2020</v>
      </c>
      <c r="B14" s="3" t="s">
        <v>12</v>
      </c>
      <c r="C14" s="11">
        <v>11628065</v>
      </c>
      <c r="D14" s="3">
        <v>11</v>
      </c>
      <c r="E14" s="11">
        <f t="shared" si="3"/>
        <v>12518368.5</v>
      </c>
      <c r="F14" s="11">
        <f t="shared" si="6"/>
        <v>12415631.166666666</v>
      </c>
      <c r="G14" s="13">
        <f t="shared" si="5"/>
        <v>0.9365665622557221</v>
      </c>
      <c r="H14" s="12">
        <f t="shared" si="7"/>
        <v>0.99271675322264108</v>
      </c>
      <c r="I14" s="11">
        <f t="shared" si="0"/>
        <v>11713376.410997389</v>
      </c>
      <c r="J14" s="11">
        <f t="shared" si="1"/>
        <v>11520317.876634164</v>
      </c>
      <c r="K14" s="9">
        <f t="shared" si="4"/>
        <v>11436412.558585018</v>
      </c>
      <c r="L14" s="9">
        <f t="shared" si="2"/>
        <v>191652.44141498208</v>
      </c>
      <c r="M14" s="3"/>
      <c r="N14" s="3"/>
      <c r="O14" s="3"/>
      <c r="P14" s="3"/>
      <c r="Q14" s="3"/>
      <c r="R14" s="3"/>
      <c r="S14" s="3"/>
      <c r="V14" s="11"/>
      <c r="W14" s="14"/>
    </row>
    <row r="15" spans="1:23" x14ac:dyDescent="0.25">
      <c r="A15" s="3">
        <v>2020</v>
      </c>
      <c r="B15" s="3" t="s">
        <v>13</v>
      </c>
      <c r="C15" s="11">
        <v>10915360</v>
      </c>
      <c r="D15" s="3">
        <v>12</v>
      </c>
      <c r="E15" s="11">
        <f t="shared" si="3"/>
        <v>11271712.5</v>
      </c>
      <c r="F15" s="11">
        <f t="shared" si="6"/>
        <v>11685732.166666666</v>
      </c>
      <c r="G15" s="13">
        <f t="shared" si="5"/>
        <v>0.9340758323330276</v>
      </c>
      <c r="H15" s="12">
        <f t="shared" si="7"/>
        <v>1.0394774423471576</v>
      </c>
      <c r="I15" s="11">
        <f t="shared" si="0"/>
        <v>10500814.693345277</v>
      </c>
      <c r="J15" s="11">
        <f t="shared" si="1"/>
        <v>11802257.065327361</v>
      </c>
      <c r="K15" s="9">
        <f t="shared" si="4"/>
        <v>12268179.988190155</v>
      </c>
      <c r="L15" s="9">
        <f t="shared" si="2"/>
        <v>-1352819.9881901555</v>
      </c>
      <c r="M15" s="3"/>
      <c r="N15" s="3"/>
      <c r="O15" s="3"/>
      <c r="P15" s="3"/>
      <c r="Q15" s="3"/>
      <c r="R15" s="3"/>
      <c r="S15" s="3"/>
      <c r="V15" s="11"/>
      <c r="W15" s="14"/>
    </row>
    <row r="16" spans="1:23" x14ac:dyDescent="0.25">
      <c r="A16" s="3">
        <v>2021</v>
      </c>
      <c r="B16" s="3" t="s">
        <v>2</v>
      </c>
      <c r="C16" s="11">
        <v>11618871</v>
      </c>
      <c r="D16" s="3">
        <v>13</v>
      </c>
      <c r="E16" s="11">
        <f t="shared" si="3"/>
        <v>11267115.5</v>
      </c>
      <c r="F16" s="11">
        <f t="shared" si="6"/>
        <v>11384518</v>
      </c>
      <c r="G16" s="13">
        <f t="shared" si="5"/>
        <v>1.0205852368980399</v>
      </c>
      <c r="H16" s="12">
        <f>AVERAGE(G16)</f>
        <v>1.0205852368980399</v>
      </c>
      <c r="I16" s="11">
        <f t="shared" si="0"/>
        <v>11384518</v>
      </c>
      <c r="J16" s="11">
        <f t="shared" si="1"/>
        <v>12084196.254020561</v>
      </c>
      <c r="K16" s="9">
        <f t="shared" si="4"/>
        <v>12332952.296631981</v>
      </c>
      <c r="L16" s="9">
        <f t="shared" si="2"/>
        <v>-714081.29663198069</v>
      </c>
      <c r="M16" s="3"/>
      <c r="N16" s="3"/>
      <c r="O16" s="3"/>
      <c r="P16" s="3"/>
      <c r="Q16" s="3"/>
      <c r="R16" s="3"/>
      <c r="S16" s="3"/>
      <c r="V16" s="11"/>
      <c r="W16" s="14"/>
    </row>
    <row r="17" spans="1:23" x14ac:dyDescent="0.25">
      <c r="A17" s="3">
        <v>2021</v>
      </c>
      <c r="B17" s="3" t="s">
        <v>3</v>
      </c>
      <c r="C17" s="11">
        <v>11610581</v>
      </c>
      <c r="D17" s="3">
        <v>14</v>
      </c>
      <c r="E17" s="11">
        <f t="shared" si="3"/>
        <v>11614726</v>
      </c>
      <c r="F17" s="11">
        <f t="shared" si="6"/>
        <v>12072016.5</v>
      </c>
      <c r="G17" s="13">
        <f t="shared" si="5"/>
        <v>0.96177643561040527</v>
      </c>
      <c r="H17" s="12">
        <f>AVERAGE(G17)</f>
        <v>0.96177643561040527</v>
      </c>
      <c r="I17" s="11">
        <f t="shared" si="0"/>
        <v>12072016.5</v>
      </c>
      <c r="J17" s="11">
        <f t="shared" si="1"/>
        <v>12366135.442713758</v>
      </c>
      <c r="K17" s="9">
        <f t="shared" si="4"/>
        <v>11893457.66836874</v>
      </c>
      <c r="L17" s="9">
        <f t="shared" si="2"/>
        <v>-282876.66836874001</v>
      </c>
      <c r="M17" s="3"/>
      <c r="N17" s="3"/>
      <c r="O17" s="3"/>
      <c r="P17" s="3"/>
      <c r="Q17" s="3"/>
      <c r="R17" s="3"/>
      <c r="S17" s="3"/>
      <c r="V17" s="11"/>
      <c r="W17" s="14"/>
    </row>
    <row r="18" spans="1:23" x14ac:dyDescent="0.25">
      <c r="A18" s="3">
        <v>2021</v>
      </c>
      <c r="B18" s="3" t="s">
        <v>4</v>
      </c>
      <c r="C18" s="11">
        <v>15057835</v>
      </c>
      <c r="D18" s="3">
        <v>15</v>
      </c>
      <c r="E18" s="11">
        <f t="shared" si="3"/>
        <v>13334208</v>
      </c>
      <c r="F18" s="11">
        <f t="shared" si="6"/>
        <v>13429782.833333334</v>
      </c>
      <c r="G18" s="13">
        <f t="shared" si="5"/>
        <v>1.1212269912977122</v>
      </c>
      <c r="H18" s="12">
        <f>AVERAGE(G6,G18)</f>
        <v>1.15048398481039</v>
      </c>
      <c r="I18" s="11">
        <f t="shared" si="0"/>
        <v>13088261.287254393</v>
      </c>
      <c r="J18" s="11">
        <f t="shared" si="1"/>
        <v>12648074.631406955</v>
      </c>
      <c r="K18" s="9">
        <f t="shared" si="4"/>
        <v>14551407.30212028</v>
      </c>
      <c r="L18" s="9">
        <f t="shared" si="2"/>
        <v>506427.69787972048</v>
      </c>
      <c r="M18" s="3"/>
      <c r="N18" s="3"/>
      <c r="O18" s="3"/>
      <c r="P18" s="3"/>
      <c r="Q18" s="3"/>
      <c r="R18" s="3"/>
      <c r="S18" s="3"/>
      <c r="V18" s="11"/>
      <c r="W18" s="14"/>
    </row>
    <row r="19" spans="1:23" x14ac:dyDescent="0.25">
      <c r="A19" s="3">
        <v>2021</v>
      </c>
      <c r="B19" s="3" t="s">
        <v>5</v>
      </c>
      <c r="C19" s="11">
        <v>15622994</v>
      </c>
      <c r="D19" s="3">
        <v>16</v>
      </c>
      <c r="E19" s="11">
        <f t="shared" si="3"/>
        <v>15340414.5</v>
      </c>
      <c r="F19" s="11">
        <f t="shared" si="6"/>
        <v>14662611.833333334</v>
      </c>
      <c r="G19" s="13">
        <f t="shared" si="5"/>
        <v>1.0654987104332514</v>
      </c>
      <c r="H19" s="12">
        <f t="shared" ref="H19:H27" si="8">AVERAGE(G7,G19)</f>
        <v>1.078699225684304</v>
      </c>
      <c r="I19" s="11">
        <f t="shared" si="0"/>
        <v>14483179.02526453</v>
      </c>
      <c r="J19" s="11">
        <f t="shared" si="1"/>
        <v>12930013.820100155</v>
      </c>
      <c r="K19" s="9">
        <f t="shared" si="4"/>
        <v>13947595.895829387</v>
      </c>
      <c r="L19" s="9">
        <f t="shared" si="2"/>
        <v>1675398.104170613</v>
      </c>
      <c r="M19" s="3"/>
      <c r="N19" s="3"/>
      <c r="O19" s="3"/>
      <c r="P19" s="3"/>
      <c r="Q19" s="3"/>
      <c r="R19" s="3"/>
      <c r="S19" s="3"/>
      <c r="V19" s="11"/>
      <c r="W19" s="14"/>
    </row>
    <row r="20" spans="1:23" x14ac:dyDescent="0.25">
      <c r="A20" s="3">
        <v>2021</v>
      </c>
      <c r="B20" s="3" t="s">
        <v>6</v>
      </c>
      <c r="C20" s="11">
        <v>15003432</v>
      </c>
      <c r="D20" s="3">
        <v>17</v>
      </c>
      <c r="E20" s="11">
        <f t="shared" si="3"/>
        <v>15313213</v>
      </c>
      <c r="F20" s="11">
        <f t="shared" si="6"/>
        <v>14966779.333333334</v>
      </c>
      <c r="G20" s="13">
        <f t="shared" si="5"/>
        <v>1.0024489347942103</v>
      </c>
      <c r="H20" s="12">
        <f t="shared" si="8"/>
        <v>0.99593881839366094</v>
      </c>
      <c r="I20" s="11">
        <f t="shared" si="0"/>
        <v>15064612.125671409</v>
      </c>
      <c r="J20" s="11">
        <f t="shared" si="1"/>
        <v>13211953.008793352</v>
      </c>
      <c r="K20" s="9">
        <f t="shared" si="4"/>
        <v>13158296.868250225</v>
      </c>
      <c r="L20" s="9">
        <f t="shared" si="2"/>
        <v>1845135.1317497753</v>
      </c>
      <c r="V20" s="11"/>
      <c r="W20" s="14"/>
    </row>
    <row r="21" spans="1:23" x14ac:dyDescent="0.25">
      <c r="A21" s="3">
        <v>2021</v>
      </c>
      <c r="B21" s="3" t="s">
        <v>7</v>
      </c>
      <c r="C21" s="11">
        <v>13489989</v>
      </c>
      <c r="D21" s="3">
        <v>18</v>
      </c>
      <c r="E21" s="11">
        <f t="shared" si="3"/>
        <v>14246710.5</v>
      </c>
      <c r="F21" s="11">
        <f t="shared" si="6"/>
        <v>14511121.333333334</v>
      </c>
      <c r="G21" s="13">
        <f t="shared" si="5"/>
        <v>0.92963105263356161</v>
      </c>
      <c r="H21" s="12">
        <f t="shared" si="8"/>
        <v>0.97066133406798394</v>
      </c>
      <c r="I21" s="11">
        <f t="shared" si="0"/>
        <v>13897729.853381775</v>
      </c>
      <c r="J21" s="11">
        <f t="shared" si="1"/>
        <v>13493892.19748655</v>
      </c>
      <c r="K21" s="9">
        <f t="shared" si="4"/>
        <v>13097999.402181854</v>
      </c>
      <c r="L21" s="9">
        <f t="shared" si="2"/>
        <v>391989.59781814553</v>
      </c>
      <c r="V21" s="11"/>
      <c r="W21" s="14"/>
    </row>
    <row r="22" spans="1:23" x14ac:dyDescent="0.25">
      <c r="A22" s="3">
        <v>2021</v>
      </c>
      <c r="B22" s="3" t="s">
        <v>8</v>
      </c>
      <c r="C22" s="11">
        <v>14456892</v>
      </c>
      <c r="D22" s="3">
        <v>19</v>
      </c>
      <c r="E22" s="11">
        <f t="shared" si="3"/>
        <v>13973440.5</v>
      </c>
      <c r="F22" s="11">
        <f t="shared" si="6"/>
        <v>14257770.166666666</v>
      </c>
      <c r="G22" s="13">
        <f t="shared" si="5"/>
        <v>1.0139658467632522</v>
      </c>
      <c r="H22" s="12">
        <f t="shared" si="8"/>
        <v>1.0731803311334653</v>
      </c>
      <c r="I22" s="11">
        <f t="shared" si="0"/>
        <v>13471074.320502132</v>
      </c>
      <c r="J22" s="11">
        <f t="shared" si="1"/>
        <v>13775831.386179749</v>
      </c>
      <c r="K22" s="9">
        <f t="shared" si="4"/>
        <v>14783951.288659168</v>
      </c>
      <c r="L22" s="9">
        <f t="shared" si="2"/>
        <v>-327059.28865916841</v>
      </c>
      <c r="V22" s="11"/>
      <c r="W22" s="14"/>
    </row>
    <row r="23" spans="1:23" x14ac:dyDescent="0.25">
      <c r="A23" s="3">
        <v>2021</v>
      </c>
      <c r="B23" s="3" t="s">
        <v>9</v>
      </c>
      <c r="C23" s="11">
        <v>14649427</v>
      </c>
      <c r="D23" s="3">
        <v>20</v>
      </c>
      <c r="E23" s="11">
        <f t="shared" si="3"/>
        <v>14553159.5</v>
      </c>
      <c r="F23" s="11">
        <f t="shared" si="6"/>
        <v>13939598.5</v>
      </c>
      <c r="G23" s="13">
        <f t="shared" si="5"/>
        <v>1.0509217320714079</v>
      </c>
      <c r="H23" s="12">
        <f t="shared" si="8"/>
        <v>0.99593282374767245</v>
      </c>
      <c r="I23" s="11">
        <f t="shared" si="0"/>
        <v>14709252.120915687</v>
      </c>
      <c r="J23" s="11">
        <f t="shared" si="1"/>
        <v>14057770.574872945</v>
      </c>
      <c r="K23" s="9">
        <f t="shared" si="4"/>
        <v>14000595.144230152</v>
      </c>
      <c r="L23" s="9">
        <f t="shared" si="2"/>
        <v>648831.85576984845</v>
      </c>
      <c r="V23" s="11"/>
      <c r="W23" s="14"/>
    </row>
    <row r="24" spans="1:23" x14ac:dyDescent="0.25">
      <c r="A24" s="3">
        <v>2021</v>
      </c>
      <c r="B24" s="3" t="s">
        <v>10</v>
      </c>
      <c r="C24" s="11">
        <v>11934964</v>
      </c>
      <c r="D24" s="3">
        <v>21</v>
      </c>
      <c r="E24" s="11">
        <f t="shared" si="3"/>
        <v>13292195.5</v>
      </c>
      <c r="F24" s="11">
        <f t="shared" si="6"/>
        <v>13267823.5</v>
      </c>
      <c r="G24" s="13">
        <f t="shared" si="5"/>
        <v>0.89954196330694325</v>
      </c>
      <c r="H24" s="12">
        <f t="shared" si="8"/>
        <v>0.97753046505153862</v>
      </c>
      <c r="I24" s="11">
        <f t="shared" si="0"/>
        <v>12209301.322768237</v>
      </c>
      <c r="J24" s="11">
        <f t="shared" si="1"/>
        <v>14339709.763566144</v>
      </c>
      <c r="K24" s="9">
        <f t="shared" si="4"/>
        <v>14017503.153882902</v>
      </c>
      <c r="L24" s="9">
        <f t="shared" si="2"/>
        <v>-2082539.1538829021</v>
      </c>
      <c r="V24" s="11"/>
      <c r="W24" s="14"/>
    </row>
    <row r="25" spans="1:23" x14ac:dyDescent="0.25">
      <c r="A25" s="3">
        <v>2021</v>
      </c>
      <c r="B25" s="3" t="s">
        <v>11</v>
      </c>
      <c r="C25" s="11">
        <v>11981267</v>
      </c>
      <c r="D25" s="3">
        <v>22</v>
      </c>
      <c r="E25" s="11">
        <f t="shared" si="3"/>
        <v>11958115.5</v>
      </c>
      <c r="F25" s="11">
        <f t="shared" si="6"/>
        <v>12738028.333333334</v>
      </c>
      <c r="G25" s="13">
        <f t="shared" si="5"/>
        <v>0.94059038702614495</v>
      </c>
      <c r="H25" s="12">
        <f t="shared" si="8"/>
        <v>0.99235719040759263</v>
      </c>
      <c r="I25" s="11">
        <f t="shared" si="0"/>
        <v>12073542.788639354</v>
      </c>
      <c r="J25" s="11">
        <f t="shared" si="1"/>
        <v>14621648.952259341</v>
      </c>
      <c r="K25" s="9">
        <f t="shared" si="4"/>
        <v>14509898.473390201</v>
      </c>
      <c r="L25" s="9">
        <f t="shared" si="2"/>
        <v>-2528631.4733902011</v>
      </c>
      <c r="P25" s="15"/>
      <c r="Q25" s="15"/>
      <c r="R25" s="15"/>
      <c r="S25" s="15" t="s">
        <v>41</v>
      </c>
      <c r="V25" s="11"/>
      <c r="W25" s="14"/>
    </row>
    <row r="26" spans="1:23" x14ac:dyDescent="0.25">
      <c r="A26" s="3">
        <v>2021</v>
      </c>
      <c r="B26" s="3" t="s">
        <v>12</v>
      </c>
      <c r="C26" s="11">
        <v>13946281</v>
      </c>
      <c r="D26" s="3">
        <v>23</v>
      </c>
      <c r="E26" s="11">
        <f t="shared" si="3"/>
        <v>12963774</v>
      </c>
      <c r="F26" s="11">
        <f t="shared" si="6"/>
        <v>13296520.666666666</v>
      </c>
      <c r="G26" s="13">
        <f t="shared" si="5"/>
        <v>1.0488669441895602</v>
      </c>
      <c r="H26" s="12">
        <f t="shared" si="8"/>
        <v>0.99271675322264108</v>
      </c>
      <c r="I26" s="11">
        <f t="shared" si="0"/>
        <v>14048600.423762774</v>
      </c>
      <c r="J26" s="11">
        <f t="shared" si="1"/>
        <v>14903588.140952539</v>
      </c>
      <c r="K26" s="9">
        <f t="shared" si="4"/>
        <v>14795041.630653862</v>
      </c>
      <c r="L26" s="9">
        <f t="shared" si="2"/>
        <v>-848760.63065386191</v>
      </c>
      <c r="P26" s="15"/>
      <c r="Q26" s="15"/>
      <c r="R26" s="15"/>
      <c r="S26" s="15" t="s">
        <v>46</v>
      </c>
      <c r="V26" s="11"/>
      <c r="W26" s="14"/>
    </row>
    <row r="27" spans="1:23" x14ac:dyDescent="0.25">
      <c r="A27" s="3">
        <v>2021</v>
      </c>
      <c r="B27" s="3" t="s">
        <v>13</v>
      </c>
      <c r="C27" s="11">
        <v>15989064</v>
      </c>
      <c r="D27" s="3">
        <v>24</v>
      </c>
      <c r="E27" s="11">
        <f t="shared" si="3"/>
        <v>14967672.5</v>
      </c>
      <c r="F27" s="11">
        <f t="shared" si="6"/>
        <v>13965723.25</v>
      </c>
      <c r="G27" s="13">
        <f t="shared" si="5"/>
        <v>1.1448790523612875</v>
      </c>
      <c r="H27" s="12">
        <f t="shared" si="8"/>
        <v>1.0394774423471576</v>
      </c>
      <c r="I27" s="11">
        <f t="shared" si="0"/>
        <v>15381828.742619392</v>
      </c>
      <c r="J27" s="11">
        <f t="shared" si="1"/>
        <v>15185527.329645738</v>
      </c>
      <c r="K27" s="9">
        <f t="shared" si="4"/>
        <v>15785013.109313013</v>
      </c>
      <c r="L27" s="9">
        <f t="shared" si="2"/>
        <v>204050.89068698697</v>
      </c>
      <c r="P27" s="15"/>
      <c r="Q27" s="15"/>
      <c r="R27" s="15"/>
      <c r="S27" s="15"/>
      <c r="V27" s="11"/>
      <c r="W27" s="14"/>
    </row>
    <row r="28" spans="1:23" x14ac:dyDescent="0.25">
      <c r="A28" s="3">
        <v>2022</v>
      </c>
      <c r="B28" s="3" t="s">
        <v>2</v>
      </c>
      <c r="C28" s="3"/>
      <c r="D28" s="3">
        <v>25</v>
      </c>
      <c r="E28" s="3"/>
      <c r="F28" s="3"/>
      <c r="G28" s="3"/>
      <c r="H28" s="12">
        <v>1.053758734293341</v>
      </c>
      <c r="I28" s="3"/>
      <c r="J28" s="11">
        <f t="shared" si="1"/>
        <v>15467466.518338935</v>
      </c>
      <c r="K28" s="9">
        <f t="shared" si="4"/>
        <v>16298977.941089466</v>
      </c>
      <c r="L28" s="9">
        <f t="shared" ref="L28:L39" si="9">C28-K28</f>
        <v>-16298977.941089466</v>
      </c>
      <c r="P28" s="15"/>
      <c r="Q28" s="15"/>
      <c r="R28" s="15"/>
      <c r="S28" s="15"/>
    </row>
    <row r="29" spans="1:23" x14ac:dyDescent="0.25">
      <c r="A29" s="3">
        <v>2022</v>
      </c>
      <c r="B29" s="3" t="s">
        <v>3</v>
      </c>
      <c r="C29" s="3"/>
      <c r="D29" s="3">
        <v>26</v>
      </c>
      <c r="E29" s="3"/>
      <c r="F29" s="3"/>
      <c r="G29" s="3"/>
      <c r="H29" s="12">
        <v>0.92567804138743492</v>
      </c>
      <c r="I29" s="3"/>
      <c r="J29" s="11">
        <f t="shared" si="1"/>
        <v>15749405.707032133</v>
      </c>
      <c r="K29" s="9">
        <f t="shared" si="4"/>
        <v>14578879.027901594</v>
      </c>
      <c r="L29" s="9">
        <f t="shared" si="9"/>
        <v>-14578879.027901594</v>
      </c>
      <c r="P29" s="15" t="s">
        <v>49</v>
      </c>
      <c r="Q29" s="16">
        <v>43952</v>
      </c>
      <c r="R29" s="15"/>
      <c r="S29" s="15" t="s">
        <v>48</v>
      </c>
    </row>
    <row r="30" spans="1:23" x14ac:dyDescent="0.25">
      <c r="A30" s="3">
        <v>2022</v>
      </c>
      <c r="B30" s="3" t="s">
        <v>4</v>
      </c>
      <c r="C30" s="3"/>
      <c r="D30" s="3">
        <v>27</v>
      </c>
      <c r="E30" s="3"/>
      <c r="F30" s="3"/>
      <c r="G30" s="3"/>
      <c r="H30" s="12">
        <v>1.0097730786492085</v>
      </c>
      <c r="I30" s="3"/>
      <c r="J30" s="11">
        <f t="shared" si="1"/>
        <v>16031344.895725332</v>
      </c>
      <c r="K30" s="9">
        <f t="shared" si="4"/>
        <v>16188020.490243843</v>
      </c>
      <c r="L30" s="9">
        <f t="shared" si="9"/>
        <v>-16188020.490243843</v>
      </c>
      <c r="P30" s="15" t="s">
        <v>50</v>
      </c>
      <c r="Q30" s="16">
        <v>43952</v>
      </c>
      <c r="R30" s="15"/>
      <c r="S30" s="15" t="s">
        <v>59</v>
      </c>
    </row>
    <row r="31" spans="1:23" x14ac:dyDescent="0.25">
      <c r="A31" s="3">
        <v>2022</v>
      </c>
      <c r="B31" s="3" t="s">
        <v>5</v>
      </c>
      <c r="C31" s="3"/>
      <c r="D31" s="3">
        <v>28</v>
      </c>
      <c r="E31" s="3"/>
      <c r="F31" s="3"/>
      <c r="G31" s="3"/>
      <c r="H31" s="12">
        <v>1.0641047431160788</v>
      </c>
      <c r="I31" s="3"/>
      <c r="J31" s="11">
        <f t="shared" si="1"/>
        <v>16313284.08441853</v>
      </c>
      <c r="K31" s="9">
        <f t="shared" si="4"/>
        <v>17359042.970029797</v>
      </c>
      <c r="L31" s="9">
        <f t="shared" si="9"/>
        <v>-17359042.970029797</v>
      </c>
      <c r="P31" s="15" t="s">
        <v>60</v>
      </c>
      <c r="Q31" s="16">
        <v>43952</v>
      </c>
      <c r="R31" s="15"/>
      <c r="S31" s="15" t="s">
        <v>51</v>
      </c>
    </row>
    <row r="32" spans="1:23" x14ac:dyDescent="0.25">
      <c r="A32" s="3">
        <v>2022</v>
      </c>
      <c r="B32" s="3" t="s">
        <v>6</v>
      </c>
      <c r="C32" s="3"/>
      <c r="D32" s="3">
        <v>29</v>
      </c>
      <c r="E32" s="3"/>
      <c r="F32" s="3"/>
      <c r="G32" s="3"/>
      <c r="H32" s="12">
        <v>1.0659959655427103</v>
      </c>
      <c r="I32" s="3"/>
      <c r="J32" s="11">
        <f t="shared" si="1"/>
        <v>16595223.273111727</v>
      </c>
      <c r="K32" s="9">
        <f t="shared" si="4"/>
        <v>17690441.056417592</v>
      </c>
      <c r="L32" s="9">
        <f t="shared" si="9"/>
        <v>-17690441.056417592</v>
      </c>
      <c r="M32" s="3"/>
      <c r="N32" s="3"/>
      <c r="O32" s="3"/>
      <c r="P32" s="15" t="s">
        <v>44</v>
      </c>
      <c r="Q32" s="16">
        <v>43952</v>
      </c>
      <c r="R32" s="15"/>
      <c r="S32" s="15" t="s">
        <v>58</v>
      </c>
      <c r="T32" s="3"/>
      <c r="U32" s="3"/>
    </row>
    <row r="33" spans="1:21" x14ac:dyDescent="0.25">
      <c r="A33" s="3">
        <v>2022</v>
      </c>
      <c r="B33" s="3" t="s">
        <v>7</v>
      </c>
      <c r="C33" s="3"/>
      <c r="D33" s="3">
        <v>30</v>
      </c>
      <c r="E33" s="3"/>
      <c r="F33" s="3"/>
      <c r="G33" s="3"/>
      <c r="H33" s="12">
        <v>0.99936493568373974</v>
      </c>
      <c r="I33" s="3"/>
      <c r="J33" s="11">
        <f t="shared" si="1"/>
        <v>16877162.461804926</v>
      </c>
      <c r="K33" s="9">
        <f t="shared" si="4"/>
        <v>16866444.378165707</v>
      </c>
      <c r="L33" s="9">
        <f t="shared" si="9"/>
        <v>-16866444.378165707</v>
      </c>
      <c r="M33" s="3"/>
      <c r="N33" s="3"/>
      <c r="O33" s="3"/>
      <c r="P33" s="17" t="s">
        <v>45</v>
      </c>
      <c r="Q33" s="16">
        <v>43952</v>
      </c>
      <c r="R33" s="15" t="s">
        <v>52</v>
      </c>
      <c r="S33" s="17" t="s">
        <v>53</v>
      </c>
      <c r="T33" s="3"/>
      <c r="U33" s="3"/>
    </row>
    <row r="34" spans="1:21" x14ac:dyDescent="0.25">
      <c r="A34" s="3">
        <v>2022</v>
      </c>
      <c r="B34" s="3" t="s">
        <v>8</v>
      </c>
      <c r="C34" s="3"/>
      <c r="D34" s="3">
        <v>31</v>
      </c>
      <c r="E34" s="3"/>
      <c r="F34" s="3"/>
      <c r="G34" s="3"/>
      <c r="H34" s="12">
        <v>0.93029419267169444</v>
      </c>
      <c r="I34" s="3"/>
      <c r="J34" s="11">
        <f t="shared" si="1"/>
        <v>17159101.650498122</v>
      </c>
      <c r="K34" s="9">
        <f t="shared" si="4"/>
        <v>15963012.616921689</v>
      </c>
      <c r="L34" s="9">
        <f t="shared" si="9"/>
        <v>-15963012.616921689</v>
      </c>
      <c r="M34" s="3"/>
      <c r="N34" s="3"/>
      <c r="O34" s="3"/>
      <c r="P34" s="15"/>
      <c r="Q34" s="15"/>
      <c r="R34" s="15"/>
      <c r="S34" s="15"/>
      <c r="T34" s="3"/>
      <c r="U34" s="3"/>
    </row>
    <row r="35" spans="1:21" x14ac:dyDescent="0.25">
      <c r="A35" s="3">
        <v>2022</v>
      </c>
      <c r="B35" s="3" t="s">
        <v>9</v>
      </c>
      <c r="C35" s="3"/>
      <c r="D35" s="3">
        <v>32</v>
      </c>
      <c r="E35" s="3"/>
      <c r="F35" s="3"/>
      <c r="G35" s="3"/>
      <c r="H35" s="12">
        <v>0.95721387403317637</v>
      </c>
      <c r="I35" s="3"/>
      <c r="J35" s="11">
        <f t="shared" si="1"/>
        <v>17441040.839191321</v>
      </c>
      <c r="K35" s="9">
        <f t="shared" si="4"/>
        <v>16694806.268853165</v>
      </c>
      <c r="L35" s="9">
        <f t="shared" si="9"/>
        <v>-16694806.268853165</v>
      </c>
      <c r="M35" s="4"/>
      <c r="N35" s="3"/>
      <c r="O35" s="3"/>
      <c r="P35" s="17" t="s">
        <v>54</v>
      </c>
      <c r="Q35" s="16">
        <v>43952</v>
      </c>
      <c r="R35" s="15"/>
      <c r="S35" s="17" t="s">
        <v>55</v>
      </c>
      <c r="T35" s="3"/>
      <c r="U35" s="3"/>
    </row>
    <row r="36" spans="1:21" x14ac:dyDescent="0.25">
      <c r="A36" s="3">
        <v>2022</v>
      </c>
      <c r="B36" s="3" t="s">
        <v>10</v>
      </c>
      <c r="C36" s="3"/>
      <c r="D36" s="3">
        <v>33</v>
      </c>
      <c r="E36" s="3"/>
      <c r="F36" s="3"/>
      <c r="G36" s="3"/>
      <c r="H36" s="12">
        <v>0.95787953069787712</v>
      </c>
      <c r="I36" s="3"/>
      <c r="J36" s="11">
        <f t="shared" si="1"/>
        <v>17722980.027884521</v>
      </c>
      <c r="K36" s="9">
        <f t="shared" si="4"/>
        <v>16976479.791677874</v>
      </c>
      <c r="L36" s="9">
        <f t="shared" si="9"/>
        <v>-16976479.791677874</v>
      </c>
      <c r="M36" s="1"/>
      <c r="N36" s="3"/>
      <c r="O36" s="3"/>
      <c r="P36" s="17" t="s">
        <v>56</v>
      </c>
      <c r="Q36" s="16">
        <v>43952</v>
      </c>
      <c r="R36" s="15"/>
      <c r="S36" s="17" t="s">
        <v>57</v>
      </c>
      <c r="T36" s="3"/>
      <c r="U36" s="3"/>
    </row>
    <row r="37" spans="1:21" x14ac:dyDescent="0.25">
      <c r="A37" s="3">
        <v>2022</v>
      </c>
      <c r="B37" s="3" t="s">
        <v>11</v>
      </c>
      <c r="C37" s="3"/>
      <c r="D37" s="3">
        <v>34</v>
      </c>
      <c r="E37" s="3"/>
      <c r="F37" s="3"/>
      <c r="G37" s="3"/>
      <c r="H37" s="12">
        <v>1.0448651308625396</v>
      </c>
      <c r="I37" s="3"/>
      <c r="J37" s="11">
        <f t="shared" si="1"/>
        <v>18004919.216577716</v>
      </c>
      <c r="K37" s="9">
        <f t="shared" si="4"/>
        <v>18812712.273398928</v>
      </c>
      <c r="L37" s="9">
        <f t="shared" si="9"/>
        <v>-18812712.273398928</v>
      </c>
      <c r="M37" s="1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s="3">
        <v>2022</v>
      </c>
      <c r="B38" s="3" t="s">
        <v>12</v>
      </c>
      <c r="C38" s="3"/>
      <c r="D38" s="3">
        <v>35</v>
      </c>
      <c r="E38" s="3"/>
      <c r="F38" s="3"/>
      <c r="G38" s="3"/>
      <c r="H38" s="12">
        <v>0.97059196804925696</v>
      </c>
      <c r="I38" s="3"/>
      <c r="J38" s="11">
        <f t="shared" si="1"/>
        <v>18286858.405270915</v>
      </c>
      <c r="K38" s="9">
        <f t="shared" si="4"/>
        <v>17749077.889009994</v>
      </c>
      <c r="L38" s="9">
        <f t="shared" si="9"/>
        <v>-17749077.889009994</v>
      </c>
      <c r="M38" s="1"/>
      <c r="N38" s="3"/>
      <c r="O38" s="3"/>
      <c r="P38" s="3"/>
      <c r="Q38" s="3"/>
      <c r="R38" s="3"/>
      <c r="S38" s="3"/>
      <c r="T38" s="3"/>
      <c r="U38" s="3"/>
    </row>
    <row r="39" spans="1:21" x14ac:dyDescent="0.25">
      <c r="A39" s="3">
        <v>2022</v>
      </c>
      <c r="B39" s="3" t="s">
        <v>13</v>
      </c>
      <c r="C39" s="3"/>
      <c r="D39" s="3">
        <v>36</v>
      </c>
      <c r="E39" s="3"/>
      <c r="F39" s="3"/>
      <c r="G39" s="3"/>
      <c r="H39" s="12">
        <v>1.0254589476238327</v>
      </c>
      <c r="I39" s="3"/>
      <c r="J39" s="11">
        <f t="shared" si="1"/>
        <v>18568797.593964115</v>
      </c>
      <c r="K39" s="9">
        <f t="shared" si="4"/>
        <v>19041539.639346398</v>
      </c>
      <c r="L39" s="9">
        <f t="shared" si="9"/>
        <v>-19041539.639346398</v>
      </c>
      <c r="M39" s="1"/>
      <c r="N39" s="3"/>
      <c r="O39" s="3"/>
      <c r="P39" s="3"/>
      <c r="Q39" s="3"/>
      <c r="R39" s="3"/>
      <c r="S39" s="3"/>
      <c r="T39" s="3"/>
      <c r="U39" s="3"/>
    </row>
    <row r="40" spans="1:21" x14ac:dyDescent="0.25">
      <c r="K40" s="3"/>
      <c r="L40" s="1"/>
      <c r="M40" s="1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5"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5">
      <c r="K43" s="3"/>
      <c r="L43" s="5"/>
      <c r="M43" s="5"/>
      <c r="N43" s="5"/>
      <c r="O43" s="5"/>
      <c r="P43" s="5"/>
      <c r="Q43" s="5"/>
      <c r="R43" s="3"/>
      <c r="S43" s="3"/>
      <c r="T43" s="3"/>
      <c r="U43" s="3"/>
    </row>
    <row r="44" spans="1:21" x14ac:dyDescent="0.25">
      <c r="K44" s="3"/>
      <c r="L44" s="1"/>
      <c r="M44" s="1"/>
      <c r="N44" s="1"/>
      <c r="O44" s="1"/>
      <c r="P44" s="1"/>
      <c r="Q44" s="1"/>
      <c r="R44" s="3"/>
      <c r="S44" s="3"/>
      <c r="T44" s="3"/>
      <c r="U44" s="3"/>
    </row>
    <row r="45" spans="1:21" x14ac:dyDescent="0.25">
      <c r="K45" s="3"/>
      <c r="L45" s="1"/>
      <c r="M45" s="1"/>
      <c r="N45" s="1"/>
      <c r="O45" s="1"/>
      <c r="P45" s="1"/>
      <c r="Q45" s="1"/>
      <c r="R45" s="3"/>
      <c r="S45" s="3"/>
      <c r="T45" s="3"/>
      <c r="U45" s="3"/>
    </row>
    <row r="46" spans="1:21" x14ac:dyDescent="0.25">
      <c r="K46" s="3"/>
      <c r="L46" s="1"/>
      <c r="M46" s="1"/>
      <c r="N46" s="1"/>
      <c r="O46" s="1"/>
      <c r="P46" s="1"/>
      <c r="Q46" s="1"/>
      <c r="R46" s="3"/>
      <c r="S46" s="3"/>
      <c r="T46" s="3"/>
      <c r="U46" s="3"/>
    </row>
    <row r="47" spans="1:21" x14ac:dyDescent="0.25"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K48" s="3"/>
      <c r="L48" s="5"/>
      <c r="M48" s="5"/>
      <c r="N48" s="5"/>
      <c r="O48" s="5"/>
      <c r="P48" s="5"/>
      <c r="Q48" s="5"/>
      <c r="R48" s="5"/>
      <c r="S48" s="5"/>
      <c r="T48" s="5"/>
      <c r="U48" s="3"/>
    </row>
    <row r="49" spans="11:21" x14ac:dyDescent="0.25">
      <c r="K49" s="3"/>
      <c r="L49" s="1"/>
      <c r="M49" s="1"/>
      <c r="N49" s="1"/>
      <c r="O49" s="1"/>
      <c r="P49" s="1"/>
      <c r="Q49" s="1"/>
      <c r="R49" s="1"/>
      <c r="S49" s="1"/>
      <c r="T49" s="1"/>
      <c r="U49" s="3"/>
    </row>
    <row r="50" spans="11:21" x14ac:dyDescent="0.25">
      <c r="K50" s="3"/>
      <c r="L50" s="1"/>
      <c r="M50" s="1"/>
      <c r="N50" s="1"/>
      <c r="O50" s="1"/>
      <c r="P50" s="1"/>
      <c r="Q50" s="1"/>
      <c r="R50" s="1"/>
      <c r="S50" s="1"/>
      <c r="T50" s="1"/>
      <c r="U50" s="3"/>
    </row>
    <row r="51" spans="11:21" x14ac:dyDescent="0.25"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</sheetData>
  <phoneticPr fontId="1" type="noConversion"/>
  <pageMargins left="0.7" right="0.7" top="0.75" bottom="0.75" header="0.3" footer="0.3"/>
  <pageSetup orientation="portrait" r:id="rId1"/>
  <ignoredErrors>
    <ignoredError sqref="E5:E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BC79-973F-4181-B02C-F6A76E0452C8}">
  <dimension ref="A1"/>
  <sheetViews>
    <sheetView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E196-B557-4D1F-85F4-850D3C1DA41A}">
  <dimension ref="A1:I18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17</v>
      </c>
    </row>
    <row r="2" spans="1:9" ht="15.75" thickBot="1" x14ac:dyDescent="0.3"/>
    <row r="3" spans="1:9" x14ac:dyDescent="0.25">
      <c r="A3" s="7" t="s">
        <v>18</v>
      </c>
      <c r="B3" s="7"/>
    </row>
    <row r="4" spans="1:9" x14ac:dyDescent="0.25">
      <c r="A4" s="1" t="s">
        <v>19</v>
      </c>
      <c r="B4" s="1">
        <v>0.7931742685701767</v>
      </c>
    </row>
    <row r="5" spans="1:9" x14ac:dyDescent="0.25">
      <c r="A5" s="1" t="s">
        <v>20</v>
      </c>
      <c r="B5" s="1">
        <v>0.62912542032183483</v>
      </c>
    </row>
    <row r="6" spans="1:9" x14ac:dyDescent="0.25">
      <c r="A6" s="1" t="s">
        <v>21</v>
      </c>
      <c r="B6" s="1">
        <v>0.61226748488191829</v>
      </c>
    </row>
    <row r="7" spans="1:9" x14ac:dyDescent="0.25">
      <c r="A7" s="1" t="s">
        <v>22</v>
      </c>
      <c r="B7" s="1">
        <v>1565085.047257605</v>
      </c>
    </row>
    <row r="8" spans="1:9" ht="15.75" thickBot="1" x14ac:dyDescent="0.3">
      <c r="A8" s="2" t="s">
        <v>23</v>
      </c>
      <c r="B8" s="2">
        <v>24</v>
      </c>
    </row>
    <row r="10" spans="1:9" ht="15.75" thickBot="1" x14ac:dyDescent="0.3">
      <c r="A10" t="s">
        <v>24</v>
      </c>
    </row>
    <row r="11" spans="1:9" x14ac:dyDescent="0.25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25">
      <c r="A12" s="1" t="s">
        <v>25</v>
      </c>
      <c r="B12" s="1">
        <v>1</v>
      </c>
      <c r="C12" s="1">
        <v>91413162039125.688</v>
      </c>
      <c r="D12" s="1">
        <v>91413162039125.688</v>
      </c>
      <c r="E12" s="1">
        <v>37.319244848463313</v>
      </c>
      <c r="F12" s="1">
        <v>3.7826658848500705E-6</v>
      </c>
    </row>
    <row r="13" spans="1:9" x14ac:dyDescent="0.25">
      <c r="A13" s="1" t="s">
        <v>26</v>
      </c>
      <c r="B13" s="1">
        <v>22</v>
      </c>
      <c r="C13" s="1">
        <v>53888806513285.477</v>
      </c>
      <c r="D13" s="1">
        <v>2449491205149.3398</v>
      </c>
      <c r="E13" s="1"/>
      <c r="F13" s="1"/>
    </row>
    <row r="14" spans="1:9" ht="15.75" thickBot="1" x14ac:dyDescent="0.3">
      <c r="A14" s="2" t="s">
        <v>27</v>
      </c>
      <c r="B14" s="2">
        <v>23</v>
      </c>
      <c r="C14" s="2">
        <v>145301968552411.16</v>
      </c>
      <c r="D14" s="2"/>
      <c r="E14" s="2"/>
      <c r="F14" s="2"/>
    </row>
    <row r="15" spans="1:9" ht="15.75" thickBot="1" x14ac:dyDescent="0.3"/>
    <row r="16" spans="1:9" x14ac:dyDescent="0.25">
      <c r="A16" s="6"/>
      <c r="B16" s="6" t="s">
        <v>33</v>
      </c>
      <c r="C16" s="6" t="s">
        <v>22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25">
      <c r="A17" s="1" t="s">
        <v>15</v>
      </c>
      <c r="B17" s="1">
        <v>8418986.8010089863</v>
      </c>
      <c r="C17" s="1">
        <v>659449.34498060867</v>
      </c>
      <c r="D17" s="1">
        <v>12.766692188096039</v>
      </c>
      <c r="E17" s="1">
        <v>1.1993235461056677E-11</v>
      </c>
      <c r="F17" s="1">
        <v>7051372.564806751</v>
      </c>
      <c r="G17" s="1">
        <v>9786601.0372112207</v>
      </c>
      <c r="H17" s="1">
        <v>7051372.564806751</v>
      </c>
      <c r="I17" s="1">
        <v>9786601.0372112207</v>
      </c>
    </row>
    <row r="18" spans="1:9" ht="15.75" thickBot="1" x14ac:dyDescent="0.3">
      <c r="A18" s="2" t="s">
        <v>40</v>
      </c>
      <c r="B18" s="2">
        <v>281939.18869319797</v>
      </c>
      <c r="C18" s="2">
        <v>46151.840183288179</v>
      </c>
      <c r="D18" s="2">
        <v>6.1089479330293228</v>
      </c>
      <c r="E18" s="2">
        <v>3.7826658848501188E-6</v>
      </c>
      <c r="F18" s="2">
        <v>186226.13030286581</v>
      </c>
      <c r="G18" s="2">
        <v>377652.24708353012</v>
      </c>
      <c r="H18" s="2">
        <v>186226.13030286581</v>
      </c>
      <c r="I18" s="2">
        <v>377652.24708353012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Prediction</vt:lpstr>
      <vt:lpstr>Graph</vt:lpstr>
      <vt:lpstr>LR output</vt:lpstr>
      <vt:lpstr>Coeff</vt:lpstr>
      <vt:lpstr>Intercept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</cp:lastModifiedBy>
  <dcterms:created xsi:type="dcterms:W3CDTF">2022-03-17T05:46:18Z</dcterms:created>
  <dcterms:modified xsi:type="dcterms:W3CDTF">2022-07-09T09:32:24Z</dcterms:modified>
</cp:coreProperties>
</file>