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SDA\Advanced Excel\"/>
    </mc:Choice>
  </mc:AlternateContent>
  <xr:revisionPtr revIDLastSave="0" documentId="13_ncr:1_{73BF4B07-FEF2-4E75-B445-3F463C8E277F}" xr6:coauthVersionLast="47" xr6:coauthVersionMax="47" xr10:uidLastSave="{00000000-0000-0000-0000-000000000000}"/>
  <bookViews>
    <workbookView xWindow="-120" yWindow="-120" windowWidth="20730" windowHeight="11040" firstSheet="12" activeTab="17" xr2:uid="{00000000-000D-0000-FFFF-FFFF00000000}"/>
  </bookViews>
  <sheets>
    <sheet name="DmartSalesData" sheetId="1" r:id="rId1"/>
    <sheet name="Jan-sales" sheetId="2" r:id="rId2"/>
    <sheet name="Feb-sales" sheetId="3" r:id="rId3"/>
    <sheet name="March-sales" sheetId="4" r:id="rId4"/>
    <sheet name="Total sales " sheetId="5" r:id="rId5"/>
    <sheet name="Math Function" sheetId="6" r:id="rId6"/>
    <sheet name="logical function" sheetId="7" r:id="rId7"/>
    <sheet name="NorthSales" sheetId="8" r:id="rId8"/>
    <sheet name="South sales" sheetId="9" r:id="rId9"/>
    <sheet name="Eastsales" sheetId="10" r:id="rId10"/>
    <sheet name="West sales" sheetId="11" r:id="rId11"/>
    <sheet name="Summarysheet" sheetId="12" r:id="rId12"/>
    <sheet name="Sheet1" sheetId="13" r:id="rId13"/>
    <sheet name="Autofill" sheetId="14" r:id="rId14"/>
    <sheet name="Flashfill" sheetId="15" r:id="rId15"/>
    <sheet name="Autofill-Nonadjacent" sheetId="16" r:id="rId16"/>
    <sheet name="Custom list" sheetId="17" r:id="rId17"/>
    <sheet name="1" sheetId="18" r:id="rId18"/>
    <sheet name="2" sheetId="19" r:id="rId19"/>
    <sheet name="3" sheetId="20" r:id="rId20"/>
  </sheets>
  <definedNames>
    <definedName name="_xlnm._FilterDatabase" localSheetId="0" hidden="1">DmartSalesData!$A$1:$O$15346</definedName>
    <definedName name="allowances">'logical function'!$C$30:$C$33</definedName>
    <definedName name="AllSales">SalesData[[jan]:[Mar]]</definedName>
    <definedName name="Englishmarks">'logical function'!$D$2:$D$4</definedName>
    <definedName name="febsales">SalesData[Feb]</definedName>
    <definedName name="gstrate">Sheet1!$G$6</definedName>
    <definedName name="janSales">SalesData[jan]</definedName>
    <definedName name="ketanmarks">'logical function'!$B$3:$D$3</definedName>
    <definedName name="marsales">SalesData[Mar]</definedName>
    <definedName name="mathsmarks">'logical function'!$B$2:$B$4</definedName>
    <definedName name="Nehamarks">'logical function'!$B$2:$D$2</definedName>
    <definedName name="NetSales">Table3[[#All],[Net sales]]</definedName>
    <definedName name="sahilmarks">'logical function'!$B$4:$D$4</definedName>
    <definedName name="salary">'logical function'!$B$30:$B$33</definedName>
    <definedName name="sciencemarks">'logical function'!$C$2:$C$4</definedName>
    <definedName name="Totalprofit">Table3[[#All],[profit]]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2" i="16"/>
  <c r="C7" i="5"/>
  <c r="B24" i="7"/>
  <c r="C24" i="7"/>
  <c r="D24" i="7"/>
  <c r="F20" i="7"/>
  <c r="E32" i="7"/>
  <c r="Q22" i="1"/>
  <c r="Q19" i="1"/>
  <c r="Q16" i="1"/>
  <c r="Q25" i="1"/>
  <c r="Q10" i="1"/>
  <c r="F32" i="7"/>
  <c r="D5" i="7"/>
  <c r="C5" i="7"/>
  <c r="B5" i="7"/>
  <c r="F4" i="7"/>
  <c r="F3" i="7"/>
  <c r="F2" i="7"/>
  <c r="D3" i="13"/>
  <c r="D4" i="13"/>
  <c r="D2" i="13"/>
  <c r="C4" i="13"/>
  <c r="C3" i="13"/>
  <c r="C2" i="13"/>
  <c r="I3" i="7"/>
  <c r="I2" i="7"/>
  <c r="C2" i="5"/>
  <c r="E3" i="7"/>
  <c r="G3" i="7" s="1"/>
  <c r="E2" i="7"/>
  <c r="G2" i="7" s="1"/>
  <c r="D11" i="7"/>
  <c r="D12" i="7"/>
  <c r="D13" i="7"/>
  <c r="D10" i="7"/>
  <c r="I4" i="7"/>
  <c r="H3" i="7"/>
  <c r="H4" i="7"/>
  <c r="H2" i="7"/>
  <c r="E4" i="7"/>
  <c r="G4" i="7" s="1"/>
  <c r="C11" i="7"/>
  <c r="C12" i="7"/>
  <c r="C13" i="7"/>
  <c r="C10" i="7"/>
  <c r="D8" i="6"/>
  <c r="D7" i="6"/>
  <c r="D6" i="6"/>
  <c r="D5" i="6"/>
  <c r="D4" i="6"/>
  <c r="D3" i="6"/>
  <c r="D2" i="6"/>
  <c r="D2" i="4"/>
  <c r="D2" i="3"/>
  <c r="D2" i="2"/>
  <c r="E1048576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3" i="1"/>
  <c r="H3" i="1" s="1"/>
  <c r="G4" i="1"/>
  <c r="H4" i="1" s="1"/>
  <c r="G5" i="1"/>
  <c r="H5" i="1" s="1"/>
  <c r="G2" i="1"/>
  <c r="H2" i="1" s="1"/>
  <c r="Q13" i="1" l="1"/>
</calcChain>
</file>

<file path=xl/sharedStrings.xml><?xml version="1.0" encoding="utf-8"?>
<sst xmlns="http://schemas.openxmlformats.org/spreadsheetml/2006/main" count="92355" uniqueCount="15554">
  <si>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</si>
  <si>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</si>
  <si>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</si>
  <si>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</si>
  <si>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</si>
  <si>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</si>
  <si>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</si>
  <si>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</si>
  <si>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</si>
  <si>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</si>
  <si>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</si>
  <si>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</si>
  <si>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</si>
  <si>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</si>
  <si>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</si>
  <si>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</si>
  <si>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</si>
  <si>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</si>
  <si>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</si>
  <si>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</si>
  <si>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</si>
  <si>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</si>
  <si>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</si>
  <si>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</si>
  <si>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</si>
  <si>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</si>
  <si>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</si>
  <si>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</si>
  <si>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</si>
  <si>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</si>
  <si>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</si>
  <si>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</si>
  <si>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</si>
  <si>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</si>
  <si>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</si>
  <si>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</si>
  <si>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</si>
  <si>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</si>
  <si>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</si>
  <si>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</si>
  <si>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</si>
  <si>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</si>
  <si>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</si>
  <si>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</si>
  <si>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</si>
  <si>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</si>
  <si>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</si>
  <si>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</si>
  <si>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</si>
  <si>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</si>
  <si>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</si>
  <si>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</si>
  <si>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</si>
  <si>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</si>
  <si>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</si>
  <si>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</si>
  <si>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</si>
  <si>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</si>
  <si>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</si>
  <si>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</si>
  <si>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</si>
  <si>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</si>
  <si>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</si>
  <si>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</si>
  <si>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</si>
  <si>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</si>
  <si>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</si>
  <si>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</si>
  <si>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</si>
  <si>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</si>
  <si>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</si>
  <si>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</si>
  <si>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</si>
  <si>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</si>
  <si>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</si>
  <si>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</si>
  <si>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</si>
  <si>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</si>
  <si>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</si>
  <si>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</si>
  <si>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</si>
  <si>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</si>
  <si>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</si>
  <si>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</si>
  <si>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</si>
  <si>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</si>
  <si>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</si>
  <si>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</si>
  <si>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</si>
  <si>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</si>
  <si>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</si>
  <si>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</si>
  <si>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</si>
  <si>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</si>
  <si>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</si>
  <si>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</si>
  <si>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</si>
  <si>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</si>
  <si>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</si>
  <si>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</si>
  <si>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</si>
  <si>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</si>
  <si>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</si>
  <si>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</si>
  <si>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</si>
  <si>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</si>
  <si>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</si>
  <si>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</si>
  <si>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</si>
  <si>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</si>
  <si>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</si>
  <si>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</si>
  <si>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</si>
  <si>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</si>
  <si>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</si>
  <si>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</si>
  <si>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</si>
  <si>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</si>
  <si>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</si>
  <si>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</si>
  <si>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</si>
  <si>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</si>
  <si>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</si>
  <si>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</si>
  <si>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</si>
  <si>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</si>
  <si>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</si>
  <si>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</si>
  <si>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</si>
  <si>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</si>
  <si>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</si>
  <si>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</si>
  <si>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</si>
  <si>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</si>
  <si>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</si>
  <si>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</si>
  <si>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</si>
  <si>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</si>
  <si>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</si>
  <si>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</si>
  <si>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</si>
  <si>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</si>
  <si>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</si>
  <si>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</si>
  <si>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</si>
  <si>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</si>
  <si>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</si>
  <si>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</si>
  <si>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</si>
  <si>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</si>
  <si>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</si>
  <si>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</si>
  <si>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</si>
  <si>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</si>
  <si>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</si>
  <si>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</si>
  <si>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</si>
  <si>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</si>
  <si>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</si>
  <si>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</si>
  <si>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</si>
  <si>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</si>
  <si>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</si>
  <si>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</si>
  <si>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</si>
  <si>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</si>
  <si>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</si>
  <si>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</si>
  <si>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</si>
  <si>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</si>
  <si>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</si>
  <si>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</si>
  <si>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</si>
  <si>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</si>
  <si>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</si>
  <si>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</si>
  <si>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</si>
  <si>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</si>
  <si>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</si>
  <si>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</si>
  <si>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</si>
  <si>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</si>
  <si>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</si>
  <si>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</si>
  <si>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</si>
  <si>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</si>
  <si>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</si>
  <si>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</si>
  <si>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</si>
  <si>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</si>
  <si>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</si>
  <si>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</si>
  <si>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</si>
  <si>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</si>
  <si>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</si>
  <si>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</si>
  <si>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</si>
  <si>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</si>
  <si>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</si>
  <si>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</si>
  <si>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</si>
  <si>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</si>
  <si>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</si>
  <si>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</si>
  <si>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</si>
  <si>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</si>
  <si>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</si>
  <si>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</si>
  <si>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</si>
  <si>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</si>
  <si>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</si>
  <si>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</si>
  <si>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</si>
  <si>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</si>
  <si>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</si>
  <si>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</si>
  <si>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</si>
  <si>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</si>
  <si>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</si>
  <si>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</si>
  <si>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</si>
  <si>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</si>
  <si>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</si>
  <si>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</si>
  <si>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</si>
  <si>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</si>
  <si>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</si>
  <si>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</si>
  <si>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</si>
  <si>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</si>
  <si>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</si>
  <si>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</si>
  <si>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</si>
  <si>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</si>
  <si>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</si>
  <si>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</si>
  <si>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</si>
  <si>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</si>
  <si>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</si>
  <si>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</si>
  <si>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</si>
  <si>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</si>
  <si>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</si>
  <si>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</si>
  <si>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</si>
  <si>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</si>
  <si>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</si>
  <si>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</si>
  <si>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</si>
  <si>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</si>
  <si>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</si>
  <si>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</si>
  <si>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</si>
  <si>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</si>
  <si>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</si>
  <si>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</si>
  <si>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</si>
  <si>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</si>
  <si>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</si>
  <si>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</si>
  <si>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</si>
  <si>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</si>
  <si>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</si>
  <si>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</si>
  <si>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</si>
  <si>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</si>
  <si>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</si>
  <si>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</si>
  <si>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</si>
  <si>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</si>
  <si>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</si>
  <si>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</si>
  <si>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</si>
  <si>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</si>
  <si>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</si>
  <si>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</si>
  <si>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</si>
  <si>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</si>
  <si>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</si>
  <si>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</si>
  <si>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</si>
  <si>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</si>
  <si>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</si>
  <si>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</si>
  <si>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</si>
  <si>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</si>
  <si>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</si>
  <si>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</si>
  <si>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</si>
  <si>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</si>
  <si>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</si>
  <si>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</si>
  <si>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</si>
  <si>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</si>
  <si>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</si>
  <si>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</si>
  <si>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</si>
  <si>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</si>
  <si>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</si>
  <si>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</si>
  <si>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</si>
  <si>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</si>
  <si>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</si>
  <si>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</si>
  <si>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</si>
  <si>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</si>
  <si>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</si>
  <si>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</si>
  <si>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</si>
  <si>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</si>
  <si>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</si>
  <si>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</si>
  <si>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</si>
  <si>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</si>
  <si>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</si>
  <si>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</si>
  <si>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</si>
  <si>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</si>
  <si>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</si>
  <si>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</si>
  <si>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</si>
  <si>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</si>
  <si>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</si>
  <si>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</si>
  <si>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</si>
  <si>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</si>
  <si>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</si>
  <si>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</si>
  <si>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</si>
  <si>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</si>
  <si>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</si>
  <si>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</si>
  <si>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</si>
  <si>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</si>
  <si>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</si>
  <si>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</si>
  <si>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</si>
  <si>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</si>
  <si>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</si>
  <si>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</si>
  <si>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</si>
  <si>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</si>
  <si>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</si>
  <si>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</si>
  <si>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</si>
  <si>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</si>
  <si>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</si>
  <si>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</si>
  <si>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</si>
  <si>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</si>
  <si>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</si>
  <si>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</si>
  <si>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</si>
  <si>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</si>
  <si>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</si>
  <si>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</si>
  <si>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</si>
  <si>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</si>
  <si>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</si>
  <si>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</si>
  <si>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</si>
  <si>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</si>
  <si>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</si>
  <si>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</si>
  <si>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</si>
  <si>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</si>
  <si>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</si>
  <si>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</si>
  <si>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</si>
  <si>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</si>
  <si>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</si>
  <si>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</si>
  <si>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</si>
  <si>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</si>
  <si>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</si>
  <si>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</si>
  <si>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</si>
  <si>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</si>
  <si>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</si>
  <si>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</si>
  <si>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</si>
  <si>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</si>
  <si>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</si>
  <si>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</si>
  <si>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</si>
  <si>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</si>
  <si>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</si>
  <si>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</si>
  <si>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</si>
  <si>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</si>
  <si>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</si>
  <si>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</si>
  <si>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</si>
  <si>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</si>
  <si>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</si>
  <si>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</si>
  <si>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</si>
  <si>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</si>
  <si>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</si>
  <si>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</si>
  <si>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</si>
  <si>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</si>
  <si>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</si>
  <si>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</si>
  <si>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</si>
  <si>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</si>
  <si>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</si>
  <si>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</si>
  <si>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</si>
  <si>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</si>
  <si>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</si>
  <si>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</si>
  <si>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</si>
  <si>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</si>
  <si>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</si>
  <si>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</si>
  <si>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</si>
  <si>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</si>
  <si>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</si>
  <si>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</si>
  <si>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</si>
  <si>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</si>
  <si>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</si>
  <si>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</si>
  <si>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</si>
  <si>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</si>
  <si>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</si>
  <si>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</si>
  <si>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</si>
  <si>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</si>
  <si>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</si>
  <si>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</si>
  <si>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</si>
  <si>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</si>
  <si>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</si>
  <si>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</si>
  <si>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</si>
  <si>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</si>
  <si>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</si>
  <si>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</si>
  <si>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</si>
  <si>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</si>
  <si>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</si>
  <si>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</si>
  <si>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</si>
  <si>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</si>
  <si>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</si>
  <si>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</si>
  <si>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</si>
  <si>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</si>
  <si>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</si>
  <si>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</si>
  <si>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</si>
  <si>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</si>
  <si>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</si>
  <si>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</si>
  <si>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</si>
  <si>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</si>
  <si>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</si>
  <si>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</si>
  <si>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</si>
  <si>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</si>
  <si>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</si>
  <si>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</si>
  <si>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</si>
  <si>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</si>
  <si>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</si>
  <si>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</si>
  <si>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</si>
  <si>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</si>
  <si>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</si>
  <si>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</si>
  <si>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</si>
  <si>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</si>
  <si>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</si>
  <si>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</si>
  <si>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</si>
  <si>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</si>
  <si>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</si>
  <si>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</si>
  <si>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</si>
  <si>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</si>
  <si>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</si>
  <si>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</si>
  <si>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</si>
  <si>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</si>
  <si>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</si>
  <si>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</si>
  <si>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</si>
  <si>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</si>
  <si>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</si>
  <si>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</si>
  <si>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</si>
  <si>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</si>
  <si>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</si>
  <si>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</si>
  <si>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</si>
  <si>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</si>
  <si>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</si>
  <si>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</si>
  <si>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</si>
  <si>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</si>
  <si>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</si>
  <si>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</si>
  <si>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</si>
  <si>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</si>
  <si>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</si>
  <si>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</si>
  <si>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</si>
  <si>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</si>
  <si>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</si>
  <si>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</si>
  <si>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</si>
  <si>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</si>
  <si>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</si>
  <si>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</si>
  <si>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</si>
  <si>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</si>
  <si>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</si>
  <si>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</si>
  <si>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</si>
  <si>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</si>
  <si>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</si>
  <si>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</si>
  <si>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</si>
  <si>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</si>
  <si>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</si>
  <si>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</si>
  <si>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</si>
  <si>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</si>
  <si>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</si>
  <si>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</si>
  <si>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</si>
  <si>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</si>
  <si>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</si>
  <si>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</si>
  <si>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</si>
  <si>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</si>
  <si>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</si>
  <si>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</si>
  <si>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</si>
  <si>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</si>
  <si>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</si>
  <si>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</si>
  <si>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</si>
  <si>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</si>
  <si>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</si>
  <si>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</si>
  <si>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</si>
  <si>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</si>
  <si>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</si>
  <si>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</si>
  <si>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</si>
  <si>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</si>
  <si>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</si>
  <si>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</si>
  <si>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</si>
  <si>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</si>
  <si>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</si>
  <si>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</si>
  <si>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</si>
  <si>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</si>
  <si>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</si>
  <si>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</si>
  <si>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</si>
  <si>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</si>
  <si>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</si>
  <si>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</si>
  <si>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</si>
  <si>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</si>
  <si>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</si>
  <si>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</si>
  <si>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</si>
  <si>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</si>
  <si>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</si>
  <si>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</si>
  <si>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</si>
  <si>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</si>
  <si>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</si>
  <si>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</si>
  <si>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</si>
  <si>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</si>
  <si>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</si>
  <si>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</si>
  <si>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</si>
  <si>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</si>
  <si>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</si>
  <si>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</si>
  <si>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</si>
  <si>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</si>
  <si>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</si>
  <si>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</si>
  <si>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</si>
  <si>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</si>
  <si>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</si>
  <si>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</si>
  <si>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</si>
  <si>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</si>
  <si>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</si>
  <si>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</si>
  <si>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</si>
  <si>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</si>
  <si>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</si>
  <si>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</si>
  <si>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</si>
  <si>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</si>
  <si>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</si>
  <si>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</si>
  <si>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</si>
  <si>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</si>
  <si>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</si>
  <si>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</si>
  <si>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</si>
  <si>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</si>
  <si>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</si>
  <si>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</si>
  <si>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</si>
  <si>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</si>
  <si>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</si>
  <si>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</si>
  <si>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</si>
  <si>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</si>
  <si>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</si>
  <si>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</si>
  <si>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</si>
  <si>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</si>
  <si>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</si>
  <si>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</si>
  <si>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</si>
  <si>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</si>
  <si>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</si>
  <si>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</si>
  <si>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</si>
  <si>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</si>
  <si>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</si>
  <si>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</si>
  <si>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</si>
  <si>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</si>
  <si>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</si>
  <si>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</si>
  <si>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</si>
  <si>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</si>
  <si>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</si>
  <si>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</si>
  <si>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</si>
  <si>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</si>
  <si>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</si>
  <si>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</si>
  <si>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</si>
  <si>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</si>
  <si>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</si>
  <si>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</si>
  <si>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</si>
  <si>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</si>
  <si>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</si>
  <si>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</si>
  <si>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</si>
  <si>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</si>
  <si>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</si>
  <si>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</si>
  <si>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</si>
  <si>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</si>
  <si>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</si>
  <si>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</si>
  <si>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</si>
  <si>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</si>
  <si>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</si>
  <si>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</si>
  <si>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</si>
  <si>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</si>
  <si>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</si>
  <si>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</si>
  <si>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</si>
  <si>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</si>
  <si>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</si>
  <si>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</si>
  <si>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</si>
  <si>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</si>
  <si>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</si>
  <si>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</si>
  <si>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</si>
  <si>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</si>
  <si>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</si>
  <si>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</si>
  <si>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</si>
  <si>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</si>
  <si>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</si>
  <si>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</si>
  <si>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</si>
  <si>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</si>
  <si>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</si>
  <si>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</si>
  <si>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</si>
  <si>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</si>
  <si>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</si>
  <si>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</si>
  <si>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</si>
  <si>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</si>
  <si>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</si>
  <si>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</si>
  <si>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</si>
  <si>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</si>
  <si>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</si>
  <si>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</si>
  <si>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</si>
  <si>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</si>
  <si>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</si>
  <si>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</si>
  <si>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</si>
  <si>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</si>
  <si>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</si>
  <si>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</si>
  <si>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</si>
  <si>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</si>
  <si>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</si>
  <si>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</si>
  <si>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</si>
  <si>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</si>
  <si>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</si>
  <si>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</si>
  <si>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</si>
  <si>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</si>
  <si>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</si>
  <si>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</si>
  <si>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</si>
  <si>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</si>
  <si>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</si>
  <si>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</si>
  <si>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</si>
  <si>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</si>
  <si>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</si>
  <si>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</si>
  <si>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</si>
  <si>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</si>
  <si>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</si>
  <si>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</si>
  <si>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</si>
  <si>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</si>
  <si>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</si>
  <si>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</si>
  <si>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</si>
  <si>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</si>
  <si>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</si>
  <si>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</si>
  <si>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</si>
  <si>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</si>
  <si>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</si>
  <si>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</si>
  <si>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</si>
  <si>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</si>
  <si>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</si>
  <si>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</si>
  <si>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</si>
  <si>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</si>
  <si>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</si>
  <si>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</si>
  <si>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</si>
  <si>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</si>
  <si>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</si>
  <si>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</si>
  <si>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</si>
  <si>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</si>
  <si>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</si>
  <si>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</si>
  <si>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</si>
  <si>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</si>
  <si>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</si>
  <si>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</si>
  <si>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</si>
  <si>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</si>
  <si>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</si>
  <si>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</si>
  <si>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</si>
  <si>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</si>
  <si>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</si>
  <si>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</si>
  <si>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</si>
  <si>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</si>
  <si>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</si>
  <si>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</si>
  <si>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</si>
  <si>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</si>
  <si>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</si>
  <si>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</si>
  <si>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</si>
  <si>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</si>
  <si>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</si>
  <si>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</si>
  <si>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</si>
  <si>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</si>
  <si>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</si>
  <si>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</si>
  <si>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</si>
  <si>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</si>
  <si>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</si>
  <si>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</si>
  <si>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</si>
  <si>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</si>
  <si>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</si>
  <si>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</si>
  <si>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</si>
  <si>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</si>
  <si>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</si>
  <si>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</si>
  <si>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</si>
  <si>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</si>
  <si>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</si>
  <si>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</si>
  <si>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</si>
  <si>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</si>
  <si>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</si>
  <si>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</si>
  <si>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</si>
  <si>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</si>
  <si>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</si>
  <si>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</si>
  <si>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</si>
  <si>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</si>
  <si>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</si>
  <si>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</si>
  <si>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</si>
  <si>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</si>
  <si>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</si>
  <si>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</si>
  <si>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</si>
  <si>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</si>
  <si>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</si>
  <si>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</si>
  <si>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</si>
  <si>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</si>
  <si>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</si>
  <si>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</si>
  <si>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</si>
  <si>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</si>
  <si>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</si>
  <si>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</si>
  <si>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</si>
  <si>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</si>
  <si>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</si>
  <si>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</si>
  <si>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</si>
  <si>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</si>
  <si>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</si>
  <si>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</si>
  <si>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</si>
  <si>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</si>
  <si>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</si>
  <si>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</si>
  <si>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</si>
  <si>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</si>
  <si>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</si>
  <si>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</si>
  <si>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</si>
  <si>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</si>
  <si>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</si>
  <si>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</si>
  <si>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</si>
  <si>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</si>
  <si>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</si>
  <si>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</si>
  <si>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</si>
  <si>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</si>
  <si>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</si>
  <si>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</si>
  <si>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</si>
  <si>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</si>
  <si>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</si>
  <si>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</si>
  <si>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</si>
  <si>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</si>
  <si>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</si>
  <si>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</si>
  <si>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</si>
  <si>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</si>
  <si>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</si>
  <si>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</si>
  <si>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</si>
  <si>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</si>
  <si>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</si>
  <si>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</si>
  <si>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</si>
  <si>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</si>
  <si>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</si>
  <si>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</si>
  <si>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</si>
  <si>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</si>
  <si>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</si>
  <si>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</si>
  <si>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</si>
  <si>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</si>
  <si>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</si>
  <si>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</si>
  <si>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</si>
  <si>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</si>
  <si>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</si>
  <si>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</si>
  <si>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</si>
  <si>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</si>
  <si>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</si>
  <si>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</si>
  <si>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</si>
  <si>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</si>
  <si>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</si>
  <si>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</si>
  <si>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</si>
  <si>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</si>
  <si>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</si>
  <si>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</si>
  <si>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</si>
  <si>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</si>
  <si>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</si>
  <si>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</si>
  <si>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</si>
  <si>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</si>
  <si>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</si>
  <si>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</si>
  <si>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</si>
  <si>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</si>
  <si>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</si>
  <si>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</si>
  <si>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</si>
  <si>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</si>
  <si>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</si>
  <si>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</si>
  <si>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</si>
  <si>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</si>
  <si>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</si>
  <si>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</si>
  <si>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</si>
  <si>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</si>
  <si>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</si>
  <si>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</si>
  <si>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</si>
  <si>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</si>
  <si>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</si>
  <si>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</si>
  <si>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</si>
  <si>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</si>
  <si>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</si>
  <si>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</si>
  <si>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</si>
  <si>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</si>
  <si>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</si>
  <si>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</si>
  <si>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</si>
  <si>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</si>
  <si>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</si>
  <si>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</si>
  <si>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</si>
  <si>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</si>
  <si>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</si>
  <si>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</si>
  <si>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</si>
  <si>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</si>
  <si>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</si>
  <si>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</si>
  <si>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</si>
  <si>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</si>
  <si>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</si>
  <si>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</si>
  <si>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</si>
  <si>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</si>
  <si>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</si>
  <si>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</si>
  <si>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</si>
  <si>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</si>
  <si>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</si>
  <si>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</si>
  <si>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</si>
  <si>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</si>
  <si>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</si>
  <si>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</si>
  <si>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</si>
  <si>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</si>
  <si>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</si>
  <si>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</si>
  <si>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</si>
  <si>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</si>
  <si>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</si>
  <si>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</si>
  <si>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</si>
  <si>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</si>
  <si>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</si>
  <si>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</si>
  <si>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</si>
  <si>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</si>
  <si>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</si>
  <si>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</si>
  <si>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</si>
  <si>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</si>
  <si>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</si>
  <si>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</si>
  <si>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</si>
  <si>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</si>
  <si>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</si>
  <si>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</si>
  <si>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</si>
  <si>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</si>
  <si>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</si>
  <si>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</si>
  <si>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</si>
  <si>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</si>
  <si>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</si>
  <si>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</si>
  <si>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</si>
  <si>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</si>
  <si>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</si>
  <si>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</si>
  <si>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</si>
  <si>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</si>
  <si>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</si>
  <si>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</si>
  <si>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</si>
  <si>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</si>
  <si>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</si>
  <si>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</si>
  <si>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</si>
  <si>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</si>
  <si>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</si>
  <si>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</si>
  <si>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</si>
  <si>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</si>
  <si>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</si>
  <si>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</si>
  <si>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</si>
  <si>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</si>
  <si>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</si>
  <si>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</si>
  <si>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</si>
  <si>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</si>
  <si>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</si>
  <si>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</si>
  <si>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</si>
  <si>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</si>
  <si>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</si>
  <si>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</si>
  <si>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</si>
  <si>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</si>
  <si>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</si>
  <si>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</si>
  <si>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</si>
  <si>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</si>
  <si>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</si>
  <si>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</si>
  <si>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</si>
  <si>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</si>
  <si>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</si>
  <si>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</si>
  <si>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</si>
  <si>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</si>
  <si>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</si>
  <si>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</si>
  <si>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</si>
  <si>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</si>
  <si>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</si>
  <si>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</si>
  <si>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</si>
  <si>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</si>
  <si>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</si>
  <si>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</si>
  <si>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</si>
  <si>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</si>
  <si>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</si>
  <si>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</si>
  <si>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</si>
  <si>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</si>
  <si>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</si>
  <si>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</si>
  <si>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</si>
  <si>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</si>
  <si>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</si>
  <si>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</si>
  <si>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</si>
  <si>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</si>
  <si>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</si>
  <si>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</si>
  <si>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</si>
  <si>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</si>
  <si>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</si>
  <si>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</si>
  <si>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</si>
  <si>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</si>
  <si>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</si>
  <si>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</si>
  <si>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</si>
  <si>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</si>
  <si>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</si>
  <si>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</si>
  <si>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</si>
  <si>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</si>
  <si>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</si>
  <si>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</si>
  <si>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</si>
  <si>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</si>
  <si>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</si>
  <si>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</si>
  <si>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</si>
  <si>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</si>
  <si>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</si>
  <si>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</si>
  <si>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</si>
  <si>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</si>
  <si>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</si>
  <si>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</si>
  <si>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</si>
  <si>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</si>
  <si>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</si>
  <si>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</si>
  <si>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</si>
  <si>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</si>
  <si>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</si>
  <si>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</si>
  <si>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</si>
  <si>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</si>
  <si>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</si>
  <si>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</si>
  <si>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</si>
  <si>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</si>
  <si>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</si>
  <si>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</si>
  <si>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</si>
  <si>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</si>
  <si>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</si>
  <si>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</si>
  <si>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</si>
  <si>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</si>
  <si>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</si>
  <si>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</si>
  <si>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</si>
  <si>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</si>
  <si>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</si>
  <si>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</si>
  <si>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</si>
  <si>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</si>
  <si>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</si>
  <si>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</si>
  <si>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</si>
  <si>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</si>
  <si>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</si>
  <si>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</si>
  <si>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</si>
  <si>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</si>
  <si>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</si>
  <si>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</si>
  <si>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</si>
  <si>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</si>
  <si>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</si>
  <si>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</si>
  <si>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</si>
  <si>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</si>
  <si>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</si>
  <si>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</si>
  <si>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</si>
  <si>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</si>
  <si>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</si>
  <si>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</si>
  <si>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</si>
  <si>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</si>
  <si>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</si>
  <si>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</si>
  <si>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</si>
  <si>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</si>
  <si>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</si>
  <si>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</si>
  <si>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</si>
  <si>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</si>
  <si>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</si>
  <si>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</si>
  <si>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</si>
  <si>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</si>
  <si>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</si>
  <si>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</si>
  <si>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</si>
  <si>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</si>
  <si>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</si>
  <si>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</si>
  <si>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</si>
  <si>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</si>
  <si>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</si>
  <si>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</si>
  <si>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</si>
  <si>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</si>
  <si>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</si>
  <si>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</si>
  <si>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</si>
  <si>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</si>
  <si>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</si>
  <si>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</si>
  <si>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</si>
  <si>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</si>
  <si>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</si>
  <si>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</si>
  <si>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</si>
  <si>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</si>
  <si>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</si>
  <si>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</si>
  <si>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</si>
  <si>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</si>
  <si>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</si>
  <si>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</si>
  <si>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</si>
  <si>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</si>
  <si>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</si>
  <si>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</si>
  <si>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</si>
  <si>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</si>
  <si>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</si>
  <si>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</si>
  <si>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</si>
  <si>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</si>
  <si>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</si>
  <si>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</si>
  <si>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</si>
  <si>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</si>
  <si>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</si>
  <si>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</si>
  <si>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</si>
  <si>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</si>
  <si>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</si>
  <si>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</si>
  <si>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</si>
  <si>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</si>
  <si>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</si>
  <si>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</si>
  <si>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</si>
  <si>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</si>
  <si>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</si>
  <si>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</si>
  <si>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</si>
  <si>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</si>
  <si>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</si>
  <si>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</si>
  <si>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</si>
  <si>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</si>
  <si>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</si>
  <si>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</si>
  <si>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</si>
  <si>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</si>
  <si>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</si>
  <si>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</si>
  <si>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</si>
  <si>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</si>
  <si>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</si>
  <si>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</si>
  <si>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</si>
  <si>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</si>
  <si>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</si>
  <si>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</si>
  <si>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</si>
  <si>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</si>
  <si>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</si>
  <si>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</si>
  <si>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</si>
  <si>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</si>
  <si>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</si>
  <si>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</si>
  <si>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</si>
  <si>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</si>
  <si>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</si>
  <si>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</si>
  <si>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</si>
  <si>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</si>
  <si>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</si>
  <si>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</si>
  <si>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</si>
  <si>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</si>
  <si>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</si>
  <si>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</si>
  <si>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</si>
  <si>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</si>
  <si>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</si>
  <si>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</si>
  <si>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</si>
  <si>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</si>
  <si>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</si>
  <si>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</si>
  <si>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</si>
  <si>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</si>
  <si>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</si>
  <si>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</si>
  <si>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</si>
  <si>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</si>
  <si>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</si>
  <si>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</si>
  <si>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</si>
  <si>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</si>
  <si>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</si>
  <si>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</si>
  <si>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</si>
  <si>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</si>
  <si>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</si>
  <si>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</si>
  <si>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</si>
  <si>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</si>
  <si>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</si>
  <si>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</si>
  <si>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</si>
  <si>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</si>
  <si>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</si>
  <si>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</si>
  <si>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</si>
  <si>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</si>
  <si>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</si>
  <si>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</si>
  <si>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</si>
  <si>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</si>
  <si>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</si>
  <si>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</si>
  <si>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</si>
  <si>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</si>
  <si>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</si>
  <si>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</si>
  <si>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</si>
  <si>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</si>
  <si>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</si>
  <si>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</si>
  <si>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</si>
  <si>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</si>
  <si>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</si>
  <si>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</si>
  <si>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</si>
  <si>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</si>
  <si>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</si>
  <si>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</si>
  <si>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</si>
  <si>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</si>
  <si>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</si>
  <si>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</si>
  <si>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</si>
  <si>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</si>
  <si>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</si>
  <si>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</si>
  <si>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</si>
  <si>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</si>
  <si>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</si>
  <si>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</si>
  <si>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</si>
  <si>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</si>
  <si>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</si>
  <si>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</si>
  <si>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</si>
  <si>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</si>
  <si>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</si>
  <si>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</si>
  <si>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</si>
  <si>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</si>
  <si>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</si>
  <si>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</si>
  <si>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</si>
  <si>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</si>
  <si>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</si>
  <si>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</si>
  <si>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</si>
  <si>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</si>
  <si>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</si>
  <si>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</si>
  <si>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</si>
  <si>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</si>
  <si>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</si>
  <si>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</si>
  <si>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</si>
  <si>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</si>
  <si>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</si>
  <si>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</si>
  <si>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</si>
  <si>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</si>
  <si>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</si>
  <si>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</si>
  <si>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</si>
  <si>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</si>
  <si>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</si>
  <si>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</si>
  <si>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</si>
  <si>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</si>
  <si>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</si>
  <si>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</si>
  <si>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</si>
  <si>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</si>
  <si>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</si>
  <si>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</si>
  <si>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</si>
  <si>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</si>
  <si>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</si>
  <si>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</si>
  <si>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</si>
  <si>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</si>
  <si>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</si>
  <si>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</si>
  <si>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</si>
  <si>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</si>
  <si>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</si>
  <si>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</si>
  <si>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</si>
  <si>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</si>
  <si>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</si>
  <si>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</si>
  <si>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</si>
  <si>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</si>
  <si>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</si>
  <si>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</si>
  <si>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</si>
  <si>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</si>
  <si>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</si>
  <si>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</si>
  <si>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</si>
  <si>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</si>
  <si>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</si>
  <si>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</si>
  <si>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</si>
  <si>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</si>
  <si>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</si>
  <si>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</si>
  <si>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</si>
  <si>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</si>
  <si>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</si>
  <si>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</si>
  <si>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</si>
  <si>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</si>
  <si>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</si>
  <si>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</si>
  <si>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</si>
  <si>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</si>
  <si>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</si>
  <si>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</si>
  <si>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</si>
  <si>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</si>
  <si>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</si>
  <si>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</si>
  <si>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</si>
  <si>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</si>
  <si>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</si>
  <si>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</si>
  <si>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</si>
  <si>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</si>
  <si>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</si>
  <si>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</si>
  <si>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</si>
  <si>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</si>
  <si>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</si>
  <si>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</si>
  <si>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</si>
  <si>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</si>
  <si>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</si>
  <si>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</si>
  <si>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</si>
  <si>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</si>
  <si>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</si>
  <si>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</si>
  <si>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</si>
  <si>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</si>
  <si>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</si>
  <si>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</si>
  <si>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</si>
  <si>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</si>
  <si>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</si>
  <si>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</si>
  <si>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</si>
  <si>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</si>
  <si>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</si>
  <si>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</si>
  <si>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</si>
  <si>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</si>
  <si>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</si>
  <si>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</si>
  <si>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</si>
  <si>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</si>
  <si>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</si>
  <si>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</si>
  <si>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</si>
  <si>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</si>
  <si>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</si>
  <si>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</si>
  <si>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</si>
  <si>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</si>
  <si>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</si>
  <si>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</si>
  <si>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</si>
  <si>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</si>
  <si>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</si>
  <si>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</si>
  <si>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</si>
  <si>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</si>
  <si>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</si>
  <si>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</si>
  <si>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</si>
  <si>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</si>
  <si>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</si>
  <si>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</si>
  <si>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</si>
  <si>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</si>
  <si>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</si>
  <si>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</si>
  <si>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</si>
  <si>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</si>
  <si>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</si>
  <si>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</si>
  <si>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</si>
  <si>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</si>
  <si>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</si>
  <si>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</si>
  <si>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</si>
  <si>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</si>
  <si>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</si>
  <si>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</si>
  <si>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</si>
  <si>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</si>
  <si>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</si>
  <si>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</si>
  <si>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</si>
  <si>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</si>
  <si>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</si>
  <si>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</si>
  <si>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</si>
  <si>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</si>
  <si>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</si>
  <si>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</si>
  <si>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</si>
  <si>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</si>
  <si>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</si>
  <si>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</si>
  <si>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</si>
  <si>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</si>
  <si>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</si>
  <si>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</si>
  <si>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</si>
  <si>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</si>
  <si>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</si>
  <si>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</si>
  <si>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</si>
  <si>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</si>
  <si>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</si>
  <si>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</si>
  <si>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</si>
  <si>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</si>
  <si>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</si>
  <si>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</si>
  <si>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</si>
  <si>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</si>
  <si>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</si>
  <si>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</si>
  <si>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</si>
  <si>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</si>
  <si>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</si>
  <si>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</si>
  <si>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</si>
  <si>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</si>
  <si>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</si>
  <si>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</si>
  <si>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</si>
  <si>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</si>
  <si>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</si>
  <si>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</si>
  <si>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</si>
  <si>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</si>
  <si>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</si>
  <si>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</si>
  <si>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</si>
  <si>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</si>
  <si>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</si>
  <si>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</si>
  <si>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</si>
  <si>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</si>
  <si>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</si>
  <si>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</si>
  <si>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</si>
  <si>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</si>
  <si>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</si>
  <si>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</si>
  <si>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</si>
  <si>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</si>
  <si>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</si>
  <si>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</si>
  <si>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</si>
  <si>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</si>
  <si>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</si>
  <si>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</si>
  <si>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</si>
  <si>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</si>
  <si>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</si>
  <si>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</si>
  <si>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</si>
  <si>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</si>
  <si>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</si>
  <si>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</si>
  <si>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</si>
  <si>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</si>
  <si>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</si>
  <si>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</si>
  <si>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</si>
  <si>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</si>
  <si>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</si>
  <si>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</si>
  <si>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</si>
  <si>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</si>
  <si>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</si>
  <si>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</si>
  <si>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</si>
  <si>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</si>
  <si>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</si>
  <si>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</si>
  <si>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</si>
  <si>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</si>
  <si>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</si>
  <si>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</si>
  <si>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</si>
  <si>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</si>
  <si>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</si>
  <si>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</si>
  <si>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</si>
  <si>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</si>
  <si>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</si>
  <si>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</si>
  <si>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</si>
  <si>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</si>
  <si>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</si>
  <si>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</si>
  <si>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</si>
  <si>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</si>
  <si>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</si>
  <si>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</si>
  <si>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</si>
  <si>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</si>
  <si>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</si>
  <si>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</si>
  <si>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</si>
  <si>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</si>
  <si>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</si>
  <si>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</si>
  <si>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</si>
  <si>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</si>
  <si>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</si>
  <si>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</si>
  <si>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</si>
  <si>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</si>
  <si>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</si>
  <si>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</si>
  <si>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</si>
  <si>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</si>
  <si>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</si>
  <si>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</si>
  <si>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</si>
  <si>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</si>
  <si>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</si>
  <si>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</si>
  <si>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</si>
  <si>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</si>
  <si>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</si>
  <si>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</si>
  <si>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</si>
  <si>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</si>
  <si>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</si>
  <si>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</si>
  <si>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</si>
  <si>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</si>
  <si>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</si>
  <si>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</si>
  <si>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</si>
  <si>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</si>
  <si>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</si>
  <si>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</si>
  <si>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</si>
  <si>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</si>
  <si>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</si>
  <si>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</si>
  <si>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</si>
  <si>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</si>
  <si>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</si>
  <si>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</si>
  <si>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</si>
  <si>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</si>
  <si>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</si>
  <si>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</si>
  <si>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</si>
  <si>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</si>
  <si>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</si>
  <si>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</si>
  <si>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</si>
  <si>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</si>
  <si>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</si>
  <si>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</si>
  <si>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</si>
  <si>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</si>
  <si>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</si>
  <si>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</si>
  <si>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</si>
  <si>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</si>
  <si>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</si>
  <si>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</si>
  <si>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</si>
  <si>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</si>
  <si>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</si>
  <si>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</si>
  <si>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</si>
  <si>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</si>
  <si>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</si>
  <si>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</si>
  <si>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</si>
  <si>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</si>
  <si>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</si>
  <si>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</si>
  <si>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</si>
  <si>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</si>
  <si>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</si>
  <si>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</si>
  <si>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</si>
  <si>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</si>
  <si>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</si>
  <si>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</si>
  <si>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</si>
  <si>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</si>
  <si>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</si>
  <si>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</si>
  <si>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</si>
  <si>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</si>
  <si>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</si>
  <si>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</si>
  <si>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</si>
  <si>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</si>
  <si>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</si>
  <si>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</si>
  <si>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</si>
  <si>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</si>
  <si>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</si>
  <si>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</si>
  <si>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</si>
  <si>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</si>
  <si>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</si>
  <si>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</si>
  <si>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</si>
  <si>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</si>
  <si>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</si>
  <si>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</si>
  <si>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</si>
  <si>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</si>
  <si>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</si>
  <si>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</si>
  <si>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</si>
  <si>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</si>
  <si>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</si>
  <si>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</si>
  <si>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</si>
  <si>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</si>
  <si>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</si>
  <si>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</si>
  <si>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</si>
  <si>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</si>
  <si>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</si>
  <si>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</si>
  <si>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</si>
  <si>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</si>
  <si>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</si>
  <si>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</si>
  <si>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</si>
  <si>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</si>
  <si>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</si>
  <si>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</si>
  <si>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</si>
  <si>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</si>
  <si>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</si>
  <si>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</si>
  <si>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</si>
  <si>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</si>
  <si>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</si>
  <si>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</si>
  <si>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</si>
  <si>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</si>
  <si>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</si>
  <si>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</si>
  <si>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</si>
  <si>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</si>
  <si>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</si>
  <si>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</si>
  <si>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</si>
  <si>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</si>
  <si>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</si>
  <si>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</si>
  <si>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</si>
  <si>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</si>
  <si>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</si>
  <si>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</si>
  <si>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</si>
  <si>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</si>
  <si>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</si>
  <si>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</si>
  <si>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</si>
  <si>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</si>
  <si>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</si>
  <si>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</si>
  <si>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</si>
  <si>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</si>
  <si>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</si>
  <si>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</si>
  <si>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</si>
  <si>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</si>
  <si>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</si>
  <si>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</si>
  <si>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</si>
  <si>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</si>
  <si>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</si>
  <si>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</si>
  <si>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</si>
  <si>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</si>
  <si>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</si>
  <si>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</si>
  <si>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</si>
  <si>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</si>
  <si>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</si>
  <si>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</si>
  <si>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</si>
  <si>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</si>
  <si>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</si>
  <si>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</si>
  <si>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</si>
  <si>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</si>
  <si>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</si>
  <si>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</si>
  <si>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</si>
  <si>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</si>
  <si>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</si>
  <si>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</si>
  <si>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</si>
  <si>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</si>
  <si>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</si>
  <si>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</si>
  <si>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</si>
  <si>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</si>
  <si>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</si>
  <si>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</si>
  <si>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</si>
  <si>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</si>
  <si>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</si>
  <si>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</si>
  <si>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</si>
  <si>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</si>
  <si>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</si>
  <si>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</si>
  <si>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</si>
  <si>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</si>
  <si>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</si>
  <si>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</si>
  <si>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</si>
  <si>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</si>
  <si>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</si>
  <si>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</si>
  <si>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</si>
  <si>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</si>
  <si>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</si>
  <si>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</si>
  <si>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</si>
  <si>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</si>
  <si>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</si>
  <si>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</si>
  <si>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</si>
  <si>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</si>
  <si>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</si>
  <si>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</si>
  <si>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</si>
  <si>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</si>
  <si>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</si>
  <si>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</si>
  <si>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</si>
  <si>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</si>
  <si>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</si>
  <si>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</si>
  <si>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</si>
  <si>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</si>
  <si>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</si>
  <si>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</si>
  <si>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</si>
  <si>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</si>
  <si>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</si>
  <si>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</si>
  <si>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</si>
  <si>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</si>
  <si>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</si>
  <si>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</si>
  <si>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</si>
  <si>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</si>
  <si>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</si>
  <si>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</si>
  <si>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</si>
  <si>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</si>
  <si>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</si>
  <si>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</si>
  <si>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</si>
  <si>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</si>
  <si>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</si>
  <si>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</si>
  <si>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</si>
  <si>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</si>
  <si>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</si>
  <si>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</si>
  <si>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</si>
  <si>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</si>
  <si>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</si>
  <si>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</si>
  <si>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</si>
  <si>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</si>
  <si>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</si>
  <si>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</si>
  <si>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</si>
  <si>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</si>
  <si>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</si>
  <si>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</si>
  <si>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</si>
  <si>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</si>
  <si>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</si>
  <si>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</si>
  <si>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</si>
  <si>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</si>
  <si>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</si>
  <si>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</si>
  <si>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</si>
  <si>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</si>
  <si>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</si>
  <si>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</si>
  <si>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</si>
  <si>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</si>
  <si>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</si>
  <si>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</si>
  <si>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</si>
  <si>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</si>
  <si>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</si>
  <si>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</si>
  <si>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</si>
  <si>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</si>
  <si>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</si>
  <si>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</si>
  <si>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</si>
  <si>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</si>
  <si>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</si>
  <si>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</si>
  <si>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</si>
  <si>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</si>
  <si>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</si>
  <si>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</si>
  <si>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</si>
  <si>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</si>
  <si>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</si>
  <si>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</si>
  <si>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</si>
  <si>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</si>
  <si>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</si>
  <si>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</si>
  <si>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</si>
  <si>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</si>
  <si>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</si>
  <si>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</si>
  <si>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</si>
  <si>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</si>
  <si>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</si>
  <si>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</si>
  <si>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</si>
  <si>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</si>
  <si>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</si>
  <si>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</si>
  <si>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</si>
  <si>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</si>
  <si>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</si>
  <si>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</si>
  <si>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</si>
  <si>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</si>
  <si>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</si>
  <si>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</si>
  <si>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</si>
  <si>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</si>
  <si>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</si>
  <si>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</si>
  <si>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</si>
  <si>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</si>
  <si>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</si>
  <si>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</si>
  <si>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</si>
  <si>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</si>
  <si>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</si>
  <si>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</si>
  <si>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</si>
  <si>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</si>
  <si>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</si>
  <si>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</si>
  <si>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</si>
  <si>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</si>
  <si>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</si>
  <si>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</si>
  <si>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</si>
  <si>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</si>
  <si>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</si>
  <si>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</si>
  <si>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</si>
  <si>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</si>
  <si>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</si>
  <si>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</si>
  <si>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</si>
  <si>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</si>
  <si>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</si>
  <si>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</si>
  <si>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</si>
  <si>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</si>
  <si>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</si>
  <si>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</si>
  <si>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</si>
  <si>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</si>
  <si>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</si>
  <si>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</si>
  <si>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</si>
  <si>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</si>
  <si>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</si>
  <si>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</si>
  <si>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</si>
  <si>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</si>
  <si>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</si>
  <si>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</si>
  <si>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</si>
  <si>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</si>
  <si>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</si>
  <si>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</si>
  <si>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</si>
  <si>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</si>
  <si>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</si>
  <si>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</si>
  <si>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</si>
  <si>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</si>
  <si>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</si>
  <si>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</si>
  <si>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</si>
  <si>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</si>
  <si>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</si>
  <si>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</si>
  <si>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</si>
  <si>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</si>
  <si>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</si>
  <si>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</si>
  <si>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</si>
  <si>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</si>
  <si>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</si>
  <si>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</si>
  <si>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</si>
  <si>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</si>
  <si>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</si>
  <si>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</si>
  <si>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</si>
  <si>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</si>
  <si>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</si>
  <si>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</si>
  <si>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</si>
  <si>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</si>
  <si>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</si>
  <si>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</si>
  <si>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</si>
  <si>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</si>
  <si>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</si>
  <si>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</si>
  <si>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</si>
  <si>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</si>
  <si>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</si>
  <si>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</si>
  <si>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</si>
  <si>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</si>
  <si>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</si>
  <si>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</si>
  <si>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</si>
  <si>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</si>
  <si>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</si>
  <si>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</si>
  <si>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</si>
  <si>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</si>
  <si>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</si>
  <si>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</si>
  <si>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</si>
  <si>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</si>
  <si>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</si>
  <si>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</si>
  <si>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</si>
  <si>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</si>
  <si>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</si>
  <si>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</si>
  <si>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</si>
  <si>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</si>
  <si>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</si>
  <si>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</si>
  <si>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</si>
  <si>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</si>
  <si>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</si>
  <si>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</si>
  <si>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</si>
  <si>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</si>
  <si>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</si>
  <si>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</si>
  <si>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</si>
  <si>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</si>
  <si>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</si>
  <si>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</si>
  <si>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</si>
  <si>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</si>
  <si>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</si>
  <si>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</si>
  <si>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</si>
  <si>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</si>
  <si>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</si>
  <si>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</si>
  <si>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</si>
  <si>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</si>
  <si>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</si>
  <si>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</si>
  <si>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</si>
  <si>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</si>
  <si>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</si>
  <si>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</si>
  <si>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</si>
  <si>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</si>
  <si>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</si>
  <si>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</si>
  <si>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</si>
  <si>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</si>
  <si>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</si>
  <si>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</si>
  <si>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</si>
  <si>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</si>
  <si>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</si>
  <si>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</si>
  <si>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</si>
  <si>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</si>
  <si>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</si>
  <si>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</si>
  <si>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</si>
  <si>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</si>
  <si>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</si>
  <si>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</si>
  <si>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</si>
  <si>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</si>
  <si>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</si>
  <si>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</si>
  <si>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</si>
  <si>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</si>
  <si>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</si>
  <si>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</si>
  <si>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</si>
  <si>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</si>
  <si>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</si>
  <si>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</si>
  <si>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</si>
  <si>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</si>
  <si>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</si>
  <si>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</si>
  <si>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</si>
  <si>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</si>
  <si>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</si>
  <si>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</si>
  <si>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</si>
  <si>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</si>
  <si>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</si>
  <si>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</si>
  <si>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</si>
  <si>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</si>
  <si>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</si>
  <si>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</si>
  <si>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</si>
  <si>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</si>
  <si>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</si>
  <si>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</si>
  <si>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</si>
  <si>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</si>
  <si>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</si>
  <si>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</si>
  <si>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</si>
  <si>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</si>
  <si>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</si>
  <si>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</si>
  <si>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</si>
  <si>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</si>
  <si>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</si>
  <si>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</si>
  <si>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</si>
  <si>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</si>
  <si>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</si>
  <si>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</si>
  <si>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</si>
  <si>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</si>
  <si>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</si>
  <si>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</si>
  <si>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</si>
  <si>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</si>
  <si>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</si>
  <si>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</si>
  <si>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</si>
  <si>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</si>
  <si>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</si>
  <si>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</si>
  <si>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</si>
  <si>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</si>
  <si>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</si>
  <si>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</si>
  <si>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</si>
  <si>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</si>
  <si>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</si>
  <si>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</si>
  <si>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</si>
  <si>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</si>
  <si>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</si>
  <si>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</si>
  <si>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</si>
  <si>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</si>
  <si>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</si>
  <si>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</si>
  <si>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</si>
  <si>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</si>
  <si>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</si>
  <si>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</si>
  <si>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</si>
  <si>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</si>
  <si>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</si>
  <si>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</si>
  <si>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</si>
  <si>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</si>
  <si>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</si>
  <si>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</si>
  <si>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</si>
  <si>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</si>
  <si>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</si>
  <si>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</si>
  <si>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</si>
  <si>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</si>
  <si>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</si>
  <si>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</si>
  <si>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</si>
  <si>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</si>
  <si>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</si>
  <si>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</si>
  <si>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</si>
  <si>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</si>
  <si>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</si>
  <si>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</si>
  <si>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</si>
  <si>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</si>
  <si>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</si>
  <si>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</si>
  <si>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</si>
  <si>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</si>
  <si>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</si>
  <si>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</si>
  <si>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</si>
  <si>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</si>
  <si>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</si>
  <si>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</si>
  <si>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</si>
  <si>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</si>
  <si>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</si>
  <si>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</si>
  <si>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</si>
  <si>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</si>
  <si>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</si>
  <si>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</si>
  <si>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</si>
  <si>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</si>
  <si>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</si>
  <si>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</si>
  <si>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</si>
  <si>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</si>
  <si>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</si>
  <si>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</si>
  <si>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</si>
  <si>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</si>
  <si>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</si>
  <si>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</si>
  <si>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</si>
  <si>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</si>
  <si>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</si>
  <si>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</si>
  <si>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</si>
  <si>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</si>
  <si>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</si>
  <si>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</si>
  <si>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</si>
  <si>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</si>
  <si>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</si>
  <si>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</si>
  <si>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</si>
  <si>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</si>
  <si>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</si>
  <si>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</si>
  <si>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</si>
  <si>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</si>
  <si>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</si>
  <si>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</si>
  <si>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</si>
  <si>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</si>
  <si>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</si>
  <si>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</si>
  <si>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</si>
  <si>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</si>
  <si>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</si>
  <si>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</si>
  <si>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</si>
  <si>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</si>
  <si>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</si>
  <si>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</si>
  <si>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</si>
  <si>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</si>
  <si>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</si>
  <si>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</si>
  <si>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</si>
  <si>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</si>
  <si>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</si>
  <si>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</si>
  <si>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</si>
  <si>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</si>
  <si>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</si>
  <si>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</si>
  <si>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</si>
  <si>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</si>
  <si>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</si>
  <si>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</si>
  <si>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</si>
  <si>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</si>
  <si>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</si>
  <si>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</si>
  <si>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</si>
  <si>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</si>
  <si>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</si>
  <si>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</si>
  <si>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</si>
  <si>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</si>
  <si>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</si>
  <si>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</si>
  <si>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</si>
  <si>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</si>
  <si>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</si>
  <si>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</si>
  <si>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</si>
  <si>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</si>
  <si>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</si>
  <si>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</si>
  <si>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</si>
  <si>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</si>
  <si>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</si>
  <si>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</si>
  <si>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</si>
  <si>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</si>
  <si>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</si>
  <si>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</si>
  <si>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</si>
  <si>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</si>
  <si>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</si>
  <si>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</si>
  <si>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</si>
  <si>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</si>
  <si>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</si>
  <si>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</si>
  <si>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</si>
  <si>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</si>
  <si>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</si>
  <si>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</si>
  <si>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</si>
  <si>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</si>
  <si>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</si>
  <si>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</si>
  <si>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</si>
  <si>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</si>
  <si>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</si>
  <si>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</si>
  <si>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</si>
  <si>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</si>
  <si>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</si>
  <si>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</si>
  <si>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</si>
  <si>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</si>
  <si>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</si>
  <si>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</si>
  <si>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</si>
  <si>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</si>
  <si>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</si>
  <si>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</si>
  <si>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</si>
  <si>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</si>
  <si>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</si>
  <si>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</si>
  <si>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</si>
  <si>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</si>
  <si>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</si>
  <si>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</si>
  <si>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</si>
  <si>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</si>
  <si>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</si>
  <si>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</si>
  <si>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</si>
  <si>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</si>
  <si>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</si>
  <si>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</si>
  <si>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</si>
  <si>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</si>
  <si>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</si>
  <si>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</si>
  <si>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</si>
  <si>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</si>
  <si>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</si>
  <si>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</si>
  <si>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</si>
  <si>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</si>
  <si>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</si>
  <si>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</si>
  <si>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</si>
  <si>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</si>
  <si>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</si>
  <si>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</si>
  <si>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</si>
  <si>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</si>
  <si>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</si>
  <si>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</si>
  <si>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</si>
  <si>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</si>
  <si>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</si>
  <si>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</si>
  <si>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</si>
  <si>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</si>
  <si>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</si>
  <si>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</si>
  <si>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</si>
  <si>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</si>
  <si>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</si>
  <si>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</si>
  <si>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</si>
  <si>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</si>
  <si>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</si>
  <si>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</si>
  <si>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</si>
  <si>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</si>
  <si>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</si>
  <si>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</si>
  <si>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</si>
  <si>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</si>
  <si>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</si>
  <si>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</si>
  <si>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</si>
  <si>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</si>
  <si>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</si>
  <si>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</si>
  <si>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</si>
  <si>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</si>
  <si>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</si>
  <si>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</si>
  <si>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</si>
  <si>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</si>
  <si>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</si>
  <si>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</si>
  <si>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</si>
  <si>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</si>
  <si>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</si>
  <si>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</si>
  <si>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</si>
  <si>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</si>
  <si>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</si>
  <si>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</si>
  <si>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</si>
  <si>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</si>
  <si>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</si>
  <si>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</si>
  <si>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</si>
  <si>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</si>
  <si>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</si>
  <si>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</si>
  <si>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</si>
  <si>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</si>
  <si>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</si>
  <si>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</si>
  <si>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</si>
  <si>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</si>
  <si>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</si>
  <si>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</si>
  <si>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</si>
  <si>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</si>
  <si>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</si>
  <si>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</si>
  <si>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</si>
  <si>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</si>
  <si>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</si>
  <si>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</si>
  <si>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</si>
  <si>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</si>
  <si>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</si>
  <si>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</si>
  <si>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</si>
  <si>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</si>
  <si>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</si>
  <si>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</si>
  <si>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</si>
  <si>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</si>
  <si>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</si>
  <si>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</si>
  <si>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</si>
  <si>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</si>
  <si>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</si>
  <si>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</si>
  <si>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</si>
  <si>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</si>
  <si>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</si>
  <si>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</si>
  <si>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</si>
  <si>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</si>
  <si>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</si>
  <si>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</si>
  <si>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</si>
  <si>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</si>
  <si>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</si>
  <si>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</si>
  <si>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</si>
  <si>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</si>
  <si>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</si>
  <si>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</si>
  <si>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</si>
  <si>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</si>
  <si>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</si>
  <si>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</si>
  <si>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</si>
  <si>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</si>
  <si>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</si>
  <si>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</si>
  <si>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</si>
  <si>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</si>
  <si>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</si>
  <si>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</si>
  <si>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</si>
  <si>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</si>
  <si>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</si>
  <si>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</si>
  <si>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</si>
  <si>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</si>
  <si>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</si>
  <si>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</si>
  <si>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</si>
  <si>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</si>
  <si>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</si>
  <si>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</si>
  <si>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</si>
  <si>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</si>
  <si>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</si>
  <si>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</si>
  <si>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</si>
  <si>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</si>
  <si>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</si>
  <si>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</si>
  <si>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</si>
  <si>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</si>
  <si>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</si>
  <si>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</si>
  <si>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</si>
  <si>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</si>
  <si>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</si>
  <si>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</si>
  <si>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</si>
  <si>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</si>
  <si>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</si>
  <si>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</si>
  <si>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</si>
  <si>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</si>
  <si>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</si>
  <si>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</si>
  <si>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</si>
  <si>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</si>
  <si>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</si>
  <si>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</si>
  <si>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</si>
  <si>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</si>
  <si>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</si>
  <si>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</si>
  <si>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</si>
  <si>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</si>
  <si>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</si>
  <si>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</si>
  <si>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</si>
  <si>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</si>
  <si>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</si>
  <si>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</si>
  <si>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</si>
  <si>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</si>
  <si>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</si>
  <si>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</si>
  <si>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</si>
  <si>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</si>
  <si>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</si>
  <si>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</si>
  <si>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</si>
  <si>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</si>
  <si>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</si>
  <si>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</si>
  <si>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</si>
  <si>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</si>
  <si>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</si>
  <si>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</si>
  <si>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</si>
  <si>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</si>
  <si>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</si>
  <si>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</si>
  <si>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</si>
  <si>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</si>
  <si>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</si>
  <si>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</si>
  <si>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</si>
  <si>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</si>
  <si>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</si>
  <si>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</si>
  <si>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</si>
  <si>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</si>
  <si>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</si>
  <si>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</si>
  <si>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</si>
  <si>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</si>
  <si>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</si>
  <si>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</si>
  <si>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</si>
  <si>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</si>
  <si>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</si>
  <si>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</si>
  <si>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</si>
  <si>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</si>
  <si>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</si>
  <si>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</si>
  <si>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</si>
  <si>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</si>
  <si>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</si>
  <si>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</si>
  <si>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</si>
  <si>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</si>
  <si>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</si>
  <si>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</si>
  <si>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</si>
  <si>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</si>
  <si>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</si>
  <si>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</si>
  <si>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</si>
  <si>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</si>
  <si>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</si>
  <si>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</si>
  <si>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</si>
  <si>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</si>
  <si>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</si>
  <si>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</si>
  <si>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</si>
  <si>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</si>
  <si>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</si>
  <si>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</si>
  <si>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</si>
  <si>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</si>
  <si>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</si>
  <si>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</si>
  <si>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</si>
  <si>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</si>
  <si>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</si>
  <si>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</si>
  <si>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</si>
  <si>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</si>
  <si>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</si>
  <si>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</si>
  <si>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</si>
  <si>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</si>
  <si>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</si>
  <si>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</si>
  <si>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</si>
  <si>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</si>
  <si>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</si>
  <si>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</si>
  <si>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</si>
  <si>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</si>
  <si>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</si>
  <si>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</si>
  <si>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</si>
  <si>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</si>
  <si>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</si>
  <si>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</si>
  <si>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</si>
  <si>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</si>
  <si>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</si>
  <si>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</si>
  <si>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</si>
  <si>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</si>
  <si>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</si>
  <si>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</si>
  <si>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</si>
  <si>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</si>
  <si>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</si>
  <si>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</si>
  <si>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</si>
  <si>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</si>
  <si>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</si>
  <si>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</si>
  <si>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</si>
  <si>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</si>
  <si>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</si>
  <si>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</si>
  <si>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</si>
  <si>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</si>
  <si>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</si>
  <si>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</si>
  <si>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</si>
  <si>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</si>
  <si>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</si>
  <si>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</si>
  <si>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</si>
  <si>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</si>
  <si>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</si>
  <si>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</si>
  <si>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</si>
  <si>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</si>
  <si>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</si>
  <si>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</si>
  <si>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</si>
  <si>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</si>
  <si>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</si>
  <si>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</si>
  <si>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</si>
  <si>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</si>
  <si>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</si>
  <si>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</si>
  <si>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</si>
  <si>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</si>
  <si>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</si>
  <si>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</si>
  <si>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</si>
  <si>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</si>
  <si>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</si>
  <si>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</si>
  <si>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</si>
  <si>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</si>
  <si>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</si>
  <si>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</si>
  <si>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</si>
  <si>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</si>
  <si>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</si>
  <si>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</si>
  <si>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</si>
  <si>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</si>
  <si>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</si>
  <si>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</si>
  <si>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</si>
  <si>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</si>
  <si>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</si>
  <si>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</si>
  <si>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</si>
  <si>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</si>
  <si>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</si>
  <si>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</si>
  <si>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</si>
  <si>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</si>
  <si>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</si>
  <si>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</si>
  <si>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</si>
  <si>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</si>
  <si>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</si>
  <si>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</si>
  <si>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</si>
  <si>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</si>
  <si>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</si>
  <si>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</si>
  <si>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</si>
  <si>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</si>
  <si>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</si>
  <si>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</si>
  <si>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</si>
  <si>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</si>
  <si>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</si>
  <si>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</si>
  <si>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</si>
  <si>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</si>
  <si>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</si>
  <si>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</si>
  <si>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</si>
  <si>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</si>
  <si>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</si>
  <si>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</si>
  <si>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</si>
  <si>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</si>
  <si>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</si>
  <si>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</si>
  <si>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</si>
  <si>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</si>
  <si>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</si>
  <si>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</si>
  <si>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</si>
  <si>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</si>
  <si>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</si>
  <si>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</si>
  <si>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</si>
  <si>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</si>
  <si>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</si>
  <si>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</si>
  <si>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</si>
  <si>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</si>
  <si>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</si>
  <si>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</si>
  <si>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</si>
  <si>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</si>
  <si>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</si>
  <si>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</si>
  <si>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</si>
  <si>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</si>
  <si>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</si>
  <si>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</si>
  <si>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</si>
  <si>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</si>
  <si>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</si>
  <si>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</si>
  <si>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</si>
  <si>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</si>
  <si>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</si>
  <si>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</si>
  <si>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</si>
  <si>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</si>
  <si>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</si>
  <si>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</si>
  <si>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</si>
  <si>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</si>
  <si>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</si>
  <si>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</si>
  <si>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</si>
  <si>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</si>
  <si>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</si>
  <si>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</si>
  <si>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</si>
  <si>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</si>
  <si>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</si>
  <si>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</si>
  <si>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</si>
  <si>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</si>
  <si>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</si>
  <si>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</si>
  <si>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</si>
  <si>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</si>
  <si>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</si>
  <si>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</si>
  <si>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</si>
  <si>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</si>
  <si>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</si>
  <si>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</si>
  <si>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</si>
  <si>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</si>
  <si>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</si>
  <si>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</si>
  <si>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</si>
  <si>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</si>
  <si>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</si>
  <si>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</si>
  <si>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</si>
  <si>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</si>
  <si>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</si>
  <si>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</si>
  <si>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</si>
  <si>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</si>
  <si>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</si>
  <si>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</si>
  <si>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</si>
  <si>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</si>
  <si>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</si>
  <si>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</si>
  <si>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</si>
  <si>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</si>
  <si>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</si>
  <si>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</si>
  <si>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</si>
  <si>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</si>
  <si>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</si>
  <si>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</si>
  <si>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</si>
  <si>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</si>
  <si>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</si>
  <si>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</si>
  <si>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</si>
  <si>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</si>
  <si>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</si>
  <si>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</si>
  <si>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</si>
  <si>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</si>
  <si>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</si>
  <si>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</si>
  <si>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</si>
  <si>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</si>
  <si>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</si>
  <si>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</si>
  <si>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</si>
  <si>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</si>
  <si>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</si>
  <si>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</si>
  <si>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</si>
  <si>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</si>
  <si>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</si>
  <si>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</si>
  <si>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</si>
  <si>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</si>
  <si>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</si>
  <si>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</si>
  <si>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</si>
  <si>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</si>
  <si>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</si>
  <si>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</si>
  <si>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</si>
  <si>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</si>
  <si>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</si>
  <si>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</si>
  <si>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</si>
  <si>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</si>
  <si>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</si>
  <si>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</si>
  <si>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</si>
  <si>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</si>
  <si>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</si>
  <si>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</si>
  <si>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</si>
  <si>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</si>
  <si>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</si>
  <si>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</si>
  <si>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</si>
  <si>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</si>
  <si>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</si>
  <si>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</si>
  <si>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</si>
  <si>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</si>
  <si>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</si>
  <si>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</si>
  <si>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</si>
  <si>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</si>
  <si>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</si>
  <si>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</si>
  <si>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</si>
  <si>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</si>
  <si>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</si>
  <si>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</si>
  <si>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</si>
  <si>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</si>
  <si>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</si>
  <si>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</si>
  <si>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</si>
  <si>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</si>
  <si>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</si>
  <si>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</si>
  <si>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</si>
  <si>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</si>
  <si>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</si>
  <si>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</si>
  <si>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</si>
  <si>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</si>
  <si>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</si>
  <si>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</si>
  <si>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</si>
  <si>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</si>
  <si>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</si>
  <si>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</si>
  <si>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</si>
  <si>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</si>
  <si>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</si>
  <si>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</si>
  <si>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</si>
  <si>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</si>
  <si>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</si>
  <si>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</si>
  <si>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</si>
  <si>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</si>
  <si>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</si>
  <si>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</si>
  <si>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</si>
  <si>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</si>
  <si>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</si>
  <si>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</si>
  <si>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</si>
  <si>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</si>
  <si>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</si>
  <si>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</si>
  <si>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</si>
  <si>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</si>
  <si>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</si>
  <si>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</si>
  <si>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</si>
  <si>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</si>
  <si>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</si>
  <si>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</si>
  <si>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</si>
  <si>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</si>
  <si>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</si>
  <si>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</si>
  <si>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</si>
  <si>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</si>
  <si>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</si>
  <si>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</si>
  <si>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</si>
  <si>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</si>
  <si>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</si>
  <si>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</si>
  <si>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</si>
  <si>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</si>
  <si>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</si>
  <si>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</si>
  <si>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</si>
  <si>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</si>
  <si>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</si>
  <si>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</si>
  <si>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</si>
  <si>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</si>
  <si>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</si>
  <si>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</si>
  <si>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</si>
  <si>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</si>
  <si>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</si>
  <si>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</si>
  <si>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</si>
  <si>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</si>
  <si>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</si>
  <si>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</si>
  <si>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</si>
  <si>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</si>
  <si>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</si>
  <si>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</si>
  <si>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</si>
  <si>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</si>
  <si>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</si>
  <si>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</si>
  <si>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</si>
  <si>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</si>
  <si>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</si>
  <si>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</si>
  <si>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</si>
  <si>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</si>
  <si>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</si>
  <si>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</si>
  <si>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</si>
  <si>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</si>
  <si>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</si>
  <si>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</si>
  <si>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</si>
  <si>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</si>
  <si>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</si>
  <si>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</si>
  <si>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</si>
  <si>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</si>
  <si>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</si>
  <si>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</si>
  <si>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</si>
  <si>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</si>
  <si>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</si>
  <si>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</si>
  <si>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</si>
  <si>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</si>
  <si>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</si>
  <si>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</si>
  <si>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</si>
  <si>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</si>
  <si>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</si>
  <si>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</si>
  <si>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</si>
  <si>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</si>
  <si>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</si>
  <si>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</si>
  <si>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</si>
  <si>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</si>
  <si>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</si>
  <si>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</si>
  <si>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</si>
  <si>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</si>
  <si>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</si>
  <si>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</si>
  <si>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</si>
  <si>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</si>
  <si>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</si>
  <si>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</si>
  <si>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</si>
  <si>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</si>
  <si>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</si>
  <si>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</si>
  <si>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</si>
  <si>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</si>
  <si>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</si>
  <si>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</si>
  <si>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</si>
  <si>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</si>
  <si>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</si>
  <si>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</si>
  <si>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</si>
  <si>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</si>
  <si>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</si>
  <si>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</si>
  <si>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</si>
  <si>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</si>
  <si>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</si>
  <si>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</si>
  <si>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</si>
  <si>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</si>
  <si>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</si>
  <si>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</si>
  <si>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</si>
  <si>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</si>
  <si>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</si>
  <si>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</si>
  <si>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</si>
  <si>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</si>
  <si>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</si>
  <si>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</si>
  <si>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</si>
  <si>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</si>
  <si>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</si>
  <si>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</si>
  <si>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</si>
  <si>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</si>
  <si>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</si>
  <si>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</si>
  <si>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</si>
  <si>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</si>
  <si>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</si>
  <si>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</si>
  <si>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</si>
  <si>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</si>
  <si>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</si>
  <si>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</si>
  <si>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</si>
  <si>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</si>
  <si>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</si>
  <si>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</si>
  <si>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</si>
  <si>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</si>
  <si>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</si>
  <si>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</si>
  <si>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</si>
  <si>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</si>
  <si>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</si>
  <si>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</si>
  <si>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</si>
  <si>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</si>
  <si>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</si>
  <si>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</si>
  <si>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</si>
  <si>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</si>
  <si>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</si>
  <si>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</si>
  <si>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</si>
  <si>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</si>
  <si>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</si>
  <si>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</si>
  <si>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</si>
  <si>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</si>
  <si>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</si>
  <si>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</si>
  <si>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</si>
  <si>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</si>
  <si>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</si>
  <si>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</si>
  <si>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</si>
  <si>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</si>
  <si>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</si>
  <si>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</si>
  <si>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</si>
  <si>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</si>
  <si>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</si>
  <si>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</si>
  <si>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</si>
  <si>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</si>
  <si>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</si>
  <si>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</si>
  <si>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</si>
  <si>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</si>
  <si>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</si>
  <si>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</si>
  <si>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</si>
  <si>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</si>
  <si>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</si>
  <si>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</si>
  <si>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</si>
  <si>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</si>
  <si>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</si>
  <si>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</si>
  <si>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</si>
  <si>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</si>
  <si>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</si>
  <si>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</si>
  <si>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</si>
  <si>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</si>
  <si>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</si>
  <si>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</si>
  <si>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</si>
  <si>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</si>
  <si>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</si>
  <si>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</si>
  <si>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</si>
  <si>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</si>
  <si>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</si>
  <si>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</si>
  <si>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</si>
  <si>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</si>
  <si>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</si>
  <si>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</si>
  <si>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</si>
  <si>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</si>
  <si>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</si>
  <si>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</si>
  <si>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</si>
  <si>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</si>
  <si>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</si>
  <si>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</si>
  <si>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</si>
  <si>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</si>
  <si>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</si>
  <si>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</si>
  <si>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</si>
  <si>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</si>
  <si>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</si>
  <si>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</si>
  <si>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</si>
  <si>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</si>
  <si>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</si>
  <si>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</si>
  <si>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</si>
  <si>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</si>
  <si>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</si>
  <si>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</si>
  <si>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</si>
  <si>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</si>
  <si>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</si>
  <si>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</si>
  <si>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</si>
  <si>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</si>
  <si>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</si>
  <si>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</si>
  <si>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</si>
  <si>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</si>
  <si>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</si>
  <si>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</si>
  <si>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</si>
  <si>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</si>
  <si>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</si>
  <si>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</si>
  <si>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</si>
  <si>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</si>
  <si>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</si>
  <si>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</si>
  <si>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</si>
  <si>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</si>
  <si>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</si>
  <si>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</si>
  <si>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</si>
  <si>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</si>
  <si>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</si>
  <si>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</si>
  <si>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</si>
  <si>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</si>
  <si>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</si>
  <si>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</si>
  <si>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</si>
  <si>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</si>
  <si>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</si>
  <si>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</si>
  <si>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</si>
  <si>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</si>
  <si>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</si>
  <si>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</si>
  <si>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</si>
  <si>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</si>
  <si>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</si>
  <si>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</si>
  <si>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</si>
  <si>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</si>
  <si>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</si>
  <si>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</si>
  <si>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</si>
  <si>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</si>
  <si>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</si>
  <si>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</si>
  <si>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</si>
  <si>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</si>
  <si>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</si>
  <si>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</si>
  <si>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</si>
  <si>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</si>
  <si>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</si>
  <si>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</si>
  <si>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</si>
  <si>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</si>
  <si>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</si>
  <si>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</si>
  <si>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</si>
  <si>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</si>
  <si>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</si>
  <si>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</si>
  <si>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</si>
  <si>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</si>
  <si>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</si>
  <si>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</si>
  <si>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</si>
  <si>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</si>
  <si>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</si>
  <si>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</si>
  <si>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</si>
  <si>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</si>
  <si>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</si>
  <si>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</si>
  <si>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</si>
  <si>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</si>
  <si>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</si>
  <si>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</si>
  <si>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</si>
  <si>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</si>
  <si>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</si>
  <si>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</si>
  <si>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</si>
  <si>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</si>
  <si>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</si>
  <si>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</si>
  <si>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</si>
  <si>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</si>
  <si>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</si>
  <si>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</si>
  <si>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</si>
  <si>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</si>
  <si>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</si>
  <si>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</si>
  <si>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</si>
  <si>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</si>
  <si>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</si>
  <si>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</si>
  <si>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</si>
  <si>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</si>
  <si>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</si>
  <si>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</si>
  <si>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</si>
  <si>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</si>
  <si>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</si>
  <si>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</si>
  <si>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</si>
  <si>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</si>
  <si>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</si>
  <si>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</si>
  <si>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</si>
  <si>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</si>
  <si>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</si>
  <si>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</si>
  <si>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</si>
  <si>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</si>
  <si>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</si>
  <si>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</si>
  <si>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</si>
  <si>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</si>
  <si>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</si>
  <si>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</si>
  <si>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</si>
  <si>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</si>
  <si>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</si>
  <si>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</si>
  <si>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</si>
  <si>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</si>
  <si>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</si>
  <si>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</si>
  <si>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</si>
  <si>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</si>
  <si>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</si>
  <si>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</si>
  <si>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</si>
  <si>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</si>
  <si>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</si>
  <si>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</si>
  <si>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</si>
  <si>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</si>
  <si>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</si>
  <si>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</si>
  <si>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</si>
  <si>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</si>
  <si>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</si>
  <si>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</si>
  <si>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</si>
  <si>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</si>
  <si>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</si>
  <si>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</si>
  <si>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</si>
  <si>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</si>
  <si>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</si>
  <si>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</si>
  <si>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</si>
  <si>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</si>
  <si>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</si>
  <si>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</si>
  <si>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</si>
  <si>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</si>
  <si>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</si>
  <si>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</si>
  <si>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</si>
  <si>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</si>
  <si>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</si>
  <si>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</si>
  <si>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</si>
  <si>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</si>
  <si>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</si>
  <si>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</si>
  <si>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</si>
  <si>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</si>
  <si>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</si>
  <si>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</si>
  <si>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</si>
  <si>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</si>
  <si>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</si>
  <si>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</si>
  <si>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</si>
  <si>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</si>
  <si>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</si>
  <si>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</si>
  <si>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</si>
  <si>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</si>
  <si>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</si>
  <si>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</si>
  <si>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</si>
  <si>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</si>
  <si>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</si>
  <si>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</si>
  <si>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</si>
  <si>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</si>
  <si>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</si>
  <si>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</si>
  <si>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</si>
  <si>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</si>
  <si>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</si>
  <si>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</si>
  <si>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</si>
  <si>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</si>
  <si>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</si>
  <si>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</si>
  <si>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</si>
  <si>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</si>
  <si>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</si>
  <si>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</si>
  <si>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</si>
  <si>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</si>
  <si>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</si>
  <si>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</si>
  <si>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</si>
  <si>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</si>
  <si>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</si>
  <si>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</si>
  <si>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</si>
  <si>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</si>
  <si>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</si>
  <si>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</si>
  <si>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</si>
  <si>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</si>
  <si>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</si>
  <si>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</si>
  <si>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</si>
  <si>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</si>
  <si>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</si>
  <si>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</si>
  <si>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</si>
  <si>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</si>
  <si>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</si>
  <si>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</si>
  <si>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</si>
  <si>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</si>
  <si>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</si>
  <si>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</si>
  <si>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</si>
  <si>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</si>
  <si>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</si>
  <si>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</si>
  <si>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</si>
  <si>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</si>
  <si>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</si>
  <si>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</si>
  <si>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</si>
  <si>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</si>
  <si>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</si>
  <si>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</si>
  <si>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</si>
  <si>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</si>
  <si>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</si>
  <si>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</si>
  <si>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</si>
  <si>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</si>
  <si>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</si>
  <si>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</si>
  <si>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</si>
  <si>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</si>
  <si>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</si>
  <si>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</si>
  <si>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</si>
  <si>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</si>
  <si>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</si>
  <si>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</si>
  <si>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</si>
  <si>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</si>
  <si>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</si>
  <si>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</si>
  <si>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</si>
  <si>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</si>
  <si>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</si>
  <si>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</si>
  <si>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</si>
  <si>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</si>
  <si>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</si>
  <si>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</si>
  <si>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</si>
  <si>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</si>
  <si>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</si>
  <si>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</si>
  <si>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</si>
  <si>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</si>
  <si>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</si>
  <si>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</si>
  <si>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</si>
  <si>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</si>
  <si>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</si>
  <si>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</si>
  <si>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</si>
  <si>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</si>
  <si>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</si>
  <si>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</si>
  <si>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</si>
  <si>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</si>
  <si>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</si>
  <si>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</si>
  <si>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</si>
  <si>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</si>
  <si>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</si>
  <si>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</si>
  <si>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</si>
  <si>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</si>
  <si>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</si>
  <si>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</si>
  <si>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</si>
  <si>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</si>
  <si>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</si>
  <si>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</si>
  <si>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</si>
  <si>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</si>
  <si>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</si>
  <si>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</si>
  <si>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</si>
  <si>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</si>
  <si>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</si>
  <si>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</si>
  <si>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</si>
  <si>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</si>
  <si>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</si>
  <si>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</si>
  <si>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</si>
  <si>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</si>
  <si>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</si>
  <si>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</si>
  <si>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</si>
  <si>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</si>
  <si>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</si>
  <si>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</si>
  <si>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</si>
  <si>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</si>
  <si>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</si>
  <si>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</si>
  <si>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</si>
  <si>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</si>
  <si>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</si>
  <si>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</si>
  <si>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</si>
  <si>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</si>
  <si>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</si>
  <si>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</si>
  <si>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</si>
  <si>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</si>
  <si>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</si>
  <si>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</si>
  <si>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</si>
  <si>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</si>
  <si>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</si>
  <si>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</si>
  <si>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</si>
  <si>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</si>
  <si>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</si>
  <si>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</si>
  <si>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</si>
  <si>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</si>
  <si>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</si>
  <si>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</si>
  <si>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</si>
  <si>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</si>
  <si>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</si>
  <si>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</si>
  <si>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</si>
  <si>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</si>
  <si>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</si>
  <si>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</si>
  <si>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</si>
  <si>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</si>
  <si>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</si>
  <si>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</si>
  <si>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</si>
  <si>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</si>
  <si>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</si>
  <si>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</si>
  <si>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</si>
  <si>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</si>
  <si>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</si>
  <si>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</si>
  <si>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</si>
  <si>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</si>
  <si>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</si>
  <si>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</si>
  <si>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</si>
  <si>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</si>
  <si>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</si>
  <si>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</si>
  <si>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</si>
  <si>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</si>
  <si>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</si>
  <si>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</si>
  <si>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</si>
  <si>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</si>
  <si>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</si>
  <si>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</si>
  <si>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</si>
  <si>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</si>
  <si>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</si>
  <si>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</si>
  <si>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</si>
  <si>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</si>
  <si>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</si>
  <si>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</si>
  <si>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</si>
  <si>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</si>
  <si>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</si>
  <si>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</si>
  <si>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</si>
  <si>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</si>
  <si>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</si>
  <si>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</si>
  <si>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</si>
  <si>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</si>
  <si>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</si>
  <si>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</si>
  <si>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</si>
  <si>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</si>
  <si>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</si>
  <si>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</si>
  <si>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</si>
  <si>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</si>
  <si>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</si>
  <si>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</si>
  <si>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</si>
  <si>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</si>
  <si>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</si>
  <si>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</si>
  <si>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</si>
  <si>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</si>
  <si>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</si>
  <si>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</si>
  <si>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</si>
  <si>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</si>
  <si>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</si>
  <si>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</si>
  <si>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</si>
  <si>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</si>
  <si>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</si>
  <si>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</si>
  <si>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</si>
  <si>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</si>
  <si>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</si>
  <si>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</si>
  <si>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</si>
  <si>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</si>
  <si>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</si>
  <si>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</si>
  <si>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</si>
  <si>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</si>
  <si>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</si>
  <si>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</si>
  <si>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</si>
  <si>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</si>
  <si>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</si>
  <si>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</si>
  <si>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</si>
  <si>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</si>
  <si>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</si>
  <si>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</si>
  <si>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</si>
  <si>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</si>
  <si>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</si>
  <si>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</si>
  <si>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</si>
  <si>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</si>
  <si>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</si>
  <si>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</si>
  <si>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</si>
  <si>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</si>
  <si>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</si>
  <si>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</si>
  <si>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</si>
  <si>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</si>
  <si>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</si>
  <si>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</si>
  <si>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</si>
  <si>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</si>
  <si>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</si>
  <si>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</si>
  <si>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</si>
  <si>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</si>
  <si>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</si>
  <si>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</si>
  <si>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</si>
  <si>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</si>
  <si>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</si>
  <si>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</si>
  <si>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</si>
  <si>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</si>
  <si>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</si>
  <si>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</si>
  <si>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</si>
  <si>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</si>
  <si>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</si>
  <si>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</si>
  <si>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</si>
  <si>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</si>
  <si>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</si>
  <si>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</si>
  <si>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</si>
  <si>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</si>
  <si>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</si>
  <si>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</si>
  <si>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</si>
  <si>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</si>
  <si>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</si>
  <si>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</si>
  <si>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</si>
  <si>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</si>
  <si>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</si>
  <si>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</si>
  <si>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</si>
  <si>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</si>
  <si>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</si>
  <si>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</si>
  <si>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</si>
  <si>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</si>
  <si>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</si>
  <si>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</si>
  <si>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</si>
  <si>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</si>
  <si>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</si>
  <si>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</si>
  <si>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</si>
  <si>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</si>
  <si>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</si>
  <si>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</si>
  <si>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</si>
  <si>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</si>
  <si>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</si>
  <si>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</si>
  <si>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</si>
  <si>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</si>
  <si>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</si>
  <si>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</si>
  <si>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</si>
  <si>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</si>
  <si>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</si>
  <si>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</si>
  <si>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</si>
  <si>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</si>
  <si>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</si>
  <si>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</si>
  <si>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</si>
  <si>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</si>
  <si>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</si>
  <si>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</si>
  <si>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</si>
  <si>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</si>
  <si>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</si>
  <si>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</si>
  <si>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</si>
  <si>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</si>
  <si>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</si>
  <si>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</si>
  <si>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</si>
  <si>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</si>
  <si>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</si>
  <si>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</si>
  <si>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</si>
  <si>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</si>
  <si>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</si>
  <si>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</si>
  <si>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</si>
  <si>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</si>
  <si>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</si>
  <si>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</si>
  <si>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</si>
  <si>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</si>
  <si>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</si>
  <si>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</si>
  <si>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</si>
  <si>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</si>
  <si>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</si>
  <si>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</si>
  <si>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</si>
  <si>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</si>
  <si>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</si>
  <si>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</si>
  <si>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</si>
  <si>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</si>
  <si>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</si>
  <si>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</si>
  <si>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</si>
  <si>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</si>
  <si>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</si>
  <si>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</si>
  <si>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</si>
  <si>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</si>
  <si>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</si>
  <si>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</si>
  <si>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</si>
  <si>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</si>
  <si>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</si>
  <si>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</si>
  <si>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</si>
  <si>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</si>
  <si>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</si>
  <si>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</si>
  <si>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</si>
  <si>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</si>
  <si>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</si>
  <si>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</si>
  <si>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</si>
  <si>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</si>
  <si>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</si>
  <si>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</si>
  <si>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</si>
  <si>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</si>
  <si>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</si>
  <si>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</si>
  <si>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</si>
  <si>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</si>
  <si>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</si>
  <si>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</si>
  <si>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</si>
  <si>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</si>
  <si>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</si>
  <si>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</si>
  <si>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</si>
  <si>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</si>
  <si>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</si>
  <si>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</si>
  <si>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</si>
  <si>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</si>
  <si>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</si>
  <si>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</si>
  <si>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</si>
  <si>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</si>
  <si>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</si>
  <si>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</si>
  <si>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</si>
  <si>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</si>
  <si>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</si>
  <si>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</si>
  <si>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</si>
  <si>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</si>
  <si>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</si>
  <si>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</si>
  <si>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</si>
  <si>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</si>
  <si>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</si>
  <si>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</si>
  <si>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</si>
  <si>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</si>
  <si>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</si>
  <si>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</si>
  <si>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</si>
  <si>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</si>
  <si>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</si>
  <si>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</si>
  <si>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</si>
  <si>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</si>
  <si>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</si>
  <si>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</si>
  <si>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</si>
  <si>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</si>
  <si>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</si>
  <si>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</si>
  <si>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</si>
  <si>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</si>
  <si>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</si>
  <si>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</si>
  <si>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</si>
  <si>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</si>
  <si>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</si>
  <si>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</si>
  <si>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</si>
  <si>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</si>
  <si>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</si>
  <si>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</si>
  <si>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</si>
  <si>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</si>
  <si>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</si>
  <si>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</si>
  <si>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</si>
  <si>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</si>
  <si>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</si>
  <si>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</si>
  <si>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</si>
  <si>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</si>
  <si>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</si>
  <si>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</si>
  <si>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</si>
  <si>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</si>
  <si>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</si>
  <si>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</si>
  <si>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</si>
  <si>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</si>
  <si>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</si>
  <si>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</si>
  <si>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</si>
  <si>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</si>
  <si>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</si>
  <si>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</si>
  <si>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</si>
  <si>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</si>
  <si>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</si>
  <si>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</si>
  <si>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</si>
  <si>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</si>
  <si>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</si>
  <si>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</si>
  <si>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</si>
  <si>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</si>
  <si>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</si>
  <si>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</si>
  <si>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</si>
  <si>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</si>
  <si>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</si>
  <si>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</si>
  <si>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</si>
  <si>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</si>
  <si>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</si>
  <si>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</si>
  <si>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</si>
  <si>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</si>
  <si>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</si>
  <si>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</si>
  <si>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</si>
  <si>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</si>
  <si>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</si>
  <si>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</si>
  <si>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</si>
  <si>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</si>
  <si>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</si>
  <si>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</si>
  <si>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</si>
  <si>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</si>
  <si>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</si>
  <si>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</si>
  <si>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</si>
  <si>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</si>
  <si>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</si>
  <si>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</si>
  <si>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</si>
  <si>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</si>
  <si>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</si>
  <si>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</si>
  <si>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</si>
  <si>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</si>
  <si>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</si>
  <si>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</si>
  <si>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</si>
  <si>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</si>
  <si>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</si>
  <si>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</si>
  <si>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</si>
  <si>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</si>
  <si>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</si>
  <si>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</si>
  <si>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</si>
  <si>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</si>
  <si>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</si>
  <si>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</si>
  <si>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</si>
  <si>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</si>
  <si>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</si>
  <si>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</si>
  <si>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</si>
  <si>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</si>
  <si>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</si>
  <si>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</si>
  <si>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</si>
  <si>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</si>
  <si>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</si>
  <si>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</si>
  <si>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</si>
  <si>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</si>
  <si>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</si>
  <si>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</si>
  <si>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</si>
  <si>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</si>
  <si>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</si>
  <si>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</si>
  <si>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</si>
  <si>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</si>
  <si>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</si>
  <si>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</si>
  <si>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</si>
  <si>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</si>
  <si>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</si>
  <si>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</si>
  <si>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</si>
  <si>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</si>
  <si>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</si>
  <si>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</si>
  <si>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</si>
  <si>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</si>
  <si>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</si>
  <si>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</si>
  <si>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</si>
  <si>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</si>
  <si>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</si>
  <si>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</si>
  <si>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</si>
  <si>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</si>
  <si>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</si>
  <si>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</si>
  <si>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</si>
  <si>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</si>
  <si>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</si>
  <si>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</si>
  <si>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</si>
  <si>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</si>
  <si>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</si>
  <si>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</si>
  <si>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</si>
  <si>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</si>
  <si>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</si>
  <si>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</si>
  <si>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</si>
  <si>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</si>
  <si>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</si>
  <si>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</si>
  <si>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</si>
  <si>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</si>
  <si>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</si>
  <si>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</si>
  <si>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</si>
  <si>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</si>
  <si>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</si>
  <si>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</si>
  <si>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</si>
  <si>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</si>
  <si>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</si>
  <si>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</si>
  <si>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</si>
  <si>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</si>
  <si>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</si>
  <si>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</si>
  <si>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</si>
  <si>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</si>
  <si>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</si>
  <si>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</si>
  <si>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</si>
  <si>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</si>
  <si>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</si>
  <si>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</si>
  <si>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</si>
  <si>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</si>
  <si>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</si>
  <si>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</si>
  <si>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</si>
  <si>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</si>
  <si>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</si>
  <si>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</si>
  <si>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</si>
  <si>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</si>
  <si>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</si>
  <si>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</si>
  <si>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</si>
  <si>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</si>
  <si>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</si>
  <si>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</si>
  <si>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</si>
  <si>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</si>
  <si>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</si>
  <si>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</si>
  <si>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</si>
  <si>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</si>
  <si>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</si>
  <si>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</si>
  <si>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</si>
  <si>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</si>
  <si>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</si>
  <si>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</si>
  <si>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</si>
  <si>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</si>
  <si>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</si>
  <si>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</si>
  <si>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</si>
  <si>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</si>
  <si>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</si>
  <si>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</si>
  <si>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</si>
  <si>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</si>
  <si>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</si>
  <si>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</si>
  <si>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</si>
  <si>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</si>
  <si>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</si>
  <si>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</si>
  <si>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</si>
  <si>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</si>
  <si>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</si>
  <si>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</si>
  <si>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</si>
  <si>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</si>
  <si>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</si>
  <si>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</si>
  <si>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</si>
  <si>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</si>
  <si>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</si>
  <si>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</si>
  <si>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</si>
  <si>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</si>
  <si>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</si>
  <si>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</si>
  <si>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</si>
  <si>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</si>
  <si>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</si>
  <si>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</si>
  <si>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</si>
  <si>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</si>
  <si>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</si>
  <si>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</si>
  <si>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</si>
  <si>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</si>
  <si>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</si>
  <si>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</si>
  <si>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</si>
  <si>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</si>
  <si>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</si>
  <si>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</si>
  <si>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</si>
  <si>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</si>
  <si>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</si>
  <si>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</si>
  <si>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</si>
  <si>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</si>
  <si>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</si>
  <si>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</si>
  <si>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</si>
  <si>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</si>
  <si>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</si>
  <si>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</si>
  <si>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</si>
  <si>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</si>
  <si>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</si>
  <si>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</si>
  <si>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</si>
  <si>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</si>
  <si>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</si>
  <si>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</si>
  <si>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</si>
  <si>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</si>
  <si>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</si>
  <si>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</si>
  <si>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</si>
  <si>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</si>
  <si>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</si>
  <si>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</si>
  <si>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</si>
  <si>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</si>
  <si>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</si>
  <si>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</si>
  <si>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</si>
  <si>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</si>
  <si>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</si>
  <si>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</si>
  <si>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</si>
  <si>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</si>
  <si>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</si>
  <si>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</si>
  <si>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</si>
  <si>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</si>
  <si>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</si>
  <si>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</si>
  <si>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</si>
  <si>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</si>
  <si>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</si>
  <si>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</si>
  <si>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</si>
  <si>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</si>
  <si>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</si>
  <si>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</si>
  <si>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</si>
  <si>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</si>
  <si>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</si>
  <si>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</si>
  <si>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</si>
  <si>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</si>
  <si>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</si>
  <si>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</si>
  <si>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</si>
  <si>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</si>
  <si>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</si>
  <si>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</si>
  <si>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</si>
  <si>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</si>
  <si>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</si>
  <si>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</si>
  <si>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</si>
  <si>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</si>
  <si>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</si>
  <si>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</si>
  <si>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</si>
  <si>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</si>
  <si>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</si>
  <si>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</si>
  <si>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</si>
  <si>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</si>
  <si>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</si>
  <si>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</si>
  <si>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</si>
  <si>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</si>
  <si>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</si>
  <si>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</si>
  <si>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</si>
  <si>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</si>
  <si>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</si>
  <si>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</si>
  <si>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</si>
  <si>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</si>
  <si>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</si>
  <si>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</si>
  <si>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</si>
  <si>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</si>
  <si>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</si>
  <si>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</si>
  <si>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</si>
  <si>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</si>
  <si>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</si>
  <si>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</si>
  <si>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</si>
  <si>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</si>
  <si>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</si>
  <si>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</si>
  <si>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</si>
  <si>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</si>
  <si>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</si>
  <si>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</si>
  <si>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</si>
  <si>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</si>
  <si>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</si>
  <si>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</si>
  <si>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</si>
  <si>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</si>
  <si>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</si>
  <si>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</si>
  <si>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</si>
  <si>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</si>
  <si>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</si>
  <si>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</si>
  <si>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</si>
  <si>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</si>
  <si>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</si>
  <si>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</si>
  <si>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</si>
  <si>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</si>
  <si>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</si>
  <si>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</si>
  <si>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</si>
  <si>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</si>
  <si>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</si>
  <si>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</si>
  <si>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</si>
  <si>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</si>
  <si>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</si>
  <si>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</si>
  <si>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</si>
  <si>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</si>
  <si>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</si>
  <si>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</si>
  <si>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</si>
  <si>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</si>
  <si>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</si>
  <si>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</si>
  <si>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</si>
  <si>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</si>
  <si>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</si>
  <si>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</si>
  <si>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</si>
  <si>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</si>
  <si>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</si>
  <si>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</si>
  <si>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</si>
  <si>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</si>
  <si>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</si>
  <si>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</si>
  <si>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</si>
  <si>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</si>
  <si>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</si>
  <si>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</si>
  <si>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</si>
  <si>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</si>
  <si>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</si>
  <si>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</si>
  <si>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</si>
  <si>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</si>
  <si>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</si>
  <si>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</si>
  <si>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</si>
  <si>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</si>
  <si>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</si>
  <si>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</si>
  <si>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</si>
  <si>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</si>
  <si>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</si>
  <si>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</si>
  <si>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</si>
  <si>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</si>
  <si>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</si>
  <si>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</si>
  <si>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</si>
  <si>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</si>
  <si>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</si>
  <si>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</si>
  <si>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</si>
  <si>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</si>
  <si>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</si>
  <si>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</si>
  <si>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</si>
  <si>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</si>
  <si>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</si>
  <si>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</si>
  <si>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</si>
  <si>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</si>
  <si>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</si>
  <si>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</si>
  <si>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</si>
  <si>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</si>
  <si>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</si>
  <si>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</si>
  <si>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</si>
  <si>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</si>
  <si>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</si>
  <si>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</si>
  <si>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</si>
  <si>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</si>
  <si>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</si>
  <si>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</si>
  <si>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</si>
  <si>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</si>
  <si>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</si>
  <si>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</si>
  <si>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</si>
  <si>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</si>
  <si>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</si>
  <si>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</si>
  <si>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</si>
  <si>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</si>
  <si>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</si>
  <si>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</si>
  <si>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</si>
  <si>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</si>
  <si>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</si>
  <si>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</si>
  <si>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</si>
  <si>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</si>
  <si>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</si>
  <si>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</si>
  <si>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</si>
  <si>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</si>
  <si>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</si>
  <si>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</si>
  <si>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</si>
  <si>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</si>
  <si>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</si>
  <si>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</si>
  <si>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</si>
  <si>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</si>
  <si>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</si>
  <si>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</si>
  <si>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</si>
  <si>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</si>
  <si>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</si>
  <si>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</si>
  <si>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</si>
  <si>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</si>
  <si>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</si>
  <si>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</si>
  <si>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</si>
  <si>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</si>
  <si>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</si>
  <si>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</si>
  <si>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</si>
  <si>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</si>
  <si>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</si>
  <si>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</si>
  <si>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</si>
  <si>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</si>
  <si>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</si>
  <si>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</si>
  <si>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</si>
  <si>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</si>
  <si>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</si>
  <si>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</si>
  <si>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</si>
  <si>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</si>
  <si>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</si>
  <si>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</si>
  <si>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</si>
  <si>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</si>
  <si>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</si>
  <si>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</si>
  <si>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</si>
  <si>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</si>
  <si>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</si>
  <si>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</si>
  <si>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</si>
  <si>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</si>
  <si>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</si>
  <si>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</si>
  <si>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</si>
  <si>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</si>
  <si>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</si>
  <si>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</si>
  <si>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</si>
  <si>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</si>
  <si>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</si>
  <si>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</si>
  <si>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</si>
  <si>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</si>
  <si>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</si>
  <si>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</si>
  <si>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</si>
  <si>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</si>
  <si>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</si>
  <si>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</si>
  <si>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</si>
  <si>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</si>
  <si>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</si>
  <si>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</si>
  <si>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</si>
  <si>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</si>
  <si>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</si>
  <si>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</si>
  <si>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</si>
  <si>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</si>
  <si>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</si>
  <si>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</si>
  <si>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</si>
  <si>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</si>
  <si>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</si>
  <si>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</si>
  <si>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</si>
  <si>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</si>
  <si>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</si>
  <si>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</si>
  <si>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</si>
  <si>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</si>
  <si>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</si>
  <si>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</si>
  <si>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</si>
  <si>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</si>
  <si>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</si>
  <si>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</si>
  <si>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</si>
  <si>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</si>
  <si>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</si>
  <si>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</si>
  <si>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</si>
  <si>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</si>
  <si>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</si>
  <si>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</si>
  <si>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</si>
  <si>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</si>
  <si>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</si>
  <si>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</si>
  <si>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</si>
  <si>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</si>
  <si>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</si>
  <si>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</si>
  <si>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</si>
  <si>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</si>
  <si>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</si>
  <si>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</si>
  <si>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</si>
  <si>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</si>
  <si>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</si>
  <si>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</si>
  <si>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</si>
  <si>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</si>
  <si>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</si>
  <si>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</si>
  <si>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</si>
  <si>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</si>
  <si>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</si>
  <si>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</si>
  <si>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</si>
  <si>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</si>
  <si>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</si>
  <si>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</si>
  <si>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</si>
  <si>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</si>
  <si>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</si>
  <si>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</si>
  <si>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</si>
  <si>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</si>
  <si>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</si>
  <si>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</si>
  <si>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</si>
  <si>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</si>
  <si>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</si>
  <si>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</si>
  <si>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</si>
  <si>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</si>
  <si>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</si>
  <si>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</si>
  <si>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</si>
  <si>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</si>
  <si>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</si>
  <si>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</si>
  <si>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</si>
  <si>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</si>
  <si>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</si>
  <si>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</si>
  <si>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</si>
  <si>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</si>
  <si>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</si>
  <si>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</si>
  <si>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</si>
  <si>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</si>
  <si>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</si>
  <si>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</si>
  <si>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</si>
  <si>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</si>
  <si>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</si>
  <si>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</si>
  <si>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</si>
  <si>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</si>
  <si>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</si>
  <si>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</si>
  <si>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</si>
  <si>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</si>
  <si>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</si>
  <si>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</si>
  <si>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</si>
  <si>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</si>
  <si>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</si>
  <si>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</si>
  <si>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</si>
  <si>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</si>
  <si>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</si>
  <si>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</si>
  <si>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</si>
  <si>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</si>
  <si>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</si>
  <si>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</si>
  <si>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</si>
  <si>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</si>
  <si>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</si>
  <si>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</si>
  <si>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</si>
  <si>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</si>
  <si>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</si>
  <si>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</si>
  <si>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</si>
  <si>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</si>
  <si>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</si>
  <si>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</si>
  <si>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</si>
  <si>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</si>
  <si>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</si>
  <si>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</si>
  <si>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</si>
  <si>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</si>
  <si>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</si>
  <si>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</si>
  <si>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</si>
  <si>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</si>
  <si>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</si>
  <si>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</si>
  <si>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</si>
  <si>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</si>
  <si>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</si>
  <si>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</si>
  <si>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</si>
  <si>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</si>
  <si>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</si>
  <si>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</si>
  <si>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</si>
  <si>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</si>
  <si>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</si>
  <si>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</si>
  <si>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</si>
  <si>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</si>
  <si>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</si>
  <si>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</si>
  <si>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</si>
  <si>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</si>
  <si>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</si>
  <si>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</si>
  <si>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</si>
  <si>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</si>
  <si>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</si>
  <si>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</si>
  <si>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</si>
  <si>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</si>
  <si>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</si>
  <si>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</si>
  <si>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</si>
  <si>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</si>
  <si>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</si>
  <si>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</si>
  <si>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</si>
  <si>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</si>
  <si>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</si>
  <si>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</si>
  <si>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</si>
  <si>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</si>
  <si>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</si>
  <si>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</si>
  <si>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</si>
  <si>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</si>
  <si>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</si>
  <si>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</si>
  <si>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</si>
  <si>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</si>
  <si>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</si>
  <si>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</si>
  <si>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</si>
  <si>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</si>
  <si>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</si>
  <si>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</si>
  <si>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</si>
  <si>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</si>
  <si>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</si>
  <si>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</si>
  <si>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</si>
  <si>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</si>
  <si>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</si>
  <si>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</si>
  <si>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</si>
  <si>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</si>
  <si>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</si>
  <si>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</si>
  <si>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</si>
  <si>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</si>
  <si>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</si>
  <si>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</si>
  <si>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</si>
  <si>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</si>
  <si>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</si>
  <si>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</si>
  <si>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</si>
  <si>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</si>
  <si>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</si>
  <si>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</si>
  <si>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</si>
  <si>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</si>
  <si>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</si>
  <si>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</si>
  <si>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</si>
  <si>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</si>
  <si>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</si>
  <si>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</si>
  <si>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</si>
  <si>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</si>
  <si>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</si>
  <si>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</si>
  <si>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</si>
  <si>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</si>
  <si>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</si>
  <si>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</si>
  <si>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</si>
  <si>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</si>
  <si>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</si>
  <si>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</si>
  <si>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</si>
  <si>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</si>
  <si>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</si>
  <si>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</si>
  <si>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</si>
  <si>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</si>
  <si>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</si>
  <si>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</si>
  <si>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</si>
  <si>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</si>
  <si>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</si>
  <si>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</si>
  <si>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</si>
  <si>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</si>
  <si>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</si>
  <si>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</si>
  <si>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</si>
  <si>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</si>
  <si>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</si>
  <si>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</si>
  <si>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</si>
  <si>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</si>
  <si>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</si>
  <si>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</si>
  <si>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</si>
  <si>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</si>
  <si>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</si>
  <si>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</si>
  <si>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</si>
  <si>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</si>
  <si>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</si>
  <si>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</si>
  <si>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</si>
  <si>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</si>
  <si>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</si>
  <si>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</si>
  <si>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</si>
  <si>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</si>
  <si>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</si>
  <si>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</si>
  <si>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</si>
  <si>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</si>
  <si>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</si>
  <si>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</si>
  <si>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</si>
  <si>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</si>
  <si>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</si>
  <si>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</si>
  <si>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</si>
  <si>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</si>
  <si>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</si>
  <si>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</si>
  <si>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</si>
  <si>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</si>
  <si>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</si>
  <si>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</si>
  <si>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</si>
  <si>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</si>
  <si>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</si>
  <si>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</si>
  <si>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</si>
  <si>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</si>
  <si>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</si>
  <si>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</si>
  <si>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</si>
  <si>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</si>
  <si>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</si>
  <si>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</si>
  <si>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</si>
  <si>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</si>
  <si>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</si>
  <si>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</si>
  <si>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</si>
  <si>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</si>
  <si>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</si>
  <si>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</si>
  <si>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</si>
  <si>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</si>
  <si>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</si>
  <si>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</si>
  <si>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</si>
  <si>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</si>
  <si>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</si>
  <si>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</si>
  <si>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</si>
  <si>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</si>
  <si>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</si>
  <si>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</si>
  <si>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</si>
  <si>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</si>
  <si>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</si>
  <si>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</si>
  <si>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</si>
  <si>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</si>
  <si>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</si>
  <si>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</si>
  <si>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</si>
  <si>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</si>
  <si>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</si>
  <si>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</si>
  <si>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</si>
  <si>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</si>
  <si>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</si>
  <si>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</si>
  <si>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</si>
  <si>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</si>
  <si>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</si>
  <si>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</si>
  <si>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</si>
  <si>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</si>
  <si>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</si>
  <si>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</si>
  <si>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</si>
  <si>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</si>
  <si>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</si>
  <si>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</si>
  <si>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</si>
  <si>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</si>
  <si>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</si>
  <si>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</si>
  <si>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</si>
  <si>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</si>
  <si>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</si>
  <si>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</si>
  <si>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</si>
  <si>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</si>
  <si>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</si>
  <si>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</si>
  <si>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</si>
  <si>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</si>
  <si>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</si>
  <si>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</si>
  <si>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</si>
  <si>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</si>
  <si>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</si>
  <si>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</si>
  <si>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</si>
  <si>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</si>
  <si>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</si>
  <si>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</si>
  <si>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</si>
  <si>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</si>
  <si>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</si>
  <si>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</si>
  <si>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</si>
  <si>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</si>
  <si>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</si>
  <si>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</si>
  <si>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</si>
  <si>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</si>
  <si>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</si>
  <si>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</si>
  <si>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</si>
  <si>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</si>
  <si>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</si>
  <si>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</si>
  <si>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</si>
  <si>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</si>
  <si>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</si>
  <si>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</si>
  <si>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</si>
  <si>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</si>
  <si>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</si>
  <si>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</si>
  <si>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</si>
  <si>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</si>
  <si>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</si>
  <si>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</si>
  <si>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</si>
  <si>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</si>
  <si>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</si>
  <si>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</si>
  <si>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</si>
  <si>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</si>
  <si>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</si>
  <si>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</si>
  <si>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</si>
  <si>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</si>
  <si>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</si>
  <si>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</si>
  <si>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</si>
  <si>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</si>
  <si>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</si>
  <si>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</si>
  <si>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</si>
  <si>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</si>
  <si>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</si>
  <si>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</si>
  <si>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</si>
  <si>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</si>
  <si>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</si>
  <si>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</si>
  <si>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</si>
  <si>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</si>
  <si>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</si>
  <si>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</si>
  <si>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</si>
  <si>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</si>
  <si>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</si>
  <si>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</si>
  <si>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</si>
  <si>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</si>
  <si>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</si>
  <si>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</si>
  <si>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</si>
  <si>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</si>
  <si>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</si>
  <si>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</si>
  <si>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</si>
  <si>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</si>
  <si>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</si>
  <si>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</si>
  <si>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</si>
  <si>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</si>
  <si>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</si>
  <si>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</si>
  <si>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</si>
  <si>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</si>
  <si>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</si>
  <si>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</si>
  <si>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</si>
  <si>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</si>
  <si>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</si>
  <si>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</si>
  <si>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</si>
  <si>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</si>
  <si>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</si>
  <si>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</si>
  <si>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</si>
  <si>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</si>
  <si>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</si>
  <si>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</si>
  <si>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</si>
  <si>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</si>
  <si>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</si>
  <si>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</si>
  <si>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</si>
  <si>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</si>
  <si>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</si>
  <si>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</si>
  <si>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</si>
  <si>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</si>
  <si>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</si>
  <si>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</si>
  <si>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</si>
  <si>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</si>
  <si>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</si>
  <si>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</si>
  <si>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</si>
  <si>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</si>
  <si>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</si>
  <si>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</si>
  <si>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</si>
  <si>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</si>
  <si>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</si>
  <si>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</si>
  <si>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</si>
  <si>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</si>
  <si>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</si>
  <si>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</si>
  <si>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</si>
  <si>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</si>
  <si>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</si>
  <si>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</si>
  <si>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</si>
  <si>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</si>
  <si>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</si>
  <si>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</si>
  <si>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</si>
  <si>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</si>
  <si>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</si>
  <si>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</si>
  <si>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</si>
  <si>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</si>
  <si>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</si>
  <si>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</si>
  <si>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</si>
  <si>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</si>
  <si>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</si>
  <si>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</si>
  <si>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</si>
  <si>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</si>
  <si>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</si>
  <si>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</si>
  <si>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</si>
  <si>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</si>
  <si>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</si>
  <si>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</si>
  <si>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</si>
  <si>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</si>
  <si>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</si>
  <si>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</si>
  <si>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</si>
  <si>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</si>
  <si>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</si>
  <si>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</si>
  <si>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</si>
  <si>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</si>
  <si>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</si>
  <si>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</si>
  <si>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</si>
  <si>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</si>
  <si>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</si>
  <si>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</si>
  <si>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</si>
  <si>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</si>
  <si>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</si>
  <si>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</si>
  <si>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</si>
  <si>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</si>
  <si>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</si>
  <si>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</si>
  <si>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</si>
  <si>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</si>
  <si>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</si>
  <si>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</si>
  <si>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</si>
  <si>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</si>
  <si>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</si>
  <si>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</si>
  <si>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</si>
  <si>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</si>
  <si>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</si>
  <si>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</si>
  <si>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</si>
  <si>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</si>
  <si>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</si>
  <si>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</si>
  <si>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</si>
  <si>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</si>
  <si>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</si>
  <si>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</si>
  <si>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</si>
  <si>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</si>
  <si>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</si>
  <si>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</si>
  <si>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</si>
  <si>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</si>
  <si>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</si>
  <si>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</si>
  <si>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</si>
  <si>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</si>
  <si>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</si>
  <si>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</si>
  <si>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</si>
  <si>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</si>
  <si>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</si>
  <si>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</si>
  <si>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</si>
  <si>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</si>
  <si>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</si>
  <si>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</si>
  <si>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</si>
  <si>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</si>
  <si>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</si>
  <si>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</si>
  <si>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</si>
  <si>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</si>
  <si>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</si>
  <si>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</si>
  <si>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</si>
  <si>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</si>
  <si>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</si>
  <si>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</si>
  <si>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</si>
  <si>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</si>
  <si>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</si>
  <si>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</si>
  <si>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</si>
  <si>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</si>
  <si>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</si>
  <si>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</si>
  <si>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</si>
  <si>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</si>
  <si>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</si>
  <si>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</si>
  <si>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</si>
  <si>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</si>
  <si>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</si>
  <si>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</si>
  <si>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</si>
  <si>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</si>
  <si>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</si>
  <si>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</si>
  <si>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</si>
  <si>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</si>
  <si>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</si>
  <si>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</si>
  <si>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</si>
  <si>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</si>
  <si>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</si>
  <si>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</si>
  <si>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</si>
  <si>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</si>
  <si>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</si>
  <si>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</si>
  <si>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</si>
  <si>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</si>
  <si>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</si>
  <si>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</si>
  <si>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</si>
  <si>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</si>
  <si>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</si>
  <si>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</si>
  <si>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</si>
  <si>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</si>
  <si>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</si>
  <si>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</si>
  <si>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</si>
  <si>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</si>
  <si>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</si>
  <si>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</si>
  <si>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</si>
  <si>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</si>
  <si>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</si>
  <si>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</si>
  <si>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</si>
  <si>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</si>
  <si>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</si>
  <si>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</si>
  <si>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</si>
  <si>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</si>
  <si>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</si>
  <si>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</si>
  <si>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</si>
  <si>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</si>
  <si>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</si>
  <si>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</si>
  <si>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</si>
  <si>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</si>
  <si>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</si>
  <si>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</si>
  <si>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</si>
  <si>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</si>
  <si>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</si>
  <si>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</si>
  <si>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</si>
  <si>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</si>
  <si>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</si>
  <si>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</si>
  <si>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</si>
  <si>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</si>
  <si>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</si>
  <si>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</si>
  <si>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</si>
  <si>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</si>
  <si>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</si>
  <si>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</si>
  <si>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</si>
  <si>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</si>
  <si>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</si>
  <si>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</si>
  <si>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</si>
  <si>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</si>
  <si>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</si>
  <si>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</si>
  <si>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</si>
  <si>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</si>
  <si>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</si>
  <si>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</si>
  <si>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</si>
  <si>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</si>
  <si>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</si>
  <si>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</si>
  <si>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</si>
  <si>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</si>
  <si>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</si>
  <si>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</si>
  <si>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</si>
  <si>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</si>
  <si>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</si>
  <si>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</si>
  <si>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</si>
  <si>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</si>
  <si>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</si>
  <si>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</si>
  <si>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</si>
  <si>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</si>
  <si>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</si>
  <si>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</si>
  <si>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</si>
  <si>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</si>
  <si>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</si>
  <si>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</si>
  <si>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</si>
  <si>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</si>
  <si>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</si>
  <si>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</si>
  <si>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</si>
  <si>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</si>
  <si>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</si>
  <si>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</si>
  <si>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</si>
  <si>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</si>
  <si>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</si>
  <si>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</si>
  <si>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</si>
  <si>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</si>
  <si>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</si>
  <si>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</si>
  <si>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</si>
  <si>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</si>
  <si>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</si>
  <si>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</si>
  <si>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</si>
  <si>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</si>
  <si>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</si>
  <si>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</si>
  <si>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</si>
  <si>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</si>
  <si>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</si>
  <si>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</si>
  <si>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</si>
  <si>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</si>
  <si>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</si>
  <si>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</si>
  <si>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</si>
  <si>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</si>
  <si>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</si>
  <si>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</si>
  <si>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</si>
  <si>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</si>
  <si>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</si>
  <si>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</si>
  <si>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</si>
  <si>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</si>
  <si>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</si>
  <si>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</si>
  <si>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</si>
  <si>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</si>
  <si>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</si>
  <si>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</si>
  <si>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</si>
  <si>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</si>
  <si>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</si>
  <si>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</si>
  <si>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</si>
  <si>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</si>
  <si>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</si>
  <si>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</si>
  <si>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</si>
  <si>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</si>
  <si>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</si>
  <si>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</si>
  <si>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</si>
  <si>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</si>
  <si>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</si>
  <si>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</si>
  <si>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</si>
  <si>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</si>
  <si>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</si>
  <si>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</si>
  <si>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</si>
  <si>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</si>
  <si>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</si>
  <si>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</si>
  <si>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</si>
  <si>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</si>
  <si>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</si>
  <si>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</si>
  <si>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</si>
  <si>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</si>
  <si>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</si>
  <si>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</si>
  <si>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</si>
  <si>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</si>
  <si>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</si>
  <si>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</si>
  <si>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</si>
  <si>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</si>
  <si>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</si>
  <si>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</si>
  <si>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</si>
  <si>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</si>
  <si>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</si>
  <si>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</si>
  <si>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</si>
  <si>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</si>
  <si>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</si>
  <si>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</si>
  <si>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</si>
  <si>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</si>
  <si>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</si>
  <si>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</si>
  <si>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</si>
  <si>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</si>
  <si>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</si>
  <si>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</si>
  <si>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</si>
  <si>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</si>
  <si>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</si>
  <si>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</si>
  <si>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</si>
  <si>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</si>
  <si>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</si>
  <si>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</si>
  <si>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</si>
  <si>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</si>
  <si>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</si>
  <si>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</si>
  <si>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</si>
  <si>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</si>
  <si>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</si>
  <si>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</si>
  <si>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</si>
  <si>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</si>
  <si>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</si>
  <si>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</si>
  <si>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</si>
  <si>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</si>
  <si>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</si>
  <si>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</si>
  <si>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</si>
  <si>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</si>
  <si>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</si>
  <si>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</si>
  <si>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</si>
  <si>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</si>
  <si>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</si>
  <si>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</si>
  <si>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</si>
  <si>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</si>
  <si>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</si>
  <si>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</si>
  <si>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</si>
  <si>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</si>
  <si>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</si>
  <si>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</si>
  <si>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</si>
  <si>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</si>
  <si>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</si>
  <si>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</si>
  <si>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</si>
  <si>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</si>
  <si>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</si>
  <si>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</si>
  <si>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</si>
  <si>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</si>
  <si>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</si>
  <si>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</si>
  <si>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</si>
  <si>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</si>
  <si>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</si>
  <si>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</si>
  <si>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</si>
  <si>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</si>
  <si>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</si>
  <si>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</si>
  <si>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</si>
  <si>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</si>
  <si>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</si>
  <si>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</si>
  <si>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</si>
  <si>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</si>
  <si>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</si>
  <si>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</si>
  <si>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</si>
  <si>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</si>
  <si>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</si>
  <si>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</si>
  <si>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</si>
  <si>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</si>
  <si>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</si>
  <si>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</si>
  <si>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</si>
  <si>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</si>
  <si>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</si>
  <si>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</si>
  <si>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</si>
  <si>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</si>
  <si>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</si>
  <si>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</si>
  <si>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</si>
  <si>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</si>
  <si>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</si>
  <si>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</si>
  <si>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</si>
  <si>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</si>
  <si>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</si>
  <si>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</si>
  <si>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</si>
  <si>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</si>
  <si>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</si>
  <si>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</si>
  <si>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</si>
  <si>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</si>
  <si>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</si>
  <si>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</si>
  <si>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</si>
  <si>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</si>
  <si>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</si>
  <si>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</si>
  <si>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</si>
  <si>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</si>
  <si>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</si>
  <si>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</si>
  <si>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</si>
  <si>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</si>
  <si>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</si>
  <si>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</si>
  <si>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</si>
  <si>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</si>
  <si>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</si>
  <si>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</si>
  <si>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</si>
  <si>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</si>
  <si>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</si>
  <si>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</si>
  <si>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</si>
  <si>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</si>
  <si>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</si>
  <si>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</si>
  <si>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</si>
  <si>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</si>
  <si>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</si>
  <si>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</si>
  <si>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</si>
  <si>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</si>
  <si>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</si>
  <si>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</si>
  <si>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</si>
  <si>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</si>
  <si>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</si>
  <si>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</si>
  <si>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</si>
  <si>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</si>
  <si>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</si>
  <si>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</si>
  <si>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</si>
  <si>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</si>
  <si>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</si>
  <si>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</si>
  <si>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</si>
  <si>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</si>
  <si>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</si>
  <si>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</si>
  <si>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</si>
  <si>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</si>
  <si>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</si>
  <si>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</si>
  <si>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</si>
  <si>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</si>
  <si>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</si>
  <si>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</si>
  <si>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</si>
  <si>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</si>
  <si>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</si>
  <si>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</si>
  <si>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</si>
  <si>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</si>
  <si>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</si>
  <si>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</si>
  <si>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</si>
  <si>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</si>
  <si>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</si>
  <si>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</si>
  <si>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</si>
  <si>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</si>
  <si>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</si>
  <si>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</si>
  <si>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</si>
  <si>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</si>
  <si>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</si>
  <si>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</si>
  <si>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</si>
  <si>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</si>
  <si>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</si>
  <si>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</si>
  <si>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</si>
  <si>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</si>
  <si>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</si>
  <si>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</si>
  <si>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</si>
  <si>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</si>
  <si>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</si>
  <si>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</si>
  <si>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</si>
  <si>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</si>
  <si>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</si>
  <si>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</si>
  <si>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</si>
  <si>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</si>
  <si>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</si>
  <si>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</si>
  <si>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</si>
  <si>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</si>
  <si>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</si>
  <si>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</si>
  <si>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</si>
  <si>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</si>
  <si>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</si>
  <si>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</si>
  <si>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</si>
  <si>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</si>
  <si>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</si>
  <si>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</si>
  <si>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</si>
  <si>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</si>
  <si>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</si>
  <si>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</si>
  <si>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</si>
  <si>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</si>
  <si>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</si>
  <si>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</si>
  <si>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</si>
  <si>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</si>
  <si>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</si>
  <si>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</si>
  <si>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</si>
  <si>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</si>
  <si>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</si>
  <si>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</si>
  <si>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</si>
  <si>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</si>
  <si>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</si>
  <si>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</si>
  <si>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</si>
  <si>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</si>
  <si>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</si>
  <si>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</si>
  <si>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</si>
  <si>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</si>
  <si>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</si>
  <si>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</si>
  <si>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</si>
  <si>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</si>
  <si>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</si>
  <si>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</si>
  <si>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</si>
  <si>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</si>
  <si>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</si>
  <si>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</si>
  <si>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</si>
  <si>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</si>
  <si>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</si>
  <si>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</si>
  <si>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</si>
  <si>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</si>
  <si>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</si>
  <si>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</si>
  <si>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</si>
  <si>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</si>
  <si>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</si>
  <si>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</si>
  <si>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</si>
  <si>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</si>
  <si>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</si>
  <si>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</si>
  <si>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</si>
  <si>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</si>
  <si>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</si>
  <si>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</si>
  <si>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</si>
  <si>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</si>
  <si>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</si>
  <si>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</si>
  <si>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</si>
  <si>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</si>
  <si>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</si>
  <si>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</si>
  <si>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</si>
  <si>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</si>
  <si>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</si>
  <si>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</si>
  <si>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</si>
  <si>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</si>
  <si>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</si>
  <si>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</si>
  <si>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</si>
  <si>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</si>
  <si>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</si>
  <si>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</si>
  <si>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</si>
  <si>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</si>
  <si>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</si>
  <si>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</si>
  <si>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</si>
  <si>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</si>
  <si>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</si>
  <si>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</si>
  <si>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</si>
  <si>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</si>
  <si>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</si>
  <si>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</si>
  <si>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</si>
  <si>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</si>
  <si>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</si>
  <si>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</si>
  <si>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</si>
  <si>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</si>
  <si>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</si>
  <si>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</si>
  <si>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</si>
  <si>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</si>
  <si>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</si>
  <si>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</si>
  <si>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</si>
  <si>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</si>
  <si>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</si>
  <si>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</si>
  <si>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</si>
  <si>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</si>
  <si>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</si>
  <si>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</si>
  <si>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</si>
  <si>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</si>
  <si>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</si>
  <si>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</si>
  <si>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</si>
  <si>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</si>
  <si>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</si>
  <si>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</si>
  <si>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</si>
  <si>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</si>
  <si>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</si>
  <si>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</si>
  <si>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</si>
  <si>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</si>
  <si>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</si>
  <si>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</si>
  <si>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</si>
  <si>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</si>
  <si>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</si>
  <si>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</si>
  <si>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</si>
  <si>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</si>
  <si>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</si>
  <si>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</si>
  <si>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</si>
  <si>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</si>
  <si>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</si>
  <si>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</si>
  <si>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</si>
  <si>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</si>
  <si>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</si>
  <si>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</si>
  <si>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</si>
  <si>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</si>
  <si>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</si>
  <si>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</si>
  <si>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</si>
  <si>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</si>
  <si>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</si>
  <si>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</si>
  <si>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</si>
  <si>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</si>
  <si>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</si>
  <si>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</si>
  <si>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</si>
  <si>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</si>
  <si>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</si>
  <si>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</si>
  <si>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</si>
  <si>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</si>
  <si>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</si>
  <si>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</si>
  <si>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</si>
  <si>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</si>
  <si>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</si>
  <si>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</si>
  <si>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</si>
  <si>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</si>
  <si>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</si>
  <si>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</si>
  <si>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</si>
  <si>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</si>
  <si>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</si>
  <si>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</si>
  <si>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</si>
  <si>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</si>
  <si>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</si>
  <si>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</si>
  <si>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</si>
  <si>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</si>
  <si>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</si>
  <si>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</si>
  <si>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</si>
  <si>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</si>
  <si>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</si>
  <si>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</si>
  <si>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</si>
  <si>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</si>
  <si>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</si>
  <si>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</si>
  <si>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</si>
  <si>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</si>
  <si>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</si>
  <si>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</si>
  <si>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</si>
  <si>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</si>
  <si>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</si>
  <si>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</si>
  <si>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</si>
  <si>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</si>
  <si>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</si>
  <si>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</si>
  <si>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</si>
  <si>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</si>
  <si>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</si>
  <si>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</si>
  <si>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</si>
  <si>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</si>
  <si>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</si>
  <si>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</si>
  <si>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</si>
  <si>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</si>
  <si>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</si>
  <si>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</si>
  <si>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</si>
  <si>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</si>
  <si>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</si>
  <si>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</si>
  <si>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</si>
  <si>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</si>
  <si>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</si>
  <si>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</si>
  <si>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</si>
  <si>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</si>
  <si>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</si>
  <si>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</si>
  <si>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</si>
  <si>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</si>
  <si>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</si>
  <si>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</si>
  <si>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</si>
  <si>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</si>
  <si>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</si>
  <si>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</si>
  <si>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</si>
  <si>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</si>
  <si>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</si>
  <si>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</si>
  <si>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</si>
  <si>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</si>
  <si>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</si>
  <si>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</si>
  <si>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</si>
  <si>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</si>
  <si>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</si>
  <si>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</si>
  <si>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</si>
  <si>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</si>
  <si>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</si>
  <si>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</si>
  <si>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</si>
  <si>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</si>
  <si>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</si>
  <si>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</si>
  <si>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</si>
  <si>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</si>
  <si>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</si>
  <si>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</si>
  <si>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</si>
  <si>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</si>
  <si>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</si>
  <si>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</si>
  <si>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</si>
  <si>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</si>
  <si>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</si>
  <si>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</si>
  <si>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</si>
  <si>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</si>
  <si>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</si>
  <si>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</si>
  <si>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</si>
  <si>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</si>
  <si>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</si>
  <si>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</si>
  <si>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</si>
  <si>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</si>
  <si>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</si>
  <si>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</si>
  <si>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</si>
  <si>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</si>
  <si>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</si>
  <si>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</si>
  <si>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</si>
  <si>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</si>
  <si>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</si>
  <si>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</si>
  <si>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</si>
  <si>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</si>
  <si>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</si>
  <si>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</si>
  <si>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</si>
  <si>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</si>
  <si>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</si>
  <si>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</si>
  <si>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</si>
  <si>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</si>
  <si>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</si>
  <si>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</si>
  <si>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</si>
  <si>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</si>
  <si>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</si>
  <si>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</si>
  <si>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</si>
  <si>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</si>
  <si>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</si>
  <si>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</si>
  <si>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</si>
  <si>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</si>
  <si>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</si>
  <si>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</si>
  <si>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</si>
  <si>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</si>
  <si>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</si>
  <si>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</si>
  <si>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</si>
  <si>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</si>
  <si>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</si>
  <si>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</si>
  <si>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</si>
  <si>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</si>
  <si>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</si>
  <si>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</si>
  <si>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</si>
  <si>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</si>
  <si>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</si>
  <si>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</si>
  <si>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</si>
  <si>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</si>
  <si>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</si>
  <si>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</si>
  <si>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</si>
  <si>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</si>
  <si>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</si>
  <si>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</si>
  <si>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</si>
  <si>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</si>
  <si>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</si>
  <si>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</si>
  <si>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</si>
  <si>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</si>
  <si>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</si>
  <si>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</si>
  <si>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</si>
  <si>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</si>
  <si>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</si>
  <si>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</si>
  <si>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</si>
  <si>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</si>
  <si>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</si>
  <si>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</si>
  <si>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</si>
  <si>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</si>
  <si>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</si>
  <si>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</si>
  <si>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</si>
  <si>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</si>
  <si>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</si>
  <si>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</si>
  <si>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</si>
  <si>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</si>
  <si>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</si>
  <si>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</si>
  <si>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</si>
  <si>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</si>
  <si>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</si>
  <si>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</si>
  <si>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</si>
  <si>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</si>
  <si>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</si>
  <si>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</si>
  <si>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</si>
  <si>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</si>
  <si>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</si>
  <si>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</si>
  <si>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</si>
  <si>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</si>
  <si>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</si>
  <si>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</si>
  <si>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</si>
  <si>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</si>
  <si>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</si>
  <si>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</si>
  <si>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</si>
  <si>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</si>
  <si>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</si>
  <si>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</si>
  <si>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</si>
  <si>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</si>
  <si>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</si>
  <si>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</si>
  <si>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</si>
  <si>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</si>
  <si>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</si>
  <si>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</si>
  <si>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</si>
  <si>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</si>
  <si>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</si>
  <si>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</si>
  <si>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</si>
  <si>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</si>
  <si>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</si>
  <si>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</si>
  <si>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</si>
  <si>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</si>
  <si>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</si>
  <si>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</si>
  <si>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</si>
  <si>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</si>
  <si>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</si>
  <si>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</si>
  <si>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</si>
  <si>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</si>
  <si>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</si>
  <si>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</si>
  <si>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</si>
  <si>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</si>
  <si>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</si>
  <si>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</si>
  <si>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</si>
  <si>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</si>
  <si>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</si>
  <si>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</si>
  <si>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</si>
  <si>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</si>
  <si>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</si>
  <si>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</si>
  <si>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</si>
  <si>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</si>
  <si>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</si>
  <si>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</si>
  <si>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</si>
  <si>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</si>
  <si>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</si>
  <si>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</si>
  <si>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</si>
  <si>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</si>
  <si>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</si>
  <si>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</si>
  <si>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</si>
  <si>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</si>
  <si>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</si>
  <si>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</si>
  <si>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</si>
  <si>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</si>
  <si>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</si>
  <si>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</si>
  <si>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</si>
  <si>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</si>
  <si>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</si>
  <si>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</si>
  <si>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</si>
  <si>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</si>
  <si>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</si>
  <si>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</si>
  <si>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</si>
  <si>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</si>
  <si>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</si>
  <si>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</si>
  <si>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</si>
  <si>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</si>
  <si>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</si>
  <si>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</si>
  <si>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</si>
  <si>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</si>
  <si>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</si>
  <si>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</si>
  <si>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</si>
  <si>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</si>
  <si>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</si>
  <si>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</si>
  <si>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</si>
  <si>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</si>
  <si>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</si>
  <si>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</si>
  <si>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</si>
  <si>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</si>
  <si>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</si>
  <si>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</si>
  <si>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</si>
  <si>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</si>
  <si>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</si>
  <si>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</si>
  <si>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</si>
  <si>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</si>
  <si>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</si>
  <si>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</si>
  <si>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</si>
  <si>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</si>
  <si>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</si>
  <si>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</si>
  <si>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</si>
  <si>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</si>
  <si>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</si>
  <si>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</si>
  <si>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</si>
  <si>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</si>
  <si>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</si>
  <si>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</si>
  <si>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</si>
  <si>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</si>
  <si>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</si>
  <si>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</si>
  <si>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</si>
  <si>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</si>
  <si>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</si>
  <si>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</si>
  <si>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</si>
  <si>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</si>
  <si>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</si>
  <si>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</si>
  <si>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</si>
  <si>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</si>
  <si>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</si>
  <si>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</si>
  <si>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</si>
  <si>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</si>
  <si>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</si>
  <si>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</si>
  <si>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</si>
  <si>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</si>
  <si>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</si>
  <si>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</si>
  <si>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</si>
  <si>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</si>
  <si>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</si>
  <si>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</si>
  <si>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</si>
  <si>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</si>
  <si>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</si>
  <si>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</si>
  <si>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</si>
  <si>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</si>
  <si>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</si>
  <si>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</si>
  <si>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</si>
  <si>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</si>
  <si>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</si>
  <si>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</si>
  <si>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</si>
  <si>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</si>
  <si>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</si>
  <si>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</si>
  <si>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</si>
  <si>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</si>
  <si>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</si>
  <si>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</si>
  <si>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</si>
  <si>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</si>
  <si>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</si>
  <si>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</si>
  <si>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</si>
  <si>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</si>
  <si>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</si>
  <si>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</si>
  <si>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</si>
  <si>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</si>
  <si>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</si>
  <si>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</si>
  <si>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</si>
  <si>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</si>
  <si>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</si>
  <si>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</si>
  <si>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</si>
  <si>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</si>
  <si>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</si>
  <si>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</si>
  <si>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</si>
  <si>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</si>
  <si>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</si>
  <si>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</si>
  <si>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</si>
  <si>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</si>
  <si>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</si>
  <si>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</si>
  <si>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</si>
  <si>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</si>
  <si>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</si>
  <si>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</si>
  <si>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</si>
  <si>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</si>
  <si>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</si>
  <si>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</si>
  <si>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</si>
  <si>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</si>
  <si>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</si>
  <si>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</si>
  <si>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</si>
  <si>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</si>
  <si>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</si>
  <si>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</si>
  <si>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</si>
  <si>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</si>
  <si>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</si>
  <si>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</si>
  <si>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</si>
  <si>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</si>
  <si>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</si>
  <si>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</si>
  <si>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</si>
  <si>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</si>
  <si>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</si>
  <si>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</si>
  <si>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</si>
  <si>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</si>
  <si>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</si>
  <si>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</si>
  <si>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</si>
  <si>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</si>
  <si>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</si>
  <si>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</si>
  <si>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</si>
  <si>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</si>
  <si>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</si>
  <si>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</si>
  <si>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</si>
  <si>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</si>
  <si>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</si>
  <si>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</si>
  <si>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</si>
  <si>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</si>
  <si>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</si>
  <si>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</si>
  <si>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</si>
  <si>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</si>
  <si>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</si>
  <si>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</si>
  <si>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</si>
  <si>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</si>
  <si>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</si>
  <si>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</si>
  <si>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</si>
  <si>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</si>
  <si>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</si>
  <si>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</si>
  <si>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</si>
  <si>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</si>
  <si>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</si>
  <si>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</si>
  <si>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</si>
  <si>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</si>
  <si>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</si>
  <si>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</si>
  <si>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</si>
  <si>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</si>
  <si>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</si>
  <si>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</si>
  <si>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</si>
  <si>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</si>
  <si>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</si>
  <si>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</si>
  <si>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</si>
  <si>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</si>
  <si>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</si>
  <si>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</si>
  <si>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</si>
  <si>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</si>
  <si>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</si>
  <si>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</si>
  <si>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</si>
  <si>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</si>
  <si>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</si>
  <si>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</si>
  <si>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</si>
  <si>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</si>
  <si>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</si>
  <si>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</si>
  <si>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</si>
  <si>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</si>
  <si>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</si>
  <si>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</si>
  <si>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</si>
  <si>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</si>
  <si>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</si>
  <si>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</si>
  <si>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</si>
  <si>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</si>
  <si>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</si>
  <si>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</si>
  <si>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</si>
  <si>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</si>
  <si>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</si>
  <si>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</si>
  <si>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</si>
  <si>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</si>
  <si>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</si>
  <si>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</si>
  <si>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</si>
  <si>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</si>
  <si>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</si>
  <si>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</si>
  <si>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</si>
  <si>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</si>
  <si>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</si>
  <si>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</si>
  <si>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</si>
  <si>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</si>
  <si>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</si>
  <si>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</si>
  <si>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</si>
  <si>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</si>
  <si>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</si>
  <si>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</si>
  <si>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</si>
  <si>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</si>
  <si>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</si>
  <si>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</si>
  <si>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</si>
  <si>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</si>
  <si>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</si>
  <si>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</si>
  <si>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</si>
  <si>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</si>
  <si>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</si>
  <si>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</si>
  <si>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</si>
  <si>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</si>
  <si>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</si>
  <si>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</si>
  <si>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</si>
  <si>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</si>
  <si>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</si>
  <si>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</si>
  <si>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</si>
  <si>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</si>
  <si>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</si>
  <si>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</si>
  <si>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</si>
  <si>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</si>
  <si>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</si>
  <si>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</si>
  <si>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</si>
  <si>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</si>
  <si>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</si>
  <si>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</si>
  <si>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</si>
  <si>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</si>
  <si>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</si>
  <si>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</si>
  <si>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</si>
  <si>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</si>
  <si>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</si>
  <si>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</si>
  <si>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</si>
  <si>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</si>
  <si>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</si>
  <si>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</si>
  <si>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</si>
  <si>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</si>
  <si>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</si>
  <si>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</si>
  <si>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</si>
  <si>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</si>
  <si>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</si>
  <si>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</si>
  <si>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</si>
  <si>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</si>
  <si>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</si>
  <si>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</si>
  <si>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</si>
  <si>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</si>
  <si>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</si>
  <si>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</si>
  <si>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</si>
  <si>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</si>
  <si>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</si>
  <si>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</si>
  <si>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</si>
  <si>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</si>
  <si>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</si>
  <si>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</si>
  <si>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</si>
  <si>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</si>
  <si>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</si>
  <si>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</si>
  <si>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</si>
  <si>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</si>
  <si>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</si>
  <si>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</si>
  <si>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</si>
  <si>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</si>
  <si>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</si>
  <si>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</si>
  <si>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</si>
  <si>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</si>
  <si>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</si>
  <si>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</si>
  <si>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</si>
  <si>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</si>
  <si>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</si>
  <si>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</si>
  <si>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</si>
  <si>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</si>
  <si>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</si>
  <si>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</si>
  <si>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</si>
  <si>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</si>
  <si>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</si>
  <si>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</si>
  <si>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</si>
  <si>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</si>
  <si>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</si>
  <si>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</si>
  <si>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</si>
  <si>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</si>
  <si>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</si>
  <si>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</si>
  <si>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</si>
  <si>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</si>
  <si>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</si>
  <si>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</si>
  <si>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</si>
  <si>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</si>
  <si>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</si>
  <si>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</si>
  <si>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</si>
  <si>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</si>
  <si>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</si>
  <si>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</si>
  <si>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</si>
  <si>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</si>
  <si>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</si>
  <si>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</si>
  <si>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</si>
  <si>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</si>
  <si>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</si>
  <si>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</si>
  <si>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</si>
  <si>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</si>
  <si>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</si>
  <si>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</si>
  <si>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</si>
  <si>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</si>
  <si>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</si>
  <si>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</si>
  <si>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</si>
  <si>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</si>
  <si>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</si>
  <si>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</si>
  <si>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</si>
  <si>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</si>
  <si>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</si>
  <si>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</si>
  <si>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</si>
  <si>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</si>
  <si>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</si>
  <si>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</si>
  <si>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</si>
  <si>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</si>
  <si>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</si>
  <si>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</si>
  <si>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</si>
  <si>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</si>
  <si>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</si>
  <si>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</si>
  <si>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</si>
  <si>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</si>
  <si>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</si>
  <si>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</si>
  <si>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</si>
  <si>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</si>
  <si>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</si>
  <si>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</si>
  <si>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</si>
  <si>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</si>
  <si>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</si>
  <si>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</si>
  <si>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</si>
  <si>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</si>
  <si>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</si>
  <si>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</si>
  <si>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</si>
  <si>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</si>
  <si>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</si>
  <si>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</si>
  <si>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</si>
  <si>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</si>
  <si>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</si>
  <si>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</si>
  <si>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</si>
  <si>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</si>
  <si>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</si>
  <si>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</si>
  <si>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</si>
  <si>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</si>
  <si>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</si>
  <si>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</si>
  <si>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</si>
  <si>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</si>
  <si>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</si>
  <si>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</si>
  <si>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</si>
  <si>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</si>
  <si>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</si>
  <si>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</si>
  <si>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</si>
  <si>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</si>
  <si>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</si>
  <si>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</si>
  <si>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</si>
  <si>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</si>
  <si>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</si>
  <si>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</si>
  <si>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</si>
  <si>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</si>
  <si>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</si>
  <si>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</si>
  <si>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</si>
  <si>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</si>
  <si>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</si>
  <si>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</si>
  <si>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</si>
  <si>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</si>
  <si>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</si>
  <si>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</si>
  <si>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</si>
  <si>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</si>
  <si>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</si>
  <si>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</si>
  <si>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</si>
  <si>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</si>
  <si>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</si>
  <si>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</si>
  <si>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</si>
  <si>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</si>
  <si>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</si>
  <si>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</si>
  <si>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</si>
  <si>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</si>
  <si>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</si>
  <si>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</si>
  <si>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</si>
  <si>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</si>
  <si>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</si>
  <si>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</si>
  <si>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</si>
  <si>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</si>
  <si>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</si>
  <si>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</si>
  <si>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</si>
  <si>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</si>
  <si>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</si>
  <si>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</si>
  <si>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</si>
  <si>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</si>
  <si>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</si>
  <si>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</si>
  <si>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</si>
  <si>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</si>
  <si>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</si>
  <si>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</si>
  <si>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</si>
  <si>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</si>
  <si>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</si>
  <si>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</si>
  <si>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</si>
  <si>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</si>
  <si>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</si>
  <si>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</si>
  <si>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</si>
  <si>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</si>
  <si>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</si>
  <si>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</si>
  <si>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</si>
  <si>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</si>
  <si>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</si>
  <si>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</si>
  <si>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</si>
  <si>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</si>
  <si>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</si>
  <si>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</si>
  <si>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</si>
  <si>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</si>
  <si>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</si>
  <si>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</si>
  <si>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</si>
  <si>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</si>
  <si>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</si>
  <si>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</si>
  <si>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</si>
  <si>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</si>
  <si>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</si>
  <si>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</si>
  <si>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</si>
  <si>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</si>
  <si>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</si>
  <si>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</si>
  <si>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</si>
  <si>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</si>
  <si>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</si>
  <si>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</si>
  <si>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</si>
  <si>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</si>
  <si>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</si>
  <si>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</si>
  <si>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</si>
  <si>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</si>
  <si>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</si>
  <si>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</si>
  <si>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</si>
  <si>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</si>
  <si>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</si>
  <si>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</si>
  <si>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</si>
  <si>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</si>
  <si>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</si>
  <si>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</si>
  <si>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</si>
  <si>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</si>
  <si>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</si>
  <si>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</si>
  <si>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</si>
  <si>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</si>
  <si>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</si>
  <si>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</si>
  <si>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</si>
  <si>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</si>
  <si>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</si>
  <si>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</si>
  <si>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</si>
  <si>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</si>
  <si>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</si>
  <si>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</si>
  <si>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</si>
  <si>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</si>
  <si>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</si>
  <si>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</si>
  <si>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</si>
  <si>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</si>
  <si>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</si>
  <si>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</si>
  <si>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</si>
  <si>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</si>
  <si>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</si>
  <si>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</si>
  <si>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</si>
  <si>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</si>
  <si>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</si>
  <si>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</si>
  <si>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</si>
  <si>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</si>
  <si>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</si>
  <si>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</si>
  <si>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</si>
  <si>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</si>
  <si>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</si>
  <si>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</si>
  <si>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</si>
  <si>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</si>
  <si>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</si>
  <si>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</si>
  <si>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</si>
  <si>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</si>
  <si>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</si>
  <si>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</si>
  <si>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</si>
  <si>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</si>
  <si>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</si>
  <si>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</si>
  <si>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</si>
  <si>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</si>
  <si>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</si>
  <si>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</si>
  <si>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</si>
  <si>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</si>
  <si>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</si>
  <si>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</si>
  <si>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</si>
  <si>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</si>
  <si>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</si>
  <si>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</si>
  <si>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</si>
  <si>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</si>
  <si>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</si>
  <si>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</si>
  <si>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</si>
  <si>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</si>
  <si>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</si>
  <si>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</si>
  <si>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</si>
  <si>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</si>
  <si>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</si>
  <si>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</si>
  <si>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</si>
  <si>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</si>
  <si>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</si>
  <si>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</si>
  <si>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</si>
  <si>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</si>
  <si>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</si>
  <si>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</si>
  <si>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</si>
  <si>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</si>
  <si>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</si>
  <si>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</si>
  <si>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</si>
  <si>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</si>
  <si>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</si>
  <si>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</si>
  <si>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</si>
  <si>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</si>
  <si>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</si>
  <si>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</si>
  <si>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</si>
  <si>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</si>
  <si>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</si>
  <si>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</si>
  <si>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</si>
  <si>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</si>
  <si>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</si>
  <si>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</si>
  <si>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</si>
  <si>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</si>
  <si>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</si>
  <si>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</si>
  <si>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</si>
  <si>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</si>
  <si>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</si>
  <si>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</si>
  <si>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</si>
  <si>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</si>
  <si>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</si>
  <si>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</si>
  <si>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</si>
  <si>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</si>
  <si>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</si>
  <si>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</si>
  <si>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</si>
  <si>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</si>
  <si>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</si>
  <si>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</si>
  <si>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</si>
  <si>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</si>
  <si>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</si>
  <si>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</si>
  <si>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</si>
  <si>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</si>
  <si>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</si>
  <si>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</si>
  <si>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</si>
  <si>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</si>
  <si>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</si>
  <si>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</si>
  <si>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</si>
  <si>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</si>
  <si>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</si>
  <si>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</si>
  <si>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</si>
  <si>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</si>
  <si>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</si>
  <si>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</si>
  <si>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</si>
  <si>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</si>
  <si>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</si>
  <si>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</si>
  <si>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</si>
  <si>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</si>
  <si>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</si>
  <si>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</si>
  <si>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</si>
  <si>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</si>
  <si>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</si>
  <si>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</si>
  <si>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</si>
  <si>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</si>
  <si>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</si>
  <si>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</si>
  <si>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</si>
  <si>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</si>
  <si>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</si>
  <si>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</si>
  <si>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</si>
  <si>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</si>
  <si>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</si>
  <si>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</si>
  <si>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</si>
  <si>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</si>
  <si>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</si>
  <si>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</si>
  <si>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</si>
  <si>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</si>
  <si>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</si>
  <si>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</si>
  <si>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</si>
  <si>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</si>
  <si>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</si>
  <si>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</si>
  <si>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</si>
  <si>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</si>
  <si>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</si>
  <si>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</si>
  <si>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</si>
  <si>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</si>
  <si>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</si>
  <si>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</si>
  <si>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</si>
  <si>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</si>
  <si>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</si>
  <si>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</si>
  <si>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</si>
  <si>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</si>
  <si>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</si>
  <si>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</si>
  <si>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</si>
  <si>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</si>
  <si>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</si>
  <si>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</si>
  <si>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</si>
  <si>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</si>
  <si>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</si>
  <si>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</si>
  <si>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</si>
  <si>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</si>
  <si>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</si>
  <si>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</si>
  <si>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</si>
  <si>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</si>
  <si>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</si>
  <si>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</si>
  <si>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</si>
  <si>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</si>
  <si>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</si>
  <si>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</si>
  <si>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</si>
  <si>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</si>
  <si>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</si>
  <si>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</si>
  <si>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</si>
  <si>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</si>
  <si>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</si>
  <si>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</si>
  <si>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</si>
  <si>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</si>
  <si>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</si>
  <si>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</si>
  <si>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</si>
  <si>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</si>
  <si>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</si>
  <si>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</si>
  <si>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</si>
  <si>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</si>
  <si>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</si>
  <si>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</si>
  <si>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</si>
  <si>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</si>
  <si>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</si>
  <si>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</si>
  <si>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</si>
  <si>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</si>
  <si>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</si>
  <si>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</si>
  <si>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</si>
  <si>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</si>
  <si>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</si>
  <si>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</si>
  <si>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</si>
  <si>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</si>
  <si>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</si>
  <si>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</si>
  <si>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</si>
  <si>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</si>
  <si>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</si>
  <si>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</si>
  <si>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</si>
  <si>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</si>
  <si>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</si>
  <si>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</si>
  <si>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</si>
  <si>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</si>
  <si>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</si>
  <si>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</si>
  <si>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</si>
  <si>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</si>
  <si>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</si>
  <si>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</si>
  <si>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</si>
  <si>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</si>
  <si>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</si>
  <si>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</si>
  <si>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</si>
  <si>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</si>
  <si>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</si>
  <si>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</si>
  <si>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</si>
  <si>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</si>
  <si>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</si>
  <si>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</si>
  <si>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</si>
  <si>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</si>
  <si>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</si>
  <si>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</si>
  <si>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</si>
  <si>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</si>
  <si>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</si>
  <si>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</si>
  <si>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</si>
  <si>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</si>
  <si>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</si>
  <si>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</si>
  <si>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</si>
  <si>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</si>
  <si>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</si>
  <si>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</si>
  <si>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</si>
  <si>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</si>
  <si>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</si>
  <si>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</si>
  <si>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</si>
  <si>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</si>
  <si>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</si>
  <si>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</si>
  <si>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</si>
  <si>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</si>
  <si>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</si>
  <si>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</si>
  <si>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</si>
  <si>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</si>
  <si>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</si>
  <si>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</si>
  <si>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</si>
  <si>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</si>
  <si>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</si>
  <si>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</si>
  <si>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</si>
  <si>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</si>
  <si>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</si>
  <si>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</si>
  <si>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</si>
  <si>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</si>
  <si>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</si>
  <si>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</si>
  <si>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</si>
  <si>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</si>
  <si>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</si>
  <si>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</si>
  <si>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</si>
  <si>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</si>
  <si>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</si>
  <si>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</si>
  <si>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</si>
  <si>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</si>
  <si>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</si>
  <si>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</si>
  <si>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</si>
  <si>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</si>
  <si>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</si>
  <si>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</si>
  <si>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</si>
  <si>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</si>
  <si>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</si>
  <si>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</si>
  <si>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</si>
  <si>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</si>
  <si>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</si>
  <si>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</si>
  <si>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</si>
  <si>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</si>
  <si>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</si>
  <si>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</si>
  <si>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</si>
  <si>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</si>
  <si>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</si>
  <si>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</si>
  <si>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</si>
  <si>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</si>
  <si>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</si>
  <si>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</si>
  <si>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</si>
  <si>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</si>
  <si>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</si>
  <si>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</si>
  <si>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</si>
  <si>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</si>
  <si>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</si>
  <si>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</si>
  <si>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</si>
  <si>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</si>
  <si>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</si>
  <si>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</si>
  <si>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</si>
  <si>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</si>
  <si>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</si>
  <si>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</si>
  <si>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</si>
  <si>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</si>
  <si>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</si>
  <si>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</si>
  <si>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</si>
  <si>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</si>
  <si>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</si>
  <si>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</si>
  <si>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</si>
  <si>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</si>
  <si>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</si>
  <si>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</si>
  <si>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</si>
  <si>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</si>
  <si>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</si>
  <si>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</si>
  <si>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</si>
  <si>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</si>
  <si>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</si>
  <si>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</si>
  <si>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</si>
  <si>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</si>
  <si>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</si>
  <si>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</si>
  <si>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</si>
  <si>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</si>
  <si>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</si>
  <si>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</si>
  <si>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</si>
  <si>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</si>
  <si>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</si>
  <si>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</si>
  <si>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</si>
  <si>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</si>
  <si>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</si>
  <si>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</si>
  <si>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</si>
  <si>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</si>
  <si>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</si>
  <si>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</si>
  <si>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</si>
  <si>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</si>
  <si>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</si>
  <si>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</si>
  <si>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</si>
  <si>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</si>
  <si>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</si>
  <si>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</si>
  <si>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</si>
  <si>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</si>
  <si>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</si>
  <si>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</si>
  <si>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</si>
  <si>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</si>
  <si>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</si>
  <si>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</si>
  <si>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</si>
  <si>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</si>
  <si>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</si>
  <si>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</si>
  <si>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</si>
  <si>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</si>
  <si>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</si>
  <si>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</si>
  <si>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</si>
  <si>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</si>
  <si>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</si>
  <si>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</si>
  <si>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</si>
  <si>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</si>
  <si>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</si>
  <si>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</si>
  <si>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</si>
  <si>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</si>
  <si>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</si>
  <si>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</si>
  <si>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</si>
  <si>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</si>
  <si>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</si>
  <si>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</si>
  <si>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</si>
  <si>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</si>
  <si>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</si>
  <si>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</si>
  <si>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</si>
  <si>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</si>
  <si>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</si>
  <si>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</si>
  <si>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</si>
  <si>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</si>
  <si>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</si>
  <si>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</si>
  <si>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</si>
  <si>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</si>
  <si>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</si>
  <si>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</si>
  <si>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</si>
  <si>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</si>
  <si>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</si>
  <si>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</si>
  <si>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</si>
  <si>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</si>
  <si>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</si>
  <si>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</si>
  <si>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</si>
  <si>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</si>
  <si>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</si>
  <si>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</si>
  <si>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</si>
  <si>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</si>
  <si>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</si>
  <si>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</si>
  <si>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</si>
  <si>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</si>
  <si>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</si>
  <si>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</si>
  <si>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</si>
  <si>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</si>
  <si>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</si>
  <si>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</si>
  <si>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</si>
  <si>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</si>
  <si>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</si>
  <si>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</si>
  <si>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</si>
  <si>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</si>
  <si>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</si>
  <si>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</si>
  <si>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</si>
  <si>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</si>
  <si>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</si>
  <si>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</si>
  <si>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</si>
  <si>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</si>
  <si>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</si>
  <si>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</si>
  <si>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</si>
  <si>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</si>
  <si>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</si>
  <si>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</si>
  <si>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</si>
  <si>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</si>
  <si>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</si>
  <si>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</si>
  <si>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</si>
  <si>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</si>
  <si>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</si>
  <si>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</si>
  <si>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</si>
  <si>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</si>
  <si>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</si>
  <si>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</si>
  <si>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</si>
  <si>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</si>
  <si>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</si>
  <si>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</si>
  <si>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</si>
  <si>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</si>
  <si>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</si>
  <si>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</si>
  <si>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</si>
  <si>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</si>
  <si>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</si>
  <si>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</si>
  <si>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</si>
  <si>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</si>
  <si>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</si>
  <si>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</si>
  <si>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</si>
  <si>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</si>
  <si>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</si>
  <si>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</si>
  <si>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</si>
  <si>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</si>
  <si>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</si>
  <si>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</si>
  <si>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</si>
  <si>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</si>
  <si>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</si>
  <si>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</si>
  <si>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</si>
  <si>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</si>
  <si>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</si>
  <si>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</si>
  <si>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</si>
  <si>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</si>
  <si>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</si>
  <si>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</si>
  <si>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</si>
  <si>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</si>
  <si>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</si>
  <si>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</si>
  <si>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</si>
  <si>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</si>
  <si>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</si>
  <si>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</si>
  <si>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</si>
  <si>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</si>
  <si>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</si>
  <si>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</si>
  <si>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</si>
  <si>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</si>
  <si>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</si>
  <si>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</si>
  <si>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</si>
  <si>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</si>
  <si>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</si>
  <si>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</si>
  <si>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</si>
  <si>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</si>
  <si>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</si>
  <si>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</si>
  <si>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</si>
  <si>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</si>
  <si>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</si>
  <si>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</si>
  <si>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</si>
  <si>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</si>
  <si>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</si>
  <si>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</si>
  <si>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</si>
  <si>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</si>
  <si>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</si>
  <si>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</si>
  <si>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</si>
  <si>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</si>
  <si>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</si>
  <si>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</si>
  <si>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</si>
  <si>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</si>
  <si>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</si>
  <si>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</si>
  <si>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</si>
  <si>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</si>
  <si>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</si>
  <si>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</si>
  <si>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</si>
  <si>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</si>
  <si>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</si>
  <si>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</si>
  <si>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</si>
  <si>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</si>
  <si>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</si>
  <si>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</si>
  <si>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</si>
  <si>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</si>
  <si>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</si>
  <si>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</si>
  <si>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</si>
  <si>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</si>
  <si>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</si>
  <si>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</si>
  <si>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</si>
  <si>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</si>
  <si>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</si>
  <si>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</si>
  <si>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</si>
  <si>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</si>
  <si>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</si>
  <si>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</si>
  <si>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</si>
  <si>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</si>
  <si>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</si>
  <si>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</si>
  <si>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</si>
  <si>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</si>
  <si>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</si>
  <si>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</si>
  <si>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</si>
  <si>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</si>
  <si>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</si>
  <si>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</si>
  <si>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</si>
  <si>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</si>
  <si>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</si>
  <si>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</si>
  <si>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</si>
  <si>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</si>
  <si>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</si>
  <si>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</si>
  <si>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</si>
  <si>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</si>
  <si>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</si>
  <si>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</si>
  <si>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</si>
  <si>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</si>
  <si>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</si>
  <si>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</si>
  <si>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</si>
  <si>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</si>
  <si>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</si>
  <si>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</si>
  <si>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</si>
  <si>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</si>
  <si>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</si>
  <si>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</si>
  <si>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</si>
  <si>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</si>
  <si>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</si>
  <si>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</si>
  <si>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</si>
  <si>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</si>
  <si>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</si>
  <si>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</si>
  <si>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</si>
  <si>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</si>
  <si>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</si>
  <si>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</si>
  <si>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</si>
  <si>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</si>
  <si>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</si>
  <si>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</si>
  <si>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</si>
  <si>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</si>
  <si>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</si>
  <si>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</si>
  <si>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</si>
  <si>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</si>
  <si>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</si>
  <si>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</si>
  <si>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</si>
  <si>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</si>
  <si>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</si>
  <si>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</si>
  <si>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</si>
  <si>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</si>
  <si>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</si>
  <si>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</si>
  <si>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</si>
  <si>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</si>
  <si>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</si>
  <si>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</si>
  <si>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</si>
  <si>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</si>
  <si>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</si>
  <si>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</si>
  <si>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</si>
  <si>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</si>
  <si>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</si>
  <si>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</si>
  <si>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</si>
  <si>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</si>
  <si>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</si>
  <si>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</si>
  <si>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</si>
  <si>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</si>
  <si>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</si>
  <si>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</si>
  <si>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</si>
  <si>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</si>
  <si>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</si>
  <si>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</si>
  <si>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</si>
  <si>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</si>
  <si>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</si>
  <si>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</si>
  <si>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</si>
  <si>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</si>
  <si>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</si>
  <si>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</si>
  <si>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</si>
  <si>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</si>
  <si>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</si>
  <si>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</si>
  <si>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</si>
  <si>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</si>
  <si>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</si>
  <si>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</si>
  <si>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</si>
  <si>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</si>
  <si>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</si>
  <si>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</si>
  <si>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</si>
  <si>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</si>
  <si>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</si>
  <si>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</si>
  <si>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</si>
  <si>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</si>
  <si>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</si>
  <si>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</si>
  <si>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</si>
  <si>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</si>
  <si>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</si>
  <si>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</si>
  <si>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</si>
  <si>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</si>
  <si>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</si>
  <si>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</si>
  <si>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</si>
  <si>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</si>
  <si>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</si>
  <si>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</si>
  <si>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</si>
  <si>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</si>
  <si>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</si>
  <si>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</si>
  <si>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</si>
  <si>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</si>
  <si>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</si>
  <si>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</si>
  <si>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</si>
  <si>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</si>
  <si>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</si>
  <si>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</si>
  <si>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</si>
  <si>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</si>
  <si>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</si>
  <si>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</si>
  <si>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</si>
  <si>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</si>
  <si>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</si>
  <si>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</si>
  <si>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</si>
  <si>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</si>
  <si>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</si>
  <si>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</si>
  <si>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</si>
  <si>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</si>
  <si>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</si>
  <si>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</si>
  <si>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</si>
  <si>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</si>
  <si>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</si>
  <si>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</si>
  <si>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</si>
  <si>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</si>
  <si>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</si>
  <si>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</si>
  <si>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</si>
  <si>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</si>
  <si>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</si>
  <si>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</si>
  <si>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</si>
  <si>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</si>
  <si>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</si>
  <si>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</si>
  <si>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</si>
  <si>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</si>
  <si>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</si>
  <si>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</si>
  <si>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</si>
  <si>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</si>
  <si>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</si>
  <si>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</si>
  <si>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</si>
  <si>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</si>
  <si>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</si>
  <si>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</si>
  <si>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</si>
  <si>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</si>
  <si>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</si>
  <si>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</si>
  <si>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</si>
  <si>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</si>
  <si>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</si>
  <si>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</si>
  <si>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</si>
  <si>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</si>
  <si>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</si>
  <si>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</si>
  <si>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</si>
  <si>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</si>
  <si>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</si>
  <si>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</si>
  <si>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</si>
  <si>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</si>
  <si>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</si>
  <si>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</si>
  <si>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</si>
  <si>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</si>
  <si>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</si>
  <si>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</si>
  <si>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</si>
  <si>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</si>
  <si>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</si>
  <si>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</si>
  <si>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</si>
  <si>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</si>
  <si>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</si>
  <si>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</si>
  <si>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</si>
  <si>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</si>
  <si>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</si>
  <si>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</si>
  <si>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</si>
  <si>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</si>
  <si>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</si>
  <si>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</si>
  <si>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</si>
  <si>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</si>
  <si>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</si>
  <si>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</si>
  <si>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</si>
  <si>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</si>
  <si>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</si>
  <si>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</si>
  <si>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</si>
  <si>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</si>
  <si>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</si>
  <si>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</si>
  <si>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</si>
  <si>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</si>
  <si>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</si>
  <si>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</si>
  <si>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</si>
  <si>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</si>
  <si>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</si>
  <si>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</si>
  <si>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</si>
  <si>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</si>
  <si>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</si>
  <si>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</si>
  <si>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</si>
  <si>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</si>
  <si>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</si>
  <si>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</si>
  <si>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</si>
  <si>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</si>
  <si>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</si>
  <si>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</si>
  <si>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</si>
  <si>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</si>
  <si>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</si>
  <si>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</si>
  <si>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</si>
  <si>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</si>
  <si>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</si>
  <si>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</si>
  <si>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</si>
  <si>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</si>
  <si>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</si>
  <si>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</si>
  <si>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</si>
  <si>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</si>
  <si>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</si>
  <si>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</si>
  <si>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</si>
  <si>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</si>
  <si>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</si>
  <si>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</si>
  <si>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</si>
  <si>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</si>
  <si>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</si>
  <si>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</si>
  <si>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</si>
  <si>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</si>
  <si>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</si>
  <si>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</si>
  <si>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</si>
  <si>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</si>
  <si>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</si>
  <si>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</si>
  <si>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</si>
  <si>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</si>
  <si>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</si>
  <si>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</si>
  <si>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</si>
  <si>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</si>
  <si>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</si>
  <si>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</si>
  <si>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</si>
  <si>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</si>
  <si>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</si>
  <si>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</si>
  <si>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</si>
  <si>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</si>
  <si>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</si>
  <si>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</si>
  <si>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</si>
  <si>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</si>
  <si>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</si>
  <si>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</si>
  <si>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</si>
  <si>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</si>
  <si>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</si>
  <si>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</si>
  <si>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</si>
  <si>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</si>
  <si>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</si>
  <si>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</si>
  <si>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</si>
  <si>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</si>
  <si>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</si>
  <si>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</si>
  <si>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</si>
  <si>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</si>
  <si>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</si>
  <si>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</si>
  <si>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</si>
  <si>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</si>
  <si>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</si>
  <si>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</si>
  <si>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</si>
  <si>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</si>
  <si>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</si>
  <si>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</si>
  <si>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</si>
  <si>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</si>
  <si>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</si>
  <si>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</si>
  <si>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</si>
  <si>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</si>
  <si>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</si>
  <si>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</si>
  <si>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</si>
  <si>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</si>
  <si>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</si>
  <si>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</si>
  <si>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</si>
  <si>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</si>
  <si>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</si>
  <si>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</si>
  <si>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</si>
  <si>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</si>
  <si>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</si>
  <si>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</si>
  <si>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</si>
  <si>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</si>
  <si>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</si>
  <si>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</si>
  <si>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</si>
  <si>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</si>
  <si>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</si>
  <si>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</si>
  <si>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</si>
  <si>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</si>
  <si>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</si>
  <si>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</si>
  <si>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</si>
  <si>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</si>
  <si>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</si>
  <si>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</si>
  <si>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</si>
  <si>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</si>
  <si>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</si>
  <si>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</si>
  <si>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</si>
  <si>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</si>
  <si>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</si>
  <si>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</si>
  <si>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</si>
  <si>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</si>
  <si>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</si>
  <si>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</si>
  <si>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</si>
  <si>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</si>
  <si>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</si>
  <si>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</si>
  <si>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</si>
  <si>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</si>
  <si>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</si>
  <si>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</si>
  <si>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</si>
  <si>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</si>
  <si>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</si>
  <si>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</si>
  <si>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</si>
  <si>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</si>
  <si>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</si>
  <si>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</si>
  <si>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</si>
  <si>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</si>
  <si>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</si>
  <si>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</si>
  <si>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</si>
  <si>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</si>
  <si>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</si>
  <si>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</si>
  <si>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</si>
  <si>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</si>
  <si>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</si>
  <si>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</si>
  <si>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</si>
  <si>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</si>
  <si>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</si>
  <si>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</si>
  <si>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</si>
  <si>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</si>
  <si>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</si>
  <si>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</si>
  <si>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</si>
  <si>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</si>
  <si>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</si>
  <si>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</si>
  <si>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</si>
  <si>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</si>
  <si>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</si>
  <si>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</si>
  <si>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</si>
  <si>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</si>
  <si>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</si>
  <si>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</si>
  <si>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</si>
  <si>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</si>
  <si>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</si>
  <si>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</si>
  <si>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</si>
  <si>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</si>
  <si>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</si>
  <si>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</si>
  <si>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</si>
  <si>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</si>
  <si>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</si>
  <si>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</si>
  <si>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</si>
  <si>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</si>
  <si>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</si>
  <si>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</si>
  <si>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</si>
  <si>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</si>
  <si>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</si>
  <si>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</si>
  <si>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</si>
  <si>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</si>
  <si>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</si>
  <si>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</si>
  <si>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</si>
  <si>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</si>
  <si>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</si>
  <si>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</si>
  <si>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</si>
  <si>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</si>
  <si>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</si>
  <si>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</si>
  <si>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</si>
  <si>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</si>
  <si>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</si>
  <si>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</si>
  <si>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</si>
  <si>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</si>
  <si>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</si>
  <si>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</si>
  <si>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</si>
  <si>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</si>
  <si>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</si>
  <si>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</si>
  <si>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</si>
  <si>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</si>
  <si>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</si>
  <si>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</si>
  <si>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</si>
  <si>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</si>
  <si>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</si>
  <si>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</si>
  <si>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</si>
  <si>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</si>
  <si>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</si>
  <si>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</si>
  <si>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</si>
  <si>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</si>
  <si>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</si>
  <si>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</si>
  <si>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</si>
  <si>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</si>
  <si>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</si>
  <si>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</si>
  <si>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</si>
  <si>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</si>
  <si>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</si>
  <si>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</si>
  <si>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</si>
  <si>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</si>
  <si>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</si>
  <si>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</si>
  <si>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</si>
  <si>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</si>
  <si>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</si>
  <si>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</si>
  <si>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</si>
  <si>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</si>
  <si>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</si>
  <si>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</si>
  <si>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</si>
  <si>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</si>
  <si>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</si>
  <si>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</si>
  <si>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</si>
  <si>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</si>
  <si>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</si>
  <si>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</si>
  <si>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</si>
  <si>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</si>
  <si>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</si>
  <si>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</si>
  <si>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</si>
  <si>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</si>
  <si>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</si>
  <si>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</si>
  <si>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</si>
  <si>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</si>
  <si>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</si>
  <si>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</si>
  <si>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</si>
  <si>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</si>
  <si>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</si>
  <si>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</si>
  <si>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</si>
  <si>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</si>
  <si>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</si>
  <si>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</si>
  <si>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</si>
  <si>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</si>
  <si>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</si>
  <si>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</si>
  <si>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</si>
  <si>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</si>
  <si>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</si>
  <si>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</si>
  <si>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</si>
  <si>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</si>
  <si>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</si>
  <si>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</si>
  <si>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</si>
  <si>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</si>
  <si>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</si>
  <si>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</si>
  <si>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</si>
  <si>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</si>
  <si>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</si>
  <si>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</si>
  <si>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</si>
  <si>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</si>
  <si>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</si>
  <si>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</si>
  <si>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</si>
  <si>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</si>
  <si>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</si>
  <si>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</si>
  <si>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</si>
  <si>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</si>
  <si>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</si>
  <si>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</si>
  <si>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</si>
  <si>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</si>
  <si>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</si>
  <si>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</si>
  <si>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</si>
  <si>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</si>
  <si>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</si>
  <si>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</si>
  <si>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</si>
  <si>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</si>
  <si>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</si>
  <si>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</si>
  <si>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</si>
  <si>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</si>
  <si>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</si>
  <si>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</si>
  <si>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</si>
  <si>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</si>
  <si>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</si>
  <si>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</si>
  <si>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</si>
  <si>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</si>
  <si>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</si>
  <si>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</si>
  <si>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</si>
  <si>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</si>
  <si>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</si>
  <si>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</si>
  <si>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</si>
  <si>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</si>
  <si>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</si>
  <si>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</si>
  <si>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</si>
  <si>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</si>
  <si>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</si>
  <si>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</si>
  <si>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</si>
  <si>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</si>
  <si>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</si>
  <si>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</si>
  <si>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</si>
  <si>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</si>
  <si>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</si>
  <si>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</si>
  <si>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</si>
  <si>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</si>
  <si>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</si>
  <si>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</si>
  <si>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</si>
  <si>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</si>
  <si>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</si>
  <si>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</si>
  <si>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</si>
  <si>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</si>
  <si>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</si>
  <si>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</si>
  <si>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</si>
  <si>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</si>
  <si>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</si>
  <si>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</si>
  <si>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</si>
  <si>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</si>
  <si>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</si>
  <si>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</si>
  <si>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</si>
  <si>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</si>
  <si>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</si>
  <si>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</si>
  <si>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</si>
  <si>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</si>
  <si>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</si>
  <si>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</si>
  <si>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</si>
  <si>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</si>
  <si>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</si>
  <si>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</si>
  <si>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</si>
  <si>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</si>
  <si>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</si>
  <si>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</si>
  <si>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</si>
  <si>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</si>
  <si>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</si>
  <si>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</si>
  <si>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</si>
  <si>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</si>
  <si>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</si>
  <si>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</si>
  <si>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</si>
  <si>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</si>
  <si>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</si>
  <si>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</si>
  <si>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</si>
  <si>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</si>
  <si>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</si>
  <si>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</si>
  <si>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</si>
  <si>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</si>
  <si>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</si>
  <si>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</si>
  <si>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</si>
  <si>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</si>
  <si>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</si>
  <si>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</si>
  <si>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</si>
  <si>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</si>
  <si>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</si>
  <si>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</si>
  <si>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</si>
  <si>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</si>
  <si>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</si>
  <si>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</si>
  <si>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</si>
  <si>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</si>
  <si>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</si>
  <si>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</si>
  <si>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</si>
  <si>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</si>
  <si>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</si>
  <si>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</si>
  <si>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</si>
  <si>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</si>
  <si>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</si>
  <si>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</si>
  <si>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</si>
  <si>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</si>
  <si>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</si>
  <si>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</si>
  <si>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</si>
  <si>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</si>
  <si>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</si>
  <si>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</si>
  <si>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</si>
  <si>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</si>
  <si>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</si>
  <si>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</si>
  <si>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</si>
  <si>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</si>
  <si>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</si>
  <si>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</si>
  <si>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</si>
  <si>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</si>
  <si>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</si>
  <si>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</si>
  <si>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</si>
  <si>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</si>
  <si>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</si>
  <si>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</si>
  <si>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</si>
  <si>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</si>
  <si>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</si>
  <si>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</si>
  <si>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</si>
  <si>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</si>
  <si>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</si>
  <si>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</si>
  <si>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</si>
  <si>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</si>
  <si>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</si>
  <si>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</si>
  <si>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</si>
  <si>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</si>
  <si>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</si>
  <si>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</si>
  <si>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</si>
  <si>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</si>
  <si>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</si>
  <si>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</si>
  <si>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</si>
  <si>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</si>
  <si>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</si>
  <si>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</si>
  <si>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</si>
  <si>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</si>
  <si>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</si>
  <si>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</si>
  <si>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</si>
  <si>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</si>
  <si>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</si>
  <si>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</si>
  <si>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</si>
  <si>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</si>
  <si>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</si>
  <si>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</si>
  <si>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</si>
  <si>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</si>
  <si>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</si>
  <si>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</si>
  <si>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</si>
  <si>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</si>
  <si>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</si>
  <si>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</si>
  <si>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</si>
  <si>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</si>
  <si>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</si>
  <si>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</si>
  <si>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</si>
  <si>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</si>
  <si>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</si>
  <si>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</si>
  <si>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</si>
  <si>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</si>
  <si>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</si>
  <si>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</si>
  <si>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</si>
  <si>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</si>
  <si>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</si>
  <si>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</si>
  <si>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</si>
  <si>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</si>
  <si>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</si>
  <si>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</si>
  <si>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</si>
  <si>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</si>
  <si>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</si>
  <si>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</si>
  <si>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</si>
  <si>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</si>
  <si>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</si>
  <si>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</si>
  <si>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</si>
  <si>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</si>
  <si>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</si>
  <si>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</si>
  <si>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</si>
  <si>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</si>
  <si>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</si>
  <si>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</si>
  <si>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</si>
  <si>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</si>
  <si>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</si>
  <si>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</si>
  <si>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</si>
  <si>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</si>
  <si>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</si>
  <si>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</si>
  <si>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</si>
  <si>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</si>
  <si>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</si>
  <si>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</si>
  <si>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</si>
  <si>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</si>
  <si>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</si>
  <si>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</si>
  <si>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</si>
  <si>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</si>
  <si>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</si>
  <si>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</si>
  <si>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</si>
  <si>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</si>
  <si>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</si>
  <si>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</si>
  <si>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</si>
  <si>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</si>
  <si>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</si>
  <si>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</si>
  <si>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</si>
  <si>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</si>
  <si>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</si>
  <si>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</si>
  <si>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</si>
  <si>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</si>
  <si>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</si>
  <si>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</si>
  <si>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</si>
  <si>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</si>
  <si>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</si>
  <si>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</si>
  <si>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</si>
  <si>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</si>
  <si>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</si>
  <si>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</si>
  <si>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</si>
  <si>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</si>
  <si>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</si>
  <si>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</si>
  <si>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</si>
  <si>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</si>
  <si>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</si>
  <si>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</si>
  <si>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</si>
  <si>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</si>
  <si>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</si>
  <si>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</si>
  <si>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</si>
  <si>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</si>
  <si>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</si>
  <si>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</si>
  <si>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</si>
  <si>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</si>
  <si>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</si>
  <si>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</si>
  <si>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</si>
  <si>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</si>
  <si>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</si>
  <si>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</si>
  <si>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</si>
  <si>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</si>
  <si>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</si>
  <si>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</si>
  <si>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</si>
  <si>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</si>
  <si>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</si>
  <si>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</si>
  <si>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</si>
  <si>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</si>
  <si>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</si>
  <si>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</si>
  <si>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</si>
  <si>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</si>
  <si>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</si>
  <si>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</si>
  <si>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</si>
  <si>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</si>
  <si>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</si>
  <si>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</si>
  <si>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</si>
  <si>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</si>
  <si>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</si>
  <si>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</si>
  <si>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</si>
  <si>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</si>
  <si>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</si>
  <si>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</si>
  <si>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</si>
  <si>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</si>
  <si>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</si>
  <si>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</si>
  <si>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</si>
  <si>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</si>
  <si>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</si>
  <si>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</si>
  <si>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</si>
  <si>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</si>
  <si>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</si>
  <si>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</si>
  <si>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</si>
  <si>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</si>
  <si>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</si>
  <si>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</si>
  <si>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</si>
  <si>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</si>
  <si>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</si>
  <si>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</si>
  <si>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</si>
  <si>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</si>
  <si>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</si>
  <si>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</si>
  <si>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</si>
  <si>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</si>
  <si>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</si>
  <si>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</si>
  <si>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</si>
  <si>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</si>
  <si>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</si>
  <si>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</si>
  <si>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</si>
  <si>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</si>
  <si>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</si>
  <si>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</si>
  <si>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</si>
  <si>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</si>
  <si>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</si>
  <si>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</si>
  <si>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</si>
  <si>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</si>
  <si>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</si>
  <si>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</si>
  <si>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</si>
  <si>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</si>
  <si>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</si>
  <si>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</si>
  <si>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</si>
  <si>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</si>
  <si>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</si>
  <si>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</si>
  <si>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</si>
  <si>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</si>
  <si>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</si>
  <si>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</si>
  <si>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</si>
  <si>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</si>
  <si>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</si>
  <si>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</si>
  <si>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</si>
  <si>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</si>
  <si>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</si>
  <si>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</si>
  <si>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</si>
  <si>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</si>
  <si>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</si>
  <si>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</si>
  <si>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</si>
  <si>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</si>
  <si>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</si>
  <si>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</si>
  <si>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</si>
  <si>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</si>
  <si>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</si>
  <si>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</si>
  <si>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</si>
  <si>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</si>
  <si>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</si>
  <si>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</si>
  <si>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</si>
  <si>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</si>
  <si>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</si>
  <si>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</si>
  <si>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</si>
  <si>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</si>
  <si>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</si>
  <si>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</si>
  <si>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</si>
  <si>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</si>
  <si>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</si>
  <si>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</si>
  <si>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</si>
  <si>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</si>
  <si>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</si>
  <si>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</si>
  <si>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</si>
  <si>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</si>
  <si>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</si>
  <si>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</si>
  <si>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</si>
  <si>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</si>
  <si>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</si>
  <si>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</si>
  <si>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</si>
  <si>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</si>
  <si>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</si>
  <si>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</si>
  <si>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</si>
  <si>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</si>
  <si>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</si>
  <si>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</si>
  <si>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</si>
  <si>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</si>
  <si>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</si>
  <si>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</si>
  <si>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</si>
  <si>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</si>
  <si>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</si>
  <si>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</si>
  <si>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</si>
  <si>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</si>
  <si>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</si>
  <si>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</si>
  <si>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</si>
  <si>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</si>
  <si>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</si>
  <si>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</si>
  <si>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</si>
  <si>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</si>
  <si>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</si>
  <si>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</si>
  <si>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</si>
  <si>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</si>
  <si>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</si>
  <si>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</si>
  <si>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</si>
  <si>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</si>
  <si>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</si>
  <si>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</si>
  <si>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</si>
  <si>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</si>
  <si>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</si>
  <si>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</si>
  <si>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</si>
  <si>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</si>
  <si>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</si>
  <si>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</si>
  <si>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</si>
  <si>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</si>
  <si>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</si>
  <si>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</si>
  <si>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</si>
  <si>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</si>
  <si>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</si>
  <si>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</si>
  <si>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</si>
  <si>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</si>
  <si>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</si>
  <si>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</si>
  <si>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</si>
  <si>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</si>
  <si>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</si>
  <si>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</si>
  <si>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</si>
  <si>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</si>
  <si>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</si>
  <si>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</si>
  <si>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</si>
  <si>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</si>
  <si>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</si>
  <si>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</si>
  <si>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</si>
  <si>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</si>
  <si>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</si>
  <si>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</si>
  <si>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</si>
  <si>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</si>
  <si>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</si>
  <si>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</si>
  <si>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</si>
  <si>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</si>
  <si>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</si>
  <si>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</si>
  <si>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</si>
  <si>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</si>
  <si>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</si>
  <si>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</si>
  <si>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</si>
  <si>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</si>
  <si>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</si>
  <si>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</si>
  <si>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</si>
  <si>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</si>
  <si>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</si>
  <si>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</si>
  <si>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</si>
  <si>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</si>
  <si>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</si>
  <si>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</si>
  <si>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</si>
  <si>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</si>
  <si>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</si>
  <si>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</si>
  <si>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</si>
  <si>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</si>
  <si>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</si>
  <si>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</si>
  <si>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</si>
  <si>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</si>
  <si>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</si>
  <si>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</si>
  <si>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</si>
  <si>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</si>
  <si>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</si>
  <si>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</si>
  <si>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</si>
  <si>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</si>
  <si>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</si>
  <si>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</si>
  <si>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</si>
  <si>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</si>
  <si>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</si>
  <si>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</si>
  <si>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</si>
  <si>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</si>
  <si>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</si>
  <si>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</si>
  <si>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</si>
  <si>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</si>
  <si>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</si>
  <si>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</si>
  <si>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</si>
  <si>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</si>
  <si>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</si>
  <si>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</si>
  <si>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</si>
  <si>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</si>
  <si>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</si>
  <si>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</si>
  <si>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</si>
  <si>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</si>
  <si>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</si>
  <si>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</si>
  <si>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</si>
  <si>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</si>
  <si>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</si>
  <si>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</si>
  <si>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</si>
  <si>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</si>
  <si>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</si>
  <si>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</si>
  <si>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</si>
  <si>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</si>
  <si>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</si>
  <si>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</si>
  <si>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</si>
  <si>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</si>
  <si>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</si>
  <si>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</si>
  <si>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</si>
  <si>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</si>
  <si>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</si>
  <si>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</si>
  <si>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</si>
  <si>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</si>
  <si>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</si>
  <si>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</si>
  <si>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</si>
  <si>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</si>
  <si>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</si>
  <si>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</si>
  <si>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</si>
  <si>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</si>
  <si>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</si>
  <si>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</si>
  <si>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</si>
  <si>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</si>
  <si>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</si>
  <si>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</si>
  <si>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</si>
  <si>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</si>
  <si>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</si>
  <si>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</si>
  <si>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</si>
  <si>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</si>
  <si>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</si>
  <si>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</si>
  <si>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</si>
  <si>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</si>
  <si>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</si>
  <si>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</si>
  <si>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</si>
  <si>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</si>
  <si>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</si>
  <si>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</si>
  <si>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</si>
  <si>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</si>
  <si>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</si>
  <si>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</si>
  <si>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</si>
  <si>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</si>
  <si>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</si>
  <si>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</si>
  <si>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</si>
  <si>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</si>
  <si>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</si>
  <si>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</si>
  <si>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</si>
  <si>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</si>
  <si>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</si>
  <si>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</si>
  <si>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</si>
  <si>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</si>
  <si>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</si>
  <si>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</si>
  <si>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</si>
  <si>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</si>
  <si>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</si>
  <si>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</si>
  <si>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</si>
  <si>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</si>
  <si>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</si>
  <si>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</si>
  <si>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</si>
  <si>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</si>
  <si>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</si>
  <si>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</si>
  <si>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</si>
  <si>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</si>
  <si>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</si>
  <si>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</si>
  <si>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</si>
  <si>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</si>
  <si>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</si>
  <si>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</si>
  <si>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</si>
  <si>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</si>
  <si>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</si>
  <si>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</si>
  <si>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</si>
  <si>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</si>
  <si>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</si>
  <si>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</si>
  <si>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</si>
  <si>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</si>
  <si>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</si>
  <si>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</si>
  <si>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</si>
  <si>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</si>
  <si>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</si>
  <si>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</si>
  <si>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</si>
  <si>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</si>
  <si>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</si>
  <si>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</si>
  <si>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</si>
  <si>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</si>
  <si>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</si>
  <si>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</si>
  <si>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</si>
  <si>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</si>
  <si>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</si>
  <si>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</si>
  <si>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</si>
  <si>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</si>
  <si>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</si>
  <si>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</si>
  <si>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</si>
  <si>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</si>
  <si>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</si>
  <si>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</si>
  <si>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</si>
  <si>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</si>
  <si>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</si>
  <si>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</si>
  <si>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</si>
  <si>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</si>
  <si>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</si>
  <si>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</si>
  <si>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</si>
  <si>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</si>
  <si>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</si>
  <si>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</si>
  <si>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</si>
  <si>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</si>
  <si>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</si>
  <si>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</si>
  <si>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</si>
  <si>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</si>
  <si>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</si>
  <si>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</si>
  <si>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</si>
  <si>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</si>
  <si>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</si>
  <si>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</si>
  <si>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</si>
  <si>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</si>
  <si>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</si>
  <si>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</si>
  <si>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</si>
  <si>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</si>
  <si>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</si>
  <si>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</si>
  <si>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</si>
  <si>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</si>
  <si>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</si>
  <si>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</si>
  <si>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</si>
  <si>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</si>
  <si>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</si>
  <si>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</si>
  <si>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</si>
  <si>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</si>
  <si>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</si>
  <si>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</si>
  <si>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</si>
  <si>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</si>
  <si>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</si>
  <si>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</si>
  <si>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</si>
  <si>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</si>
  <si>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</si>
  <si>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</si>
  <si>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</si>
  <si>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</si>
  <si>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</si>
  <si>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</si>
  <si>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</si>
  <si>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</si>
  <si>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</si>
  <si>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</si>
  <si>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</si>
  <si>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</si>
  <si>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</si>
  <si>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</si>
  <si>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</si>
  <si>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</si>
  <si>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</si>
  <si>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</si>
  <si>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</si>
  <si>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</si>
  <si>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</si>
  <si>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</si>
  <si>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</si>
  <si>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</si>
  <si>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</si>
  <si>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</si>
  <si>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</si>
  <si>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</si>
  <si>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</si>
  <si>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</si>
  <si>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</si>
  <si>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</si>
  <si>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</si>
  <si>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</si>
  <si>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</si>
  <si>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</si>
  <si>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</si>
  <si>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</si>
  <si>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</si>
  <si>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</si>
  <si>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</si>
  <si>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</si>
  <si>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</si>
  <si>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</si>
  <si>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</si>
  <si>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</si>
  <si>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</si>
  <si>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</si>
  <si>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</si>
  <si>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</si>
  <si>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</si>
  <si>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</si>
  <si>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</si>
  <si>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</si>
  <si>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</si>
  <si>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</si>
  <si>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</si>
  <si>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</si>
  <si>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</si>
  <si>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</si>
  <si>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</si>
  <si>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</si>
  <si>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</si>
  <si>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</si>
  <si>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</si>
  <si>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</si>
  <si>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</si>
  <si>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</si>
  <si>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</si>
  <si>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</si>
  <si>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</si>
  <si>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</si>
  <si>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</si>
  <si>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</si>
  <si>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</si>
  <si>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</si>
  <si>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</si>
  <si>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</si>
  <si>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</si>
  <si>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</si>
  <si>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</si>
  <si>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</si>
  <si>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</si>
  <si>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</si>
  <si>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</si>
  <si>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</si>
  <si>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</si>
  <si>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</si>
  <si>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</si>
  <si>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</si>
  <si>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</si>
  <si>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</si>
  <si>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</si>
  <si>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</si>
  <si>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</si>
  <si>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</si>
  <si>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</si>
  <si>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</si>
  <si>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</si>
  <si>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</si>
  <si>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</si>
  <si>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</si>
  <si>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</si>
  <si>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</si>
  <si>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</si>
  <si>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</si>
  <si>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</si>
  <si>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</si>
  <si>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</si>
  <si>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</si>
  <si>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</si>
  <si>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</si>
  <si>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</si>
  <si>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</si>
  <si>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</si>
  <si>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</si>
  <si>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</si>
  <si>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</si>
  <si>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</si>
  <si>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</si>
  <si>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</si>
  <si>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</si>
  <si>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</si>
  <si>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</si>
  <si>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</si>
  <si>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</si>
  <si>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</si>
  <si>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</si>
  <si>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</si>
  <si>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</si>
  <si>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</si>
  <si>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</si>
  <si>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</si>
  <si>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</si>
  <si>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</si>
  <si>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</si>
  <si>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</si>
  <si>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</si>
  <si>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</si>
  <si>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</si>
  <si>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</si>
  <si>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</si>
  <si>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</si>
  <si>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</si>
  <si>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</si>
  <si>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</si>
  <si>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</si>
  <si>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</si>
  <si>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</si>
  <si>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</si>
  <si>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</si>
  <si>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</si>
  <si>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</si>
  <si>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</si>
  <si>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</si>
  <si>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</si>
  <si>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</si>
  <si>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</si>
  <si>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</si>
  <si>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</si>
  <si>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</si>
  <si>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</si>
  <si>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</si>
  <si>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</si>
  <si>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</si>
  <si>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</si>
  <si>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</si>
  <si>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</si>
  <si>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</si>
  <si>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</si>
  <si>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</si>
  <si>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</si>
  <si>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</si>
  <si>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</si>
  <si>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</si>
  <si>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</si>
  <si>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</si>
  <si>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</si>
  <si>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</si>
  <si>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</si>
  <si>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</si>
  <si>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</si>
  <si>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</si>
  <si>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</si>
  <si>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</si>
  <si>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</si>
  <si>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</si>
  <si>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</si>
  <si>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</si>
  <si>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</si>
  <si>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</si>
  <si>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</si>
  <si>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</si>
  <si>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</si>
  <si>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</si>
  <si>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</si>
  <si>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</si>
  <si>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</si>
  <si>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</si>
  <si>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</si>
  <si>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</si>
  <si>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</si>
  <si>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</si>
  <si>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</si>
  <si>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</si>
  <si>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</si>
  <si>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</si>
  <si>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</si>
  <si>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</si>
  <si>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</si>
  <si>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</si>
  <si>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</si>
  <si>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</si>
  <si>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</si>
  <si>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</si>
  <si>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</si>
  <si>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</si>
  <si>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</si>
  <si>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</si>
  <si>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</si>
  <si>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</si>
  <si>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</si>
  <si>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</si>
  <si>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</si>
  <si>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</si>
  <si>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</si>
  <si>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</si>
  <si>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</si>
  <si>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</si>
  <si>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</si>
  <si>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</si>
  <si>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</si>
  <si>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</si>
  <si>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</si>
  <si>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</si>
  <si>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</si>
  <si>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</si>
  <si>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</si>
  <si>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</si>
  <si>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</si>
  <si>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</si>
  <si>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</si>
  <si>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</si>
  <si>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</si>
  <si>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</si>
  <si>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</si>
  <si>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</si>
  <si>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</si>
  <si>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</si>
  <si>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</si>
  <si>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</si>
  <si>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</si>
  <si>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</si>
  <si>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</si>
  <si>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</si>
  <si>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</si>
  <si>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</si>
  <si>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</si>
  <si>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</si>
  <si>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</si>
  <si>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</si>
  <si>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</si>
  <si>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</si>
  <si>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</si>
  <si>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</si>
  <si>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</si>
  <si>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</si>
  <si>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</si>
  <si>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</si>
  <si>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</si>
  <si>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</si>
  <si>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</si>
  <si>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</si>
  <si>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</si>
  <si>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</si>
  <si>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</si>
  <si>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</si>
  <si>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</si>
  <si>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</si>
  <si>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</si>
  <si>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</si>
  <si>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</si>
  <si>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</si>
  <si>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</si>
  <si>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</si>
  <si>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</si>
  <si>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</si>
  <si>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</si>
  <si>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</si>
  <si>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</si>
  <si>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</si>
  <si>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</si>
  <si>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</si>
  <si>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</si>
  <si>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</si>
  <si>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</si>
  <si>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</si>
  <si>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</si>
  <si>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</si>
  <si>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</si>
  <si>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</si>
  <si>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</si>
  <si>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</si>
  <si>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</si>
  <si>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</si>
  <si>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</si>
  <si>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</si>
  <si>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</si>
  <si>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</si>
  <si>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</si>
  <si>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</si>
  <si>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</si>
  <si>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</si>
  <si>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</si>
  <si>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</si>
  <si>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</si>
  <si>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</si>
  <si>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</si>
  <si>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</si>
  <si>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</si>
  <si>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</si>
  <si>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</si>
  <si>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</si>
  <si>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</si>
  <si>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</si>
  <si>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</si>
  <si>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</si>
  <si>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</si>
  <si>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</si>
  <si>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</si>
  <si>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</si>
  <si>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</si>
  <si>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</si>
  <si>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</si>
  <si>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</si>
  <si>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</si>
  <si>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</si>
  <si>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</si>
  <si>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</si>
  <si>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</si>
  <si>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</si>
  <si>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</si>
  <si>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</si>
  <si>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</si>
  <si>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</si>
  <si>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</si>
  <si>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</si>
  <si>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</si>
  <si>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</si>
  <si>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</si>
  <si>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</si>
  <si>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</si>
  <si>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</si>
  <si>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</si>
  <si>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</si>
  <si>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</si>
  <si>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</si>
  <si>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</si>
  <si>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</si>
  <si>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</si>
  <si>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</si>
  <si>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</si>
  <si>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</si>
  <si>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</si>
  <si>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</si>
  <si>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</si>
  <si>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</si>
  <si>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</si>
  <si>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</si>
  <si>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</si>
  <si>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</si>
  <si>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</si>
  <si>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</si>
  <si>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</si>
  <si>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</si>
  <si>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</si>
  <si>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</si>
  <si>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</si>
  <si>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</si>
  <si>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</si>
  <si>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</si>
  <si>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</si>
  <si>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</si>
  <si>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</si>
  <si>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</si>
  <si>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</si>
  <si>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</si>
  <si>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</si>
  <si>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</si>
  <si>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</si>
  <si>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</si>
  <si>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</si>
  <si>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</si>
  <si>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</si>
  <si>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</si>
  <si>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</si>
  <si>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</si>
  <si>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</si>
  <si>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</si>
  <si>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</si>
  <si>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</si>
  <si>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</si>
  <si>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</si>
  <si>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</si>
  <si>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</si>
  <si>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</si>
  <si>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</si>
  <si>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</si>
  <si>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</si>
  <si>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</si>
  <si>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</si>
  <si>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</si>
  <si>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</si>
  <si>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</si>
  <si>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</si>
  <si>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</si>
  <si>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</si>
  <si>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</si>
  <si>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</si>
  <si>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</si>
  <si>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</si>
  <si>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</si>
  <si>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</si>
  <si>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</si>
  <si>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</si>
  <si>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</si>
  <si>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</si>
  <si>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</si>
  <si>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</si>
  <si>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</si>
  <si>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</si>
  <si>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</si>
  <si>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</si>
  <si>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</si>
  <si>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</si>
  <si>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</si>
  <si>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</si>
  <si>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</si>
  <si>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</si>
  <si>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</si>
  <si>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</si>
  <si>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</si>
  <si>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</si>
  <si>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</si>
  <si>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</si>
  <si>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</si>
  <si>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</si>
  <si>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</si>
  <si>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</si>
  <si>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</si>
  <si>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</si>
  <si>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</si>
  <si>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</si>
  <si>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</si>
  <si>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</si>
  <si>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</si>
  <si>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</si>
  <si>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</si>
  <si>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</si>
  <si>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</si>
  <si>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</si>
  <si>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</si>
  <si>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</si>
  <si>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</si>
  <si>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</si>
  <si>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</si>
  <si>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</si>
  <si>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</si>
  <si>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</si>
  <si>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</si>
  <si>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</si>
  <si>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</si>
  <si>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</si>
  <si>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</si>
  <si>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</si>
  <si>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</si>
  <si>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</si>
  <si>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</si>
  <si>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</si>
  <si>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</si>
  <si>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</si>
  <si>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</si>
  <si>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</si>
  <si>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</si>
  <si>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</si>
  <si>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</si>
  <si>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</si>
  <si>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</si>
  <si>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</si>
  <si>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</si>
  <si>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</si>
  <si>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</si>
  <si>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</si>
  <si>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</si>
  <si>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</si>
  <si>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</si>
  <si>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</si>
  <si>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</si>
  <si>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</si>
  <si>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</si>
  <si>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</si>
  <si>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</si>
  <si>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</si>
  <si>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</si>
  <si>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</si>
  <si>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</si>
  <si>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</si>
  <si>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</si>
  <si>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</si>
  <si>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</si>
  <si>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</si>
  <si>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</si>
  <si>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</si>
  <si>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</si>
  <si>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</si>
  <si>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</si>
  <si>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</si>
  <si>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</si>
  <si>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</si>
  <si>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</si>
  <si>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</si>
  <si>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</si>
  <si>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</si>
  <si>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</si>
  <si>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</si>
  <si>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</si>
  <si>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</si>
  <si>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</si>
  <si>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</si>
  <si>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</si>
  <si>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</si>
  <si>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</si>
  <si>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</si>
  <si>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</si>
  <si>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</si>
  <si>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</si>
  <si>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</si>
  <si>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</si>
  <si>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</si>
  <si>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</si>
  <si>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</si>
  <si>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</si>
  <si>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</si>
  <si>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</si>
  <si>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</si>
  <si>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</si>
  <si>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</si>
  <si>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</si>
  <si>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</si>
  <si>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</si>
  <si>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</si>
  <si>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</si>
  <si>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</si>
  <si>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</si>
  <si>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</si>
  <si>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</si>
  <si>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</si>
  <si>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</si>
  <si>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</si>
  <si>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</si>
  <si>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</si>
  <si>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</si>
  <si>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</si>
  <si>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</si>
  <si>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</si>
  <si>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</si>
  <si>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</si>
  <si>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</si>
  <si>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</si>
  <si>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</si>
  <si>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</si>
  <si>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</si>
  <si>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</si>
  <si>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</si>
  <si>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</si>
  <si>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</si>
  <si>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</si>
  <si>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</si>
  <si>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</si>
  <si>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</si>
  <si>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</si>
  <si>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</si>
  <si>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</si>
  <si>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</si>
  <si>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</si>
  <si>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</si>
  <si>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</si>
  <si>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</si>
  <si>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</si>
  <si>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</si>
  <si>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</si>
  <si>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</si>
  <si>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</si>
  <si>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</si>
  <si>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</si>
  <si>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</si>
  <si>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</si>
  <si>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</si>
  <si>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</si>
  <si>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</si>
  <si>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</si>
  <si>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</si>
  <si>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</si>
  <si>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</si>
  <si>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</si>
  <si>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</si>
  <si>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</si>
  <si>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</si>
  <si>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</si>
  <si>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</si>
  <si>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</si>
  <si>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</si>
  <si>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</si>
  <si>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</si>
  <si>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</si>
  <si>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</si>
  <si>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</si>
  <si>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</si>
  <si>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</si>
  <si>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</si>
  <si>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</si>
  <si>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</si>
  <si>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</si>
  <si>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</si>
  <si>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</si>
  <si>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</si>
  <si>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</si>
  <si>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</si>
  <si>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</si>
  <si>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</si>
  <si>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</si>
  <si>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</si>
  <si>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</si>
  <si>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</si>
  <si>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</si>
  <si>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</si>
  <si>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</si>
  <si>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</si>
  <si>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</si>
  <si>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</si>
  <si>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</si>
  <si>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</si>
  <si>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</si>
  <si>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</si>
  <si>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</si>
  <si>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</si>
  <si>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</si>
  <si>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</si>
  <si>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</si>
  <si>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</si>
  <si>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</si>
  <si>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</si>
  <si>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</si>
  <si>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</si>
  <si>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</si>
  <si>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</si>
  <si>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</si>
  <si>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</si>
  <si>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</si>
  <si>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</si>
  <si>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</si>
  <si>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</si>
  <si>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</si>
  <si>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</si>
  <si>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</si>
  <si>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</si>
  <si>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</si>
  <si>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</si>
  <si>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</si>
  <si>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</si>
  <si>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</si>
  <si>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</si>
  <si>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</si>
  <si>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</si>
  <si>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</si>
  <si>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</si>
  <si>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</si>
  <si>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</si>
  <si>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</si>
  <si>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</si>
  <si>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</si>
  <si>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</si>
  <si>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</si>
  <si>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</si>
  <si>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</si>
  <si>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</si>
  <si>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</si>
  <si>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</si>
  <si>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</si>
  <si>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</si>
  <si>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</si>
  <si>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</si>
  <si>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</si>
  <si>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</si>
  <si>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</si>
  <si>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</si>
  <si>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</si>
  <si>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</si>
  <si>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</si>
  <si>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</si>
  <si>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</si>
  <si>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</si>
  <si>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</si>
  <si>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</si>
  <si>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</si>
  <si>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</si>
  <si>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</si>
  <si>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</si>
  <si>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</si>
  <si>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</si>
  <si>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</si>
  <si>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</si>
  <si>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</si>
  <si>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</si>
  <si>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</si>
  <si>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</si>
  <si>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</si>
  <si>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</si>
  <si>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</si>
  <si>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</si>
  <si>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</si>
  <si>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</si>
  <si>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</si>
  <si>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</si>
  <si>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</si>
  <si>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</si>
  <si>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</si>
  <si>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</si>
  <si>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</si>
  <si>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</si>
  <si>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</si>
  <si>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</si>
  <si>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</si>
  <si>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</si>
  <si>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</si>
  <si>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</si>
  <si>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</si>
  <si>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</si>
  <si>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</si>
  <si>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</si>
  <si>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</si>
  <si>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</si>
  <si>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</si>
  <si>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</si>
  <si>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</si>
  <si>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</si>
  <si>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</si>
  <si>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</si>
  <si>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</si>
  <si>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</si>
  <si>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</si>
  <si>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</si>
  <si>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</si>
  <si>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</si>
  <si>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</si>
  <si>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</si>
  <si>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</si>
  <si>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</si>
  <si>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</si>
  <si>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</si>
  <si>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</si>
  <si>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</si>
  <si>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</si>
  <si>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</si>
  <si>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</si>
  <si>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</si>
  <si>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</si>
  <si>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</si>
  <si>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</si>
  <si>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</si>
  <si>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</si>
  <si>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</si>
  <si>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</si>
  <si>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</si>
  <si>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</si>
  <si>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</si>
  <si>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</si>
  <si>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</si>
  <si>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</si>
  <si>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</si>
  <si>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</si>
  <si>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</si>
  <si>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</si>
  <si>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</si>
  <si>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</si>
  <si>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</si>
  <si>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</si>
  <si>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</si>
  <si>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</si>
  <si>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</si>
  <si>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</si>
  <si>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</si>
  <si>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</si>
  <si>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</si>
  <si>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</si>
  <si>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</si>
  <si>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</si>
  <si>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</si>
  <si>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</si>
  <si>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</si>
  <si>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</si>
  <si>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</si>
  <si>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</si>
  <si>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</si>
  <si>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</si>
  <si>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</si>
  <si>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</si>
  <si>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</si>
  <si>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</si>
  <si>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</si>
  <si>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</si>
  <si>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</si>
  <si>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</si>
  <si>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</si>
  <si>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</si>
  <si>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</si>
  <si>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</si>
  <si>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</si>
  <si>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</si>
  <si>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</si>
  <si>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</si>
  <si>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</si>
  <si>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</si>
  <si>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</si>
  <si>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</si>
  <si>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</si>
  <si>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</si>
  <si>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</si>
  <si>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</si>
  <si>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</si>
  <si>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</si>
  <si>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</si>
  <si>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</si>
  <si>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</si>
  <si>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</si>
  <si>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</si>
  <si>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</si>
  <si>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</si>
  <si>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</si>
  <si>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</si>
  <si>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</si>
  <si>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</si>
  <si>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</si>
  <si>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</si>
  <si>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</si>
  <si>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</si>
  <si>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</si>
  <si>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</si>
  <si>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</si>
  <si>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</si>
  <si>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</si>
  <si>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</si>
  <si>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</si>
  <si>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</si>
  <si>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</si>
  <si>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</si>
  <si>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</si>
  <si>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</si>
  <si>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</si>
  <si>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</si>
  <si>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</si>
  <si>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</si>
  <si>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</si>
  <si>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</si>
  <si>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</si>
  <si>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</si>
  <si>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</si>
  <si>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</si>
  <si>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</si>
  <si>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</si>
  <si>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</si>
  <si>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</si>
  <si>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</si>
  <si>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</si>
  <si>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</si>
  <si>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</si>
  <si>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</si>
  <si>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</si>
  <si>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</si>
  <si>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</si>
  <si>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</si>
  <si>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</si>
  <si>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</si>
  <si>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</si>
  <si>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</si>
  <si>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</si>
  <si>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</si>
  <si>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</si>
  <si>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</si>
  <si>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</si>
  <si>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</si>
  <si>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</si>
  <si>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</si>
  <si>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</si>
  <si>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</si>
  <si>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</si>
  <si>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</si>
  <si>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</si>
  <si>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</si>
  <si>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</si>
  <si>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</si>
  <si>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</si>
  <si>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</si>
  <si>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</si>
  <si>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</si>
  <si>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</si>
  <si>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</si>
  <si>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</si>
  <si>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</si>
  <si>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</si>
  <si>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</si>
  <si>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</si>
  <si>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</si>
  <si>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</si>
  <si>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</si>
  <si>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</si>
  <si>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</si>
  <si>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</si>
  <si>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</si>
  <si>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</si>
  <si>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</si>
  <si>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</si>
  <si>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</si>
  <si>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</si>
  <si>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</si>
  <si>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</si>
  <si>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</si>
  <si>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</si>
  <si>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</si>
  <si>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</si>
  <si>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</si>
  <si>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</si>
  <si>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</si>
  <si>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</si>
  <si>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</si>
  <si>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</si>
  <si>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</si>
  <si>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</si>
  <si>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</si>
  <si>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</si>
  <si>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</si>
  <si>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</si>
  <si>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</si>
  <si>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</si>
  <si>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</si>
  <si>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</si>
  <si>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</si>
  <si>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</si>
  <si>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</si>
  <si>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</si>
  <si>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</si>
  <si>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</si>
  <si>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</si>
  <si>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</si>
  <si>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</si>
  <si>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</si>
  <si>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</si>
  <si>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</si>
  <si>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</si>
  <si>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</si>
  <si>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</si>
  <si>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</si>
  <si>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</si>
  <si>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</si>
  <si>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</si>
  <si>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</si>
  <si>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</si>
  <si>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</si>
  <si>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</si>
  <si>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</si>
  <si>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</si>
  <si>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</si>
  <si>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</si>
  <si>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</si>
  <si>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</si>
  <si>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</si>
  <si>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</si>
  <si>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</si>
  <si>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</si>
  <si>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</si>
  <si>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</si>
  <si>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</si>
  <si>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</si>
  <si>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</si>
  <si>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</si>
  <si>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</si>
  <si>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</si>
  <si>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</si>
  <si>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</si>
  <si>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</si>
  <si>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</si>
  <si>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</si>
  <si>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</si>
  <si>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</si>
  <si>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</si>
  <si>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</si>
  <si>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</si>
  <si>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</si>
  <si>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</si>
  <si>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</si>
  <si>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</si>
  <si>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</si>
  <si>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</si>
  <si>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</si>
  <si>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</si>
  <si>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</si>
  <si>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</si>
  <si>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</si>
  <si>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</si>
  <si>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</si>
  <si>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</si>
  <si>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</si>
  <si>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</si>
  <si>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</si>
  <si>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</si>
  <si>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</si>
  <si>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</si>
  <si>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</si>
  <si>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</si>
  <si>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</si>
  <si>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</si>
  <si>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</si>
  <si>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</si>
  <si>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</si>
  <si>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</si>
  <si>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</si>
  <si>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</si>
  <si>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</si>
  <si>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</si>
  <si>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</si>
  <si>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</si>
  <si>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</si>
  <si>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</si>
  <si>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</si>
  <si>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</si>
  <si>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</si>
  <si>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</si>
  <si>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</si>
  <si>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</si>
  <si>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</si>
  <si>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</si>
  <si>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</si>
  <si>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</si>
  <si>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</si>
  <si>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</si>
  <si>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</si>
  <si>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</si>
  <si>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</si>
  <si>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</si>
  <si>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</si>
  <si>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</si>
  <si>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</si>
  <si>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</si>
  <si>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</si>
  <si>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</si>
  <si>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</si>
  <si>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</si>
  <si>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</si>
  <si>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</si>
  <si>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</si>
  <si>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</si>
  <si>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</si>
  <si>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</si>
  <si>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</si>
  <si>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</si>
  <si>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</si>
  <si>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</si>
  <si>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</si>
  <si>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</si>
  <si>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</si>
  <si>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</si>
  <si>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</si>
  <si>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</si>
  <si>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</si>
  <si>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</si>
  <si>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</si>
  <si>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</si>
  <si>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</si>
  <si>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</si>
  <si>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</si>
  <si>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</si>
  <si>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</si>
  <si>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</si>
  <si>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</si>
  <si>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</si>
  <si>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</si>
  <si>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</si>
  <si>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</si>
  <si>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</si>
  <si>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</si>
  <si>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</si>
  <si>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</si>
  <si>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</si>
  <si>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</si>
  <si>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</si>
  <si>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</si>
  <si>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</si>
  <si>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</si>
  <si>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</si>
  <si>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</si>
  <si>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</si>
  <si>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</si>
  <si>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</si>
  <si>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</si>
  <si>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</si>
  <si>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</si>
  <si>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</si>
  <si>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</si>
  <si>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</si>
  <si>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</si>
  <si>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</si>
  <si>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</si>
  <si>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</si>
  <si>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</si>
  <si>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</si>
  <si>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</si>
  <si>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</si>
  <si>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</si>
  <si>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</si>
  <si>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</si>
  <si>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</si>
  <si>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</si>
  <si>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</si>
  <si>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</si>
  <si>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</si>
  <si>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</si>
  <si>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</si>
  <si>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</si>
  <si>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</si>
  <si>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</si>
  <si>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</si>
  <si>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</si>
  <si>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</si>
  <si>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</si>
  <si>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</si>
  <si>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</si>
  <si>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</si>
  <si>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</si>
  <si>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</si>
  <si>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</si>
  <si>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</si>
  <si>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</si>
  <si>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</si>
  <si>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</si>
  <si>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</si>
  <si>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</si>
  <si>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</si>
  <si>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</si>
  <si>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</si>
  <si>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</si>
  <si>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</si>
  <si>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</si>
  <si>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</si>
  <si>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</si>
  <si>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</si>
  <si>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</si>
  <si>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</si>
  <si>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</si>
  <si>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</si>
  <si>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</si>
  <si>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</si>
  <si>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</si>
  <si>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</si>
  <si>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</si>
  <si>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</si>
  <si>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</si>
  <si>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</si>
  <si>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</si>
  <si>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</si>
  <si>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</si>
  <si>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</si>
  <si>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</si>
  <si>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</si>
  <si>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</si>
  <si>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</si>
  <si>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</si>
  <si>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</si>
  <si>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</si>
  <si>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</si>
  <si>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</si>
  <si>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</si>
  <si>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</si>
  <si>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</si>
  <si>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</si>
  <si>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</si>
  <si>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</si>
  <si>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</si>
  <si>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</si>
  <si>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</si>
  <si>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</si>
  <si>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</si>
  <si>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</si>
  <si>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</si>
  <si>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</si>
  <si>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</si>
  <si>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</si>
  <si>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</si>
  <si>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</si>
  <si>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</si>
  <si>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</si>
  <si>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</si>
  <si>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</si>
  <si>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</si>
  <si>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</si>
  <si>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</si>
  <si>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</si>
  <si>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</si>
  <si>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</si>
  <si>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</si>
  <si>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</si>
  <si>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</si>
  <si>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</si>
  <si>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</si>
  <si>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</si>
  <si>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</si>
  <si>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</si>
  <si>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</si>
  <si>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</si>
  <si>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</si>
  <si>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</si>
  <si>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</si>
  <si>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</si>
  <si>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</si>
  <si>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</si>
  <si>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</si>
  <si>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</si>
  <si>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</si>
  <si>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</si>
  <si>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</si>
  <si>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</si>
  <si>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</si>
  <si>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</si>
  <si>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</si>
  <si>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</si>
  <si>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</si>
  <si>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</si>
  <si>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</si>
  <si>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</si>
  <si>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</si>
  <si>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</si>
  <si>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</si>
  <si>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</si>
  <si>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</si>
  <si>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</si>
  <si>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</si>
  <si>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</si>
  <si>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</si>
  <si>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</si>
  <si>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</si>
  <si>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</si>
  <si>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</si>
  <si>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</si>
  <si>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</si>
  <si>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</si>
  <si>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</si>
  <si>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</si>
  <si>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</si>
  <si>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</si>
  <si>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</si>
  <si>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</si>
  <si>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</si>
  <si>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</si>
  <si>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</si>
  <si>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</si>
  <si>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</si>
  <si>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</si>
  <si>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</si>
  <si>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</si>
  <si>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</si>
  <si>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</si>
  <si>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</si>
  <si>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</si>
  <si>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</si>
  <si>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</si>
  <si>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</si>
  <si>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</si>
  <si>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</si>
  <si>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</si>
  <si>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</si>
  <si>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</si>
  <si>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</si>
  <si>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</si>
  <si>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</si>
  <si>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</si>
  <si>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</si>
  <si>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</si>
  <si>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</si>
  <si>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</si>
  <si>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</si>
  <si>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</si>
  <si>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</si>
  <si>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</si>
  <si>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</si>
  <si>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</si>
  <si>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</si>
  <si>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</si>
  <si>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</si>
  <si>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</si>
  <si>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</si>
  <si>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</si>
  <si>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</si>
  <si>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</si>
  <si>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</si>
  <si>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</si>
  <si>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</si>
  <si>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</si>
  <si>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</si>
  <si>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</si>
  <si>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</si>
  <si>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</si>
  <si>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</si>
  <si>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</si>
  <si>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</si>
  <si>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</si>
  <si>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</si>
  <si>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</si>
  <si>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</si>
  <si>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</si>
  <si>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</si>
  <si>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</si>
  <si>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</si>
  <si>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</si>
  <si>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</si>
  <si>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</si>
  <si>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</si>
  <si>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</si>
  <si>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</si>
  <si>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</si>
  <si>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</si>
  <si>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</si>
  <si>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</si>
  <si>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</si>
  <si>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</si>
  <si>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</si>
  <si>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</si>
  <si>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</si>
  <si>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</si>
  <si>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</si>
  <si>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</si>
  <si>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</si>
  <si>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</si>
  <si>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</si>
  <si>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</si>
  <si>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</si>
  <si>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</si>
  <si>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</si>
  <si>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</si>
  <si>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</si>
  <si>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</si>
  <si>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</si>
  <si>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</si>
  <si>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</si>
  <si>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</si>
  <si>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</si>
  <si>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</si>
  <si>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</si>
  <si>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</si>
  <si>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</si>
  <si>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</si>
  <si>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</si>
  <si>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</si>
  <si>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</si>
  <si>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</si>
  <si>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</si>
  <si>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</si>
  <si>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</si>
  <si>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</si>
  <si>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</si>
  <si>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</si>
  <si>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</si>
  <si>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</si>
  <si>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</si>
  <si>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</si>
  <si>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</si>
  <si>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</si>
  <si>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</si>
  <si>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</si>
  <si>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</si>
  <si>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</si>
  <si>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</si>
  <si>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</si>
  <si>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</si>
  <si>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</si>
  <si>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</si>
  <si>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</si>
  <si>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</si>
  <si>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</si>
  <si>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</si>
  <si>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</si>
  <si>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</si>
  <si>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</si>
  <si>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</si>
  <si>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</si>
  <si>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</si>
  <si>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</si>
  <si>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</si>
  <si>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</si>
  <si>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</si>
  <si>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</si>
  <si>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</si>
  <si>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</si>
  <si>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</si>
  <si>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</si>
  <si>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</si>
  <si>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</si>
  <si>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</si>
  <si>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</si>
  <si>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</si>
  <si>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</si>
  <si>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</si>
  <si>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</si>
  <si>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</si>
  <si>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</si>
  <si>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</si>
  <si>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</si>
  <si>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</si>
  <si>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</si>
  <si>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</si>
  <si>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</si>
  <si>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</si>
  <si>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</si>
  <si>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</si>
  <si>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</si>
  <si>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</si>
  <si>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</si>
  <si>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</si>
  <si>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</si>
  <si>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</si>
  <si>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</si>
  <si>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</si>
  <si>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</si>
  <si>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</si>
  <si>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</si>
  <si>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</si>
  <si>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</si>
  <si>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</si>
  <si>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</si>
  <si>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</si>
  <si>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</si>
  <si>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</si>
  <si>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</si>
  <si>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</si>
  <si>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</si>
  <si>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</si>
  <si>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</si>
  <si>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</si>
  <si>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</si>
  <si>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</si>
  <si>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</si>
  <si>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</si>
  <si>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</si>
  <si>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</si>
  <si>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</si>
  <si>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</si>
  <si>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</si>
  <si>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</si>
  <si>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</si>
  <si>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</si>
  <si>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</si>
  <si>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</si>
  <si>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</si>
  <si>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</si>
  <si>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</si>
  <si>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</si>
  <si>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</si>
  <si>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</si>
  <si>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</si>
  <si>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</si>
  <si>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</si>
  <si>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</si>
  <si>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</si>
  <si>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</si>
  <si>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</si>
  <si>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</si>
  <si>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</si>
  <si>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</si>
  <si>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</si>
  <si>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</si>
  <si>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</si>
  <si>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</si>
  <si>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</si>
  <si>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</si>
  <si>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</si>
  <si>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</si>
  <si>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</si>
  <si>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</si>
  <si>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</si>
  <si>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</si>
  <si>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</si>
  <si>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</si>
  <si>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</si>
  <si>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</si>
  <si>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</si>
  <si>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</si>
  <si>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</si>
  <si>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</si>
  <si>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</si>
  <si>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</si>
  <si>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</si>
  <si>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</si>
  <si>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</si>
  <si>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</si>
  <si>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</si>
  <si>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</si>
  <si>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</si>
  <si>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</si>
  <si>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</si>
  <si>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</si>
  <si>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</si>
  <si>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</si>
  <si>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</si>
  <si>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</si>
  <si>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</si>
  <si>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</si>
  <si>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</si>
  <si>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</si>
  <si>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</si>
  <si>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</si>
  <si>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</si>
  <si>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</si>
  <si>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</si>
  <si>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</si>
  <si>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</si>
  <si>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</si>
  <si>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</si>
  <si>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</si>
  <si>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</si>
  <si>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</si>
  <si>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</si>
  <si>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</si>
  <si>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</si>
  <si>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</si>
  <si>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</si>
  <si>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</si>
  <si>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</si>
  <si>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</si>
  <si>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</si>
  <si>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</si>
  <si>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</si>
  <si>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</si>
  <si>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</si>
  <si>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</si>
  <si>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</si>
  <si>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</si>
  <si>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</si>
  <si>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</si>
  <si>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</si>
  <si>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</si>
  <si>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</si>
  <si>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</si>
  <si>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</si>
  <si>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</si>
  <si>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</si>
  <si>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</si>
  <si>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</si>
  <si>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</si>
  <si>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</si>
  <si>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</si>
  <si>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</si>
  <si>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</si>
  <si>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</si>
  <si>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</si>
  <si>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</si>
  <si>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</si>
  <si>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</si>
  <si>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</si>
  <si>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</si>
  <si>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</si>
  <si>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</si>
  <si>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</si>
  <si>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</si>
  <si>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</si>
  <si>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</si>
  <si>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</si>
  <si>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</si>
  <si>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</si>
  <si>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</si>
  <si>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</si>
  <si>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</si>
  <si>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</si>
  <si>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</si>
  <si>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</si>
  <si>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</si>
  <si>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</si>
  <si>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</si>
  <si>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</si>
  <si>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</si>
  <si>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</si>
  <si>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</si>
  <si>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</si>
  <si>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</si>
  <si>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</si>
  <si>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</si>
  <si>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</si>
  <si>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</si>
  <si>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</si>
  <si>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</si>
  <si>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</si>
  <si>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</si>
  <si>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</si>
  <si>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</si>
  <si>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</si>
  <si>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</si>
  <si>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</si>
  <si>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</si>
  <si>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</si>
  <si>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</si>
  <si>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</si>
  <si>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</si>
  <si>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</si>
  <si>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</si>
  <si>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</si>
  <si>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</si>
  <si>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</si>
  <si>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</si>
  <si>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</si>
  <si>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</si>
  <si>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</si>
  <si>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</si>
  <si>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</si>
  <si>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</si>
  <si>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</si>
  <si>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</si>
  <si>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</si>
  <si>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</si>
  <si>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</si>
  <si>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</si>
  <si>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</si>
  <si>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</si>
  <si>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</si>
  <si>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</si>
  <si>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</si>
  <si>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</si>
  <si>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</si>
  <si>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</si>
  <si>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</si>
  <si>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</si>
  <si>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</si>
  <si>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</si>
  <si>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</si>
  <si>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</si>
  <si>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</si>
  <si>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</si>
  <si>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</si>
  <si>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</si>
  <si>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</si>
  <si>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</si>
  <si>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</si>
  <si>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</si>
  <si>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</si>
  <si>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</si>
  <si>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</si>
  <si>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</si>
  <si>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</si>
  <si>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</si>
  <si>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</si>
  <si>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</si>
  <si>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</si>
  <si>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</si>
  <si>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</si>
  <si>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</si>
  <si>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</si>
  <si>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</si>
  <si>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</si>
  <si>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</si>
  <si>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</si>
  <si>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</si>
  <si>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</si>
  <si>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</si>
  <si>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</si>
  <si>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</si>
  <si>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</si>
  <si>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</si>
  <si>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</si>
  <si>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</si>
  <si>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</si>
  <si>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</si>
  <si>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</si>
  <si>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</si>
  <si>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</si>
  <si>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</si>
  <si>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</si>
  <si>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</si>
  <si>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</si>
  <si>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</si>
  <si>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</si>
  <si>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</si>
  <si>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</si>
  <si>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</si>
  <si>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</si>
  <si>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</si>
  <si>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</si>
  <si>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</si>
  <si>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</si>
  <si>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</si>
  <si>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</si>
  <si>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</si>
  <si>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</si>
  <si>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</si>
  <si>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</si>
  <si>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</si>
  <si>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</si>
  <si>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</si>
  <si>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</si>
  <si>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</si>
  <si>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</si>
  <si>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</si>
  <si>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</si>
  <si>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</si>
  <si>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</si>
  <si>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</si>
  <si>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</si>
  <si>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</si>
  <si>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</si>
  <si>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</si>
  <si>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</si>
  <si>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</si>
  <si>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</si>
  <si>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</si>
  <si>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</si>
  <si>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</si>
  <si>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</si>
  <si>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</si>
  <si>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</si>
  <si>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</si>
  <si>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</si>
  <si>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</si>
  <si>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</si>
  <si>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</si>
  <si>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</si>
  <si>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</si>
  <si>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</si>
  <si>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</si>
  <si>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</si>
  <si>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</si>
  <si>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</si>
  <si>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</si>
  <si>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</si>
  <si>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</si>
  <si>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</si>
  <si>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</si>
  <si>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</si>
  <si>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</si>
  <si>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</si>
  <si>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</si>
  <si>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</si>
  <si>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</si>
  <si>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</si>
  <si>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</si>
  <si>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</si>
  <si>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</si>
  <si>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</si>
  <si>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</si>
  <si>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</si>
  <si>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</si>
  <si>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</si>
  <si>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</si>
  <si>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</si>
  <si>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</si>
  <si>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</si>
  <si>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</si>
  <si>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</si>
  <si>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</si>
  <si>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</si>
  <si>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</si>
  <si>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</si>
  <si>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</si>
  <si>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</si>
  <si>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</si>
  <si>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</si>
  <si>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</si>
  <si>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</si>
  <si>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</si>
  <si>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</si>
  <si>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</si>
  <si>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</si>
  <si>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</si>
  <si>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</si>
  <si>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</si>
  <si>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</si>
  <si>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</si>
  <si>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</si>
  <si>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</si>
  <si>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</si>
  <si>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</si>
  <si>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</si>
  <si>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</si>
  <si>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</si>
  <si>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</si>
  <si>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</si>
  <si>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</si>
  <si>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</si>
  <si>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</si>
  <si>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</si>
  <si>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</si>
  <si>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</si>
  <si>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</si>
  <si>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</si>
  <si>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</si>
  <si>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</si>
  <si>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</si>
  <si>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</si>
  <si>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</si>
  <si>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</si>
  <si>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</si>
  <si>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</si>
  <si>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</si>
  <si>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</si>
  <si>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</si>
  <si>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</si>
  <si>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</si>
  <si>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</si>
  <si>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</si>
  <si>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</si>
  <si>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</si>
  <si>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</si>
  <si>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</si>
  <si>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</si>
  <si>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</si>
  <si>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</si>
  <si>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</si>
  <si>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</si>
  <si>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</si>
  <si>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</si>
  <si>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</si>
  <si>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</si>
  <si>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</si>
  <si>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</si>
  <si>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</si>
  <si>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</si>
  <si>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</si>
  <si>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</si>
  <si>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</si>
  <si>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</si>
  <si>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</si>
  <si>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</si>
  <si>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</si>
  <si>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</si>
  <si>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</si>
  <si>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</si>
  <si>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</si>
  <si>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</si>
  <si>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</si>
  <si>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</si>
  <si>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</si>
  <si>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</si>
  <si>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</si>
  <si>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</si>
  <si>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</si>
  <si>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</si>
  <si>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</si>
  <si>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</si>
  <si>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</si>
  <si>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</si>
  <si>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</si>
  <si>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</si>
  <si>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</si>
  <si>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</si>
  <si>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</si>
  <si>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</si>
  <si>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</si>
  <si>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</si>
  <si>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</si>
  <si>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</si>
  <si>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</si>
  <si>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</si>
  <si>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</si>
  <si>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</si>
  <si>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</si>
  <si>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</si>
  <si>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</si>
  <si>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</si>
  <si>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</si>
  <si>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</si>
  <si>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</si>
  <si>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</si>
  <si>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</si>
  <si>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</si>
  <si>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</si>
  <si>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</si>
  <si>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</si>
  <si>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</si>
  <si>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</si>
  <si>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</si>
  <si>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</si>
  <si>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</si>
  <si>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</si>
  <si>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</si>
  <si>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</si>
  <si>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</si>
  <si>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</si>
  <si>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</si>
  <si>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</si>
  <si>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</si>
  <si>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</si>
  <si>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</si>
  <si>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</si>
  <si>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</si>
  <si>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</si>
  <si>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</si>
  <si>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</si>
  <si>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</si>
  <si>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</si>
  <si>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</si>
  <si>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</si>
  <si>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</si>
  <si>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</si>
  <si>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</si>
  <si>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</si>
  <si>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</si>
  <si>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</si>
  <si>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</si>
  <si>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</si>
  <si>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</si>
  <si>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</si>
  <si>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</si>
  <si>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</si>
  <si>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</si>
  <si>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</si>
  <si>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</si>
  <si>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</si>
  <si>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</si>
  <si>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</si>
  <si>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</si>
  <si>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</si>
  <si>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</si>
  <si>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</si>
  <si>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</si>
  <si>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</si>
  <si>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</si>
  <si>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</si>
  <si>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</si>
  <si>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</si>
  <si>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</si>
  <si>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</si>
  <si>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</si>
  <si>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</si>
  <si>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</si>
  <si>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</si>
  <si>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</si>
  <si>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</si>
  <si>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</si>
  <si>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</si>
  <si>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</si>
  <si>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</si>
  <si>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</si>
  <si>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</si>
  <si>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</si>
  <si>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</si>
  <si>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</si>
  <si>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</si>
  <si>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</si>
  <si>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</si>
  <si>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</si>
  <si>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</si>
  <si>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</si>
  <si>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</si>
  <si>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</si>
  <si>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</si>
  <si>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</si>
  <si>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</si>
  <si>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</si>
  <si>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</si>
  <si>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</si>
  <si>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</si>
  <si>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</si>
  <si>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</si>
  <si>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</si>
  <si>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</si>
  <si>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</si>
  <si>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</si>
  <si>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</si>
  <si>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</si>
  <si>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</si>
  <si>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</si>
  <si>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</si>
  <si>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</si>
  <si>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</si>
  <si>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</si>
  <si>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</si>
  <si>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</si>
  <si>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</si>
  <si>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</si>
  <si>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</si>
  <si>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</si>
  <si>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</si>
  <si>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</si>
  <si>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</si>
  <si>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</si>
  <si>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</si>
  <si>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</si>
  <si>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</si>
  <si>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</si>
  <si>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</si>
  <si>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</si>
  <si>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</si>
  <si>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</si>
  <si>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</si>
  <si>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</si>
  <si>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</si>
  <si>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</si>
  <si>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</si>
  <si>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</si>
  <si>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</si>
  <si>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</si>
  <si>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</si>
  <si>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</si>
  <si>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</si>
  <si>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</si>
  <si>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</si>
  <si>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</si>
  <si>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</si>
  <si>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</si>
  <si>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</si>
  <si>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</si>
  <si>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</si>
  <si>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</si>
  <si>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</si>
  <si>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</si>
  <si>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</si>
  <si>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</si>
  <si>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</si>
  <si>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</si>
  <si>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</si>
  <si>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</si>
  <si>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</si>
  <si>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</si>
  <si>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</si>
  <si>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</si>
  <si>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</si>
  <si>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</si>
  <si>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</si>
  <si>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</si>
  <si>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</si>
  <si>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</si>
  <si>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</si>
  <si>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</si>
  <si>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</si>
  <si>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</si>
  <si>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</si>
  <si>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</si>
  <si>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</si>
  <si>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</si>
  <si>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</si>
  <si>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</si>
  <si>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</si>
  <si>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</si>
  <si>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</si>
  <si>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</si>
  <si>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</si>
  <si>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</si>
  <si>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</si>
  <si>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</si>
  <si>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</si>
  <si>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</si>
  <si>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</si>
  <si>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</si>
  <si>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</si>
  <si>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</si>
  <si>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</si>
  <si>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</si>
  <si>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</si>
  <si>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</si>
  <si>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</si>
  <si>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</si>
  <si>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</si>
  <si>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</si>
  <si>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</si>
  <si>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</si>
  <si>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</si>
  <si>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</si>
  <si>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</si>
  <si>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</si>
  <si>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</si>
  <si>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</si>
  <si>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</si>
  <si>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</si>
  <si>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</si>
  <si>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</si>
  <si>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</si>
  <si>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</si>
  <si>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</si>
  <si>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</si>
  <si>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</si>
  <si>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</si>
  <si>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</si>
  <si>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</si>
  <si>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</si>
  <si>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</si>
  <si>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</si>
  <si>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</si>
  <si>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</si>
  <si>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</si>
  <si>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</si>
  <si>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</si>
  <si>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</si>
  <si>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</si>
  <si>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</si>
  <si>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</si>
  <si>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</si>
  <si>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</si>
  <si>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</si>
  <si>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</si>
  <si>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</si>
  <si>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</si>
  <si>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</si>
  <si>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</si>
  <si>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</si>
  <si>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</si>
  <si>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</si>
  <si>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</si>
  <si>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</si>
  <si>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</si>
  <si>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</si>
  <si>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</si>
  <si>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</si>
  <si>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</si>
  <si>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</si>
  <si>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</si>
  <si>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</si>
  <si>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</si>
  <si>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</si>
  <si>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</si>
  <si>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</si>
  <si>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</si>
  <si>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</si>
  <si>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</si>
  <si>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</si>
  <si>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</si>
  <si>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</si>
  <si>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</si>
  <si>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</si>
  <si>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</si>
  <si>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</si>
  <si>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</si>
  <si>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</si>
  <si>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</si>
  <si>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</si>
  <si>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</si>
  <si>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</si>
  <si>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</si>
  <si>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</si>
  <si>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</si>
  <si>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</si>
  <si>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</si>
  <si>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</si>
  <si>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</si>
  <si>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</si>
  <si>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</si>
  <si>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</si>
  <si>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</si>
  <si>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</si>
  <si>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</si>
  <si>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</si>
  <si>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</si>
  <si>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</si>
  <si>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</si>
  <si>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</si>
  <si>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</si>
  <si>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</si>
  <si>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</si>
  <si>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</si>
  <si>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</si>
  <si>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</si>
  <si>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</si>
  <si>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</si>
  <si>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</si>
  <si>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</si>
  <si>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</si>
  <si>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</si>
  <si>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</si>
  <si>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</si>
  <si>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</si>
  <si>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</si>
  <si>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</si>
  <si>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</si>
  <si>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</si>
  <si>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</si>
  <si>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</si>
  <si>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</si>
  <si>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</si>
  <si>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</si>
  <si>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</si>
  <si>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</si>
  <si>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</si>
  <si>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</si>
  <si>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</si>
  <si>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</si>
  <si>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</si>
  <si>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</si>
  <si>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</si>
  <si>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</si>
  <si>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</si>
  <si>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</si>
  <si>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</si>
  <si>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</si>
  <si>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</si>
  <si>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</si>
  <si>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</si>
  <si>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</si>
  <si>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</si>
  <si>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</si>
  <si>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</si>
  <si>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</si>
  <si>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</si>
  <si>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</si>
  <si>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</si>
  <si>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</si>
  <si>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</si>
  <si>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</si>
  <si>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</si>
  <si>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</si>
  <si>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</si>
  <si>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</si>
  <si>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</si>
  <si>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</si>
  <si>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</si>
  <si>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</si>
  <si>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</si>
  <si>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</si>
  <si>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</si>
  <si>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</si>
  <si>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</si>
  <si>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</si>
  <si>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</si>
  <si>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</si>
  <si>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</si>
  <si>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</si>
  <si>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</si>
  <si>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</si>
  <si>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</si>
  <si>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</si>
  <si>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</si>
  <si>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</si>
  <si>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</si>
  <si>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</si>
  <si>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</si>
  <si>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</si>
  <si>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</si>
  <si>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</si>
  <si>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</si>
  <si>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</si>
  <si>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</si>
  <si>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</si>
  <si>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</si>
  <si>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</si>
  <si>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</si>
  <si>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</si>
  <si>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</si>
  <si>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</si>
  <si>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</si>
  <si>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</si>
  <si>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</si>
  <si>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</si>
  <si>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</si>
  <si>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</si>
  <si>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</si>
  <si>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</si>
  <si>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</si>
  <si>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</si>
  <si>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</si>
  <si>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</si>
  <si>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</si>
  <si>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</si>
  <si>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</si>
  <si>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</si>
  <si>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</si>
  <si>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</si>
  <si>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</si>
  <si>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</si>
  <si>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</si>
  <si>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</si>
  <si>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</si>
  <si>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</si>
  <si>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</si>
  <si>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</si>
  <si>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</si>
  <si>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</si>
  <si>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</si>
  <si>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</si>
  <si>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</si>
  <si>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</si>
  <si>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</si>
  <si>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</si>
  <si>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</si>
  <si>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</si>
  <si>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</si>
  <si>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</si>
  <si>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</si>
  <si>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</si>
  <si>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</si>
  <si>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</si>
  <si>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</si>
  <si>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</si>
  <si>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</si>
  <si>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</si>
  <si>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</si>
  <si>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</si>
  <si>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</si>
  <si>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</si>
  <si>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</si>
  <si>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</si>
  <si>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</si>
  <si>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</si>
  <si>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</si>
  <si>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</si>
  <si>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</si>
  <si>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</si>
  <si>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</si>
  <si>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</si>
  <si>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</si>
  <si>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</si>
  <si>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</si>
  <si>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</si>
  <si>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</si>
  <si>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</si>
  <si>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</si>
  <si>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</si>
  <si>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</si>
  <si>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</si>
  <si>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</si>
  <si>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</si>
  <si>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</si>
  <si>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</si>
  <si>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</si>
  <si>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</si>
  <si>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</si>
  <si>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</si>
  <si>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</si>
  <si>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</si>
  <si>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</si>
  <si>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</si>
  <si>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</si>
  <si>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</si>
  <si>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</si>
  <si>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</si>
  <si>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</si>
  <si>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</si>
  <si>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</si>
  <si>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</si>
  <si>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</si>
  <si>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</si>
  <si>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</si>
  <si>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</si>
  <si>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</si>
  <si>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</si>
  <si>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</si>
  <si>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</si>
  <si>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</si>
  <si>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</si>
  <si>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</si>
  <si>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</si>
  <si>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</si>
  <si>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</si>
  <si>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</si>
  <si>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</si>
  <si>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</si>
  <si>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</si>
  <si>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</si>
  <si>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</si>
  <si>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</si>
  <si>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</si>
  <si>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</si>
  <si>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</si>
  <si>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</si>
  <si>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</si>
  <si>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</si>
  <si>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</si>
  <si>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</si>
  <si>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</si>
  <si>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</si>
  <si>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</si>
  <si>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</si>
  <si>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</si>
  <si>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</si>
  <si>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</si>
  <si>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</si>
  <si>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</si>
  <si>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</si>
  <si>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</si>
  <si>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</si>
  <si>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</si>
  <si>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</si>
  <si>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</si>
  <si>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</si>
  <si>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</si>
  <si>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</si>
  <si>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</si>
  <si>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</si>
  <si>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</si>
  <si>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</si>
  <si>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</si>
  <si>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</si>
  <si>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</si>
  <si>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</si>
  <si>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</si>
  <si>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</si>
  <si>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</si>
  <si>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</si>
  <si>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</si>
  <si>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</si>
  <si>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</si>
  <si>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</si>
  <si>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</si>
  <si>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</si>
  <si>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</si>
  <si>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</si>
  <si>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</si>
  <si>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</si>
  <si>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</si>
  <si>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</si>
  <si>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</si>
  <si>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</si>
  <si>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</si>
  <si>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</si>
  <si>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</si>
  <si>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</si>
  <si>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</si>
  <si>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</si>
  <si>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</si>
  <si>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</si>
  <si>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</si>
  <si>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</si>
  <si>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</si>
  <si>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</si>
  <si>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</si>
  <si>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</si>
  <si>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</si>
  <si>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</si>
  <si>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</si>
  <si>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</si>
  <si>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</si>
  <si>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</si>
  <si>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</si>
  <si>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</si>
  <si>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</si>
  <si>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</si>
  <si>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</si>
  <si>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</si>
  <si>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</si>
  <si>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</si>
  <si>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</si>
  <si>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</si>
  <si>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</si>
  <si>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</si>
  <si>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</si>
  <si>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</si>
  <si>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</si>
  <si>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</si>
  <si>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</si>
  <si>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</si>
  <si>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</si>
  <si>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</si>
  <si>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</si>
  <si>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</si>
  <si>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</si>
  <si>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</si>
  <si>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</si>
  <si>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</si>
  <si>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</si>
  <si>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</si>
  <si>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</si>
  <si>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</si>
  <si>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</si>
  <si>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</si>
  <si>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</si>
  <si>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</si>
  <si>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</si>
  <si>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</si>
  <si>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</si>
  <si>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</si>
  <si>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</si>
  <si>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</si>
  <si>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</si>
  <si>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</si>
  <si>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</si>
  <si>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</si>
  <si>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</si>
  <si>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</si>
  <si>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</si>
  <si>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</si>
  <si>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</si>
  <si>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</si>
  <si>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</si>
  <si>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</si>
  <si>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</si>
  <si>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</si>
  <si>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</si>
  <si>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</si>
  <si>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</si>
  <si>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</si>
  <si>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</si>
  <si>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</si>
  <si>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</si>
  <si>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</si>
  <si>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</si>
  <si>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</si>
  <si>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</si>
  <si>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</si>
  <si>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</si>
  <si>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</si>
  <si>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</si>
  <si>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</si>
  <si>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</si>
  <si>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</si>
  <si>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</si>
  <si>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</si>
  <si>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</si>
  <si>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</si>
  <si>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</si>
  <si>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</si>
  <si>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</si>
  <si>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</si>
  <si>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</si>
  <si>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</si>
  <si>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</si>
  <si>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</si>
  <si>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</si>
  <si>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</si>
  <si>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</si>
  <si>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</si>
  <si>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</si>
  <si>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</si>
  <si>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</si>
  <si>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</si>
  <si>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</si>
  <si>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</si>
  <si>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</si>
  <si>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</si>
  <si>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</si>
  <si>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</si>
  <si>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</si>
  <si>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</si>
  <si>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</si>
  <si>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</si>
  <si>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</si>
  <si>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</si>
  <si>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</si>
  <si>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</si>
  <si>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</si>
  <si>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</si>
  <si>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</si>
  <si>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</si>
  <si>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</si>
  <si>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</si>
  <si>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</si>
  <si>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</si>
  <si>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</si>
  <si>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</si>
  <si>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</si>
  <si>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</si>
  <si>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</si>
  <si>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</si>
  <si>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</si>
  <si>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</si>
  <si>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</si>
  <si>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</si>
  <si>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</si>
  <si>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</si>
  <si>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</si>
  <si>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</si>
  <si>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</si>
  <si>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</si>
  <si>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</si>
  <si>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</si>
  <si>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</si>
  <si>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</si>
  <si>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</si>
  <si>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</si>
  <si>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</si>
  <si>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</si>
  <si>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</si>
  <si>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</si>
  <si>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</si>
  <si>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</si>
  <si>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</si>
  <si>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</si>
  <si>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</si>
  <si>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</si>
  <si>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</si>
  <si>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</si>
  <si>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</si>
  <si>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</si>
  <si>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</si>
  <si>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</si>
  <si>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</si>
  <si>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</si>
  <si>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</si>
  <si>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</si>
  <si>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</si>
  <si>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</si>
  <si>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</si>
  <si>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</si>
  <si>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</si>
  <si>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</si>
  <si>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</si>
  <si>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</si>
  <si>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</si>
  <si>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</si>
  <si>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</si>
  <si>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</si>
  <si>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</si>
  <si>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</si>
  <si>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</si>
  <si>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</si>
  <si>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</si>
  <si>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</si>
  <si>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</si>
  <si>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</si>
  <si>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</si>
  <si>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</si>
  <si>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</si>
  <si>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</si>
  <si>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</si>
  <si>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</si>
  <si>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</si>
  <si>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</si>
  <si>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</si>
  <si>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</si>
  <si>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</si>
  <si>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</si>
  <si>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</si>
  <si>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</si>
  <si>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</si>
  <si>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</si>
  <si>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</si>
  <si>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</si>
  <si>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</si>
  <si>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</si>
  <si>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</si>
  <si>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</si>
  <si>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</si>
  <si>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</si>
  <si>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</si>
  <si>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</si>
  <si>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</si>
  <si>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</si>
  <si>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</si>
  <si>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</si>
  <si>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</si>
  <si>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</si>
  <si>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</si>
  <si>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</si>
  <si>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</si>
  <si>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</si>
  <si>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</si>
  <si>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</si>
  <si>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</si>
  <si>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</si>
  <si>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</si>
  <si>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</si>
  <si>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</si>
  <si>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</si>
  <si>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</si>
  <si>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</si>
  <si>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</si>
  <si>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</si>
  <si>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</si>
  <si>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</si>
  <si>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</si>
  <si>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</si>
  <si>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</si>
  <si>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</si>
  <si>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</si>
  <si>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</si>
  <si>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</si>
  <si>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</si>
  <si>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</si>
  <si>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</si>
  <si>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</si>
  <si>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</si>
  <si>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</si>
  <si>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</si>
  <si>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</si>
  <si>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</si>
  <si>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</si>
  <si>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</si>
  <si>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</si>
  <si>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</si>
  <si>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</si>
  <si>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</si>
  <si>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</si>
  <si>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</si>
  <si>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</si>
  <si>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</si>
  <si>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</si>
  <si>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</si>
  <si>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</si>
  <si>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</si>
  <si>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</si>
  <si>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</si>
  <si>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</si>
  <si>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</si>
  <si>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</si>
  <si>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</si>
  <si>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</si>
  <si>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</si>
  <si>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</si>
  <si>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</si>
  <si>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</si>
  <si>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</si>
  <si>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</si>
  <si>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</si>
  <si>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</si>
  <si>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</si>
  <si>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</si>
  <si>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</si>
  <si>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</si>
  <si>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</si>
  <si>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</si>
  <si>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</si>
  <si>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</si>
  <si>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</si>
  <si>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</si>
  <si>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</si>
  <si>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</si>
  <si>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</si>
  <si>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</si>
  <si>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</si>
  <si>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</si>
  <si>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</si>
  <si>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</si>
  <si>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</si>
  <si>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</si>
  <si>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</si>
  <si>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</si>
  <si>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</si>
  <si>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</si>
  <si>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</si>
  <si>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</si>
  <si>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</si>
  <si>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</si>
  <si>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</si>
  <si>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</si>
  <si>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</si>
  <si>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</si>
  <si>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</si>
  <si>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</si>
  <si>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</si>
  <si>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</si>
  <si>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</si>
  <si>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</si>
  <si>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</si>
  <si>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</si>
  <si>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</si>
  <si>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</si>
  <si>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</si>
  <si>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</si>
  <si>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</si>
  <si>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</si>
  <si>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</si>
  <si>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</si>
  <si>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</si>
  <si>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</si>
  <si>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</si>
  <si>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</si>
  <si>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</si>
  <si>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</si>
  <si>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</si>
  <si>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</si>
  <si>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</si>
  <si>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</si>
  <si>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</si>
  <si>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</si>
  <si>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</si>
  <si>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</si>
  <si>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</si>
  <si>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</si>
  <si>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</si>
  <si>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</si>
  <si>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</si>
  <si>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</si>
  <si>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</si>
  <si>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</si>
  <si>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</si>
  <si>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</si>
  <si>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</si>
  <si>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</si>
  <si>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</si>
  <si>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</si>
  <si>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</si>
  <si>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</si>
  <si>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</si>
  <si>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</si>
  <si>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</si>
  <si>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</si>
  <si>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</si>
  <si>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</si>
  <si>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</si>
  <si>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</si>
  <si>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</si>
  <si>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</si>
  <si>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</si>
  <si>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</si>
  <si>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</si>
  <si>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</si>
  <si>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</si>
  <si>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</si>
  <si>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</si>
  <si>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</si>
  <si>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</si>
  <si>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</si>
  <si>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</si>
  <si>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</si>
  <si>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</si>
  <si>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</si>
  <si>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</si>
  <si>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</si>
  <si>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</si>
  <si>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</si>
  <si>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</si>
  <si>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</si>
  <si>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</si>
  <si>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</si>
  <si>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</si>
  <si>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</si>
  <si>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</si>
  <si>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</si>
  <si>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</si>
  <si>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</si>
  <si>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</si>
  <si>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</si>
  <si>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</si>
  <si>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</si>
  <si>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</si>
  <si>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</si>
  <si>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</si>
  <si>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</si>
  <si>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</si>
  <si>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</si>
  <si>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</si>
  <si>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</si>
  <si>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</si>
  <si>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</si>
  <si>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</si>
  <si>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</si>
  <si>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</si>
  <si>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</si>
  <si>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</si>
  <si>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</si>
  <si>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</si>
  <si>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</si>
  <si>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</si>
  <si>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</si>
  <si>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</si>
  <si>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</si>
  <si>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</si>
  <si>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</si>
  <si>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</si>
  <si>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</si>
  <si>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</si>
  <si>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</si>
  <si>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</si>
  <si>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</si>
  <si>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</si>
  <si>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</si>
  <si>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</si>
  <si>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</si>
  <si>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</si>
  <si>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</si>
  <si>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</si>
  <si>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</si>
  <si>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</si>
  <si>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</si>
  <si>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</si>
  <si>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</si>
  <si>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</si>
  <si>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</si>
  <si>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</si>
  <si>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</si>
  <si>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</si>
  <si>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</si>
  <si>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</si>
  <si>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</si>
  <si>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</si>
  <si>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</si>
  <si>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</si>
  <si>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</si>
  <si>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</si>
  <si>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</si>
  <si>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</si>
  <si>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</si>
  <si>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</si>
  <si>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</si>
  <si>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</si>
  <si>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</si>
  <si>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</si>
  <si>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</si>
  <si>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</si>
  <si>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</si>
  <si>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</si>
  <si>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</si>
  <si>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</si>
  <si>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</si>
  <si>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</si>
  <si>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</si>
  <si>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</si>
  <si>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</si>
  <si>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</si>
  <si>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</si>
  <si>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</si>
  <si>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</si>
  <si>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</si>
  <si>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</si>
  <si>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</si>
  <si>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</si>
  <si>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</si>
  <si>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</si>
  <si>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</si>
  <si>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</si>
  <si>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</si>
  <si>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</si>
  <si>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</si>
  <si>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</si>
  <si>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</si>
  <si>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</si>
  <si>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</si>
  <si>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</si>
  <si>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</si>
  <si>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</si>
  <si>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</si>
  <si>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</si>
  <si>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</si>
  <si>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</si>
  <si>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</si>
  <si>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</si>
  <si>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</si>
  <si>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</si>
  <si>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</si>
  <si>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</si>
  <si>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</si>
  <si>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</si>
  <si>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</si>
  <si>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</si>
  <si>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</si>
  <si>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</si>
  <si>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</si>
  <si>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</si>
  <si>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</si>
  <si>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</si>
  <si>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</si>
  <si>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</si>
  <si>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</si>
  <si>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</si>
  <si>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</si>
  <si>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</si>
  <si>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</si>
  <si>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</si>
  <si>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</si>
  <si>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</si>
  <si>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</si>
  <si>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</si>
  <si>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</si>
  <si>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</si>
  <si>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</si>
  <si>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</si>
  <si>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</si>
  <si>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</si>
  <si>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</si>
  <si>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</si>
  <si>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</si>
  <si>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</si>
  <si>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</si>
  <si>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</si>
  <si>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</si>
  <si>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</si>
  <si>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</si>
  <si>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</si>
  <si>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</si>
  <si>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</si>
  <si>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</si>
  <si>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</si>
  <si>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</si>
  <si>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</si>
  <si>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</si>
  <si>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</si>
  <si>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</si>
  <si>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</si>
  <si>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</si>
  <si>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</si>
  <si>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</si>
  <si>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</si>
  <si>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</si>
  <si>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</si>
  <si>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</si>
  <si>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</si>
  <si>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</si>
  <si>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</si>
  <si>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</si>
  <si>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</si>
  <si>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</si>
  <si>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</si>
  <si>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</si>
  <si>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</si>
  <si>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</si>
  <si>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</si>
  <si>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</si>
  <si>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</si>
  <si>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</si>
  <si>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</si>
  <si>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</si>
  <si>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</si>
  <si>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</si>
  <si>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</si>
  <si>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</si>
  <si>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</si>
  <si>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</si>
  <si>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</si>
  <si>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</si>
  <si>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</si>
  <si>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</si>
  <si>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</si>
  <si>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</si>
  <si>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</si>
  <si>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</si>
  <si>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</si>
  <si>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</si>
  <si>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</si>
  <si>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</si>
  <si>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</si>
  <si>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</si>
  <si>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</si>
  <si>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</si>
  <si>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</si>
  <si>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</si>
  <si>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</si>
  <si>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</si>
  <si>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</si>
  <si>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</si>
  <si>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</si>
  <si>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</si>
  <si>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</si>
  <si>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</si>
  <si>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</si>
  <si>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</si>
  <si>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</si>
  <si>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</si>
  <si>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</si>
  <si>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</si>
  <si>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</si>
  <si>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</si>
  <si>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</si>
  <si>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</si>
  <si>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</si>
  <si>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</si>
  <si>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</si>
  <si>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</si>
  <si>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</si>
  <si>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</si>
  <si>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</si>
  <si>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</si>
  <si>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</si>
  <si>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</si>
  <si>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</si>
  <si>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</si>
  <si>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</si>
  <si>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</si>
  <si>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</si>
  <si>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</si>
  <si>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</si>
  <si>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</si>
  <si>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</si>
  <si>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</si>
  <si>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</si>
  <si>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</si>
  <si>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</si>
  <si>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</si>
  <si>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</si>
  <si>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</si>
  <si>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</si>
  <si>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</si>
  <si>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</si>
  <si>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</si>
  <si>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</si>
  <si>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</si>
  <si>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</si>
  <si>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</si>
  <si>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</si>
  <si>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</si>
  <si>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</si>
  <si>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</si>
  <si>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</si>
  <si>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</si>
  <si>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</si>
  <si>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</si>
  <si>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</si>
  <si>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</si>
  <si>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</si>
  <si>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</si>
  <si>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</si>
  <si>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</si>
  <si>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</si>
  <si>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</si>
  <si>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</si>
  <si>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</si>
  <si>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</si>
  <si>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</si>
  <si>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</si>
  <si>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</si>
  <si>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</si>
  <si>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</si>
  <si>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</si>
  <si>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</si>
  <si>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</si>
  <si>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</si>
  <si>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</si>
  <si>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</si>
  <si>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</si>
  <si>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</si>
  <si>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</si>
  <si>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</si>
  <si>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</si>
  <si>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</si>
  <si>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</si>
  <si>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</si>
  <si>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</si>
  <si>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</si>
  <si>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</si>
  <si>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</si>
  <si>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</si>
  <si>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</si>
  <si>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</si>
  <si>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</si>
  <si>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</si>
  <si>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</si>
  <si>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</si>
  <si>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</si>
  <si>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</si>
  <si>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</si>
  <si>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</si>
  <si>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</si>
  <si>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</si>
  <si>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</si>
  <si>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</si>
  <si>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</si>
  <si>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</si>
  <si>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</si>
  <si>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</si>
  <si>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</si>
  <si>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</si>
  <si>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</si>
  <si>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</si>
  <si>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</si>
  <si>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</si>
  <si>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</si>
  <si>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</si>
  <si>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</si>
  <si>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</si>
  <si>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</si>
  <si>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</si>
  <si>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</si>
  <si>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</si>
  <si>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</si>
  <si>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</si>
  <si>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</si>
  <si>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</si>
  <si>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</si>
  <si>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</si>
  <si>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</si>
  <si>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</si>
  <si>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</si>
  <si>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</si>
  <si>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</si>
  <si>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</si>
  <si>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</si>
  <si>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</si>
  <si>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</si>
  <si>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</si>
  <si>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</si>
  <si>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</si>
  <si>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</si>
  <si>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</si>
  <si>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</si>
  <si>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</si>
  <si>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</si>
  <si>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</si>
  <si>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</si>
  <si>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</si>
  <si>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</si>
  <si>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</si>
  <si>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</si>
  <si>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</si>
  <si>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</si>
  <si>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</si>
  <si>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</si>
  <si>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</si>
  <si>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</si>
  <si>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</si>
  <si>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</si>
  <si>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</si>
  <si>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</si>
  <si>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</si>
  <si>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</si>
  <si>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</si>
  <si>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</si>
  <si>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</si>
  <si>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</si>
  <si>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</si>
  <si>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</si>
  <si>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</si>
  <si>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</si>
  <si>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</si>
  <si>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</si>
  <si>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</si>
  <si>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</si>
  <si>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</si>
  <si>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</si>
  <si>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</si>
  <si>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</si>
  <si>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</si>
  <si>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</si>
  <si>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</si>
  <si>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</si>
  <si>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</si>
  <si>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</si>
  <si>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</si>
  <si>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</si>
  <si>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</si>
  <si>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</si>
  <si>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</si>
  <si>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</si>
  <si>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</si>
  <si>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</si>
  <si>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</si>
  <si>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</si>
  <si>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</si>
  <si>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</si>
  <si>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</si>
  <si>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</si>
  <si>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</si>
  <si>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</si>
  <si>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</si>
  <si>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</si>
  <si>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</si>
  <si>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</si>
  <si>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</si>
  <si>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</si>
  <si>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</si>
  <si>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</si>
  <si>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</si>
  <si>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</si>
  <si>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</si>
  <si>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</si>
  <si>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</si>
  <si>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</si>
  <si>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</si>
  <si>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</si>
  <si>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</si>
  <si>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</si>
  <si>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</si>
  <si>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</si>
  <si>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</si>
  <si>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</si>
  <si>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</si>
  <si>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</si>
  <si>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</si>
  <si>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</si>
  <si>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</si>
  <si>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</si>
  <si>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</si>
  <si>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</si>
  <si>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</si>
  <si>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</si>
  <si>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</si>
  <si>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</si>
  <si>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</si>
  <si>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</si>
  <si>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</si>
  <si>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</si>
  <si>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</si>
  <si>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</si>
  <si>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</si>
  <si>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</si>
  <si>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</si>
  <si>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</si>
  <si>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</si>
  <si>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</si>
  <si>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</si>
  <si>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</si>
  <si>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</si>
  <si>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</si>
  <si>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</si>
  <si>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</si>
  <si>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</si>
  <si>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</si>
  <si>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</si>
  <si>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</si>
  <si>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</si>
  <si>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</si>
  <si>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</si>
  <si>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</si>
  <si>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</si>
  <si>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</si>
  <si>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</si>
  <si>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</si>
  <si>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</si>
  <si>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</si>
  <si>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</si>
  <si>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</si>
  <si>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</si>
  <si>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</si>
  <si>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</si>
  <si>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</si>
  <si>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</si>
  <si>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</si>
  <si>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</si>
  <si>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</si>
  <si>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</si>
  <si>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</si>
  <si>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</si>
  <si>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</si>
  <si>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</si>
  <si>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</si>
  <si>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</si>
  <si>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</si>
  <si>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</si>
  <si>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</si>
  <si>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</si>
  <si>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</si>
  <si>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</si>
  <si>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</si>
  <si>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</si>
  <si>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</si>
  <si>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</si>
  <si>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</si>
  <si>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</si>
  <si>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</si>
  <si>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</si>
  <si>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</si>
  <si>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</si>
  <si>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</si>
  <si>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</si>
  <si>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</si>
  <si>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</si>
  <si>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</si>
  <si>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</si>
  <si>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</si>
  <si>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</si>
  <si>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</si>
  <si>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</si>
  <si>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</si>
  <si>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</si>
  <si>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</si>
  <si>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</si>
  <si>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</si>
  <si>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</si>
  <si>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</si>
  <si>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</si>
  <si>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</si>
  <si>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</si>
  <si>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</si>
  <si>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</si>
  <si>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</si>
  <si>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</si>
  <si>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</si>
  <si>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</si>
  <si>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</si>
  <si>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</si>
  <si>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</si>
  <si>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</si>
  <si>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</si>
  <si>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</si>
  <si>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</si>
  <si>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</si>
  <si>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</si>
  <si>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</si>
  <si>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</si>
  <si>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</si>
  <si>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</si>
  <si>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</si>
  <si>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</si>
  <si>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</si>
  <si>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</si>
  <si>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</si>
  <si>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</si>
  <si>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</si>
  <si>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</si>
  <si>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</si>
  <si>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</si>
  <si>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</si>
  <si>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</si>
  <si>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</si>
  <si>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</si>
  <si>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</si>
  <si>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</si>
  <si>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</si>
  <si>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</si>
  <si>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</si>
  <si>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</si>
  <si>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</si>
  <si>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</si>
  <si>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</si>
  <si>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</si>
  <si>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</si>
  <si>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</si>
  <si>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</si>
  <si>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</si>
  <si>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</si>
  <si>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</si>
  <si>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</si>
  <si>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</si>
  <si>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</si>
  <si>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</si>
  <si>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</si>
  <si>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</si>
  <si>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</si>
  <si>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</si>
  <si>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</si>
  <si>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</si>
  <si>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</si>
  <si>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</si>
  <si>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</si>
  <si>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</si>
  <si>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</si>
  <si>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</si>
  <si>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</si>
  <si>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</si>
  <si>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</si>
  <si>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</si>
  <si>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</si>
  <si>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</si>
  <si>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</si>
  <si>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</si>
  <si>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</si>
  <si>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</si>
  <si>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</si>
  <si>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</si>
  <si>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</si>
  <si>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</si>
  <si>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</si>
  <si>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</si>
  <si>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</si>
  <si>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</si>
  <si>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</si>
  <si>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</si>
  <si>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</si>
  <si>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</si>
  <si>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</si>
  <si>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</si>
  <si>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</si>
  <si>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</si>
  <si>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</si>
  <si>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</si>
  <si>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</si>
  <si>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</si>
  <si>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</si>
  <si>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</si>
  <si>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</si>
  <si>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</si>
  <si>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</si>
  <si>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</si>
  <si>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</si>
  <si>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</si>
  <si>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</si>
  <si>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</si>
  <si>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</si>
  <si>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</si>
  <si>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</si>
  <si>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</si>
  <si>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</si>
  <si>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</si>
  <si>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</si>
  <si>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</si>
  <si>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</si>
  <si>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</si>
  <si>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</si>
  <si>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</si>
  <si>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</si>
  <si>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</si>
  <si>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</si>
  <si>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</si>
  <si>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</si>
  <si>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</si>
  <si>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</si>
  <si>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</si>
  <si>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</si>
  <si>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</si>
  <si>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</si>
  <si>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</si>
  <si>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</si>
  <si>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</si>
  <si>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</si>
  <si>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</si>
  <si>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</si>
  <si>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</si>
  <si>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</si>
  <si>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</si>
  <si>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</si>
  <si>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</si>
  <si>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</si>
  <si>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</si>
  <si>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</si>
  <si>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</si>
  <si>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</si>
  <si>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</si>
  <si>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</si>
  <si>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</si>
  <si>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</si>
  <si>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</si>
  <si>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</si>
  <si>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</si>
  <si>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</si>
  <si>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</si>
  <si>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</si>
  <si>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</si>
  <si>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</si>
  <si>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</si>
  <si>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</si>
  <si>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</si>
  <si>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</si>
  <si>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</si>
  <si>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</si>
  <si>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</si>
  <si>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</si>
  <si>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</si>
  <si>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</si>
  <si>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</si>
  <si>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</si>
  <si>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</si>
  <si>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</si>
  <si>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</si>
  <si>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</si>
  <si>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</si>
  <si>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</si>
  <si>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</si>
  <si>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</si>
  <si>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</si>
  <si>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</si>
  <si>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</si>
  <si>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</si>
  <si>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</si>
  <si>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</si>
  <si>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</si>
  <si>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</si>
  <si>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</si>
  <si>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</si>
  <si>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</si>
  <si>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</si>
  <si>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</si>
  <si>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</si>
  <si>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</si>
  <si>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</si>
  <si>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</si>
  <si>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</si>
  <si>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</si>
  <si>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</si>
  <si>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</si>
  <si>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</si>
  <si>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</si>
  <si>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</si>
  <si>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</si>
  <si>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</si>
  <si>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</si>
  <si>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</si>
  <si>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</si>
  <si>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</si>
  <si>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</si>
  <si>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</si>
  <si>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</si>
  <si>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</si>
  <si>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</si>
  <si>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</si>
  <si>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</si>
  <si>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</si>
  <si>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</si>
  <si>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</si>
  <si>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</si>
  <si>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</si>
  <si>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</si>
  <si>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</si>
  <si>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</si>
  <si>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</si>
  <si>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</si>
  <si>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</si>
  <si>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</si>
  <si>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</si>
  <si>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</si>
  <si>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</si>
  <si>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</si>
  <si>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</si>
  <si>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</si>
  <si>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</si>
  <si>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</si>
  <si>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</si>
  <si>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</si>
  <si>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</si>
  <si>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</si>
  <si>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</si>
  <si>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</si>
  <si>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</si>
  <si>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</si>
  <si>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</si>
  <si>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</si>
  <si>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</si>
  <si>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</si>
  <si>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</si>
  <si>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</si>
  <si>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</si>
  <si>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</si>
  <si>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</si>
  <si>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</si>
  <si>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</si>
  <si>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</si>
  <si>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</si>
  <si>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</si>
  <si>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</si>
  <si>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</si>
  <si>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</si>
  <si>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</si>
  <si>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</si>
  <si>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</si>
  <si>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</si>
  <si>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</si>
  <si>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</si>
  <si>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</si>
  <si>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</si>
  <si>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</si>
  <si>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</si>
  <si>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</si>
  <si>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</si>
  <si>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</si>
  <si>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</si>
  <si>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</si>
  <si>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</si>
  <si>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</si>
  <si>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</si>
  <si>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</si>
  <si>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</si>
  <si>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</si>
  <si>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</si>
  <si>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</si>
  <si>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</si>
  <si>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</si>
  <si>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</si>
  <si>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</si>
  <si>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</si>
  <si>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</si>
  <si>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</si>
  <si>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</si>
  <si>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</si>
  <si>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</si>
  <si>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</si>
  <si>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</si>
  <si>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</si>
  <si>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</si>
  <si>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</si>
  <si>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</si>
  <si>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</si>
  <si>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</si>
  <si>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</si>
  <si>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</si>
  <si>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</si>
  <si>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</si>
  <si>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</si>
  <si>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</si>
  <si>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</si>
  <si>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</si>
  <si>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</si>
  <si>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</si>
  <si>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</si>
  <si>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</si>
  <si>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</si>
  <si>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</si>
  <si>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</si>
  <si>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</si>
  <si>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</si>
  <si>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</si>
  <si>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</si>
  <si>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</si>
  <si>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</si>
  <si>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</si>
  <si>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</si>
  <si>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</si>
  <si>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</si>
  <si>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</si>
  <si>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</si>
  <si>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</si>
  <si>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</si>
  <si>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</si>
  <si>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</si>
  <si>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</si>
  <si>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</si>
  <si>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</si>
  <si>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</si>
  <si>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</si>
  <si>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</si>
  <si>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</si>
  <si>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</si>
  <si>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</si>
  <si>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</si>
  <si>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</si>
  <si>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</si>
  <si>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</si>
  <si>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</si>
  <si>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</si>
  <si>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</si>
  <si>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</si>
  <si>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</si>
  <si>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</si>
  <si>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</si>
  <si>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</si>
  <si>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</si>
  <si>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</si>
  <si>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</si>
  <si>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</si>
  <si>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</si>
  <si>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</si>
  <si>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</si>
  <si>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</si>
  <si>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</si>
  <si>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</si>
  <si>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</si>
  <si>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</si>
  <si>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</si>
  <si>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</si>
  <si>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</si>
  <si>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</si>
  <si>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</si>
  <si>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</si>
  <si>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</si>
  <si>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</si>
  <si>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</si>
  <si>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</si>
  <si>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</si>
  <si>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</si>
  <si>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</si>
  <si>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</si>
  <si>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</si>
  <si>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</si>
  <si>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</si>
  <si>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</si>
  <si>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</si>
  <si>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</si>
  <si>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</si>
  <si>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</si>
  <si>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</si>
  <si>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</si>
  <si>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</si>
  <si>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</si>
  <si>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</si>
  <si>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</si>
  <si>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</si>
  <si>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</si>
  <si>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</si>
  <si>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</si>
  <si>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</si>
  <si>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</si>
  <si>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</si>
  <si>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</si>
  <si>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</si>
  <si>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</si>
  <si>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</si>
  <si>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</si>
  <si>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</si>
  <si>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</si>
  <si>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</si>
  <si>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</si>
  <si>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</si>
  <si>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</si>
  <si>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</si>
  <si>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</si>
  <si>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</si>
  <si>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</si>
  <si>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</si>
  <si>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</si>
  <si>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</si>
  <si>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</si>
  <si>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</si>
  <si>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</si>
  <si>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</si>
  <si>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</si>
  <si>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</si>
  <si>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</si>
  <si>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</si>
  <si>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</si>
  <si>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</si>
  <si>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</si>
  <si>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</si>
  <si>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</si>
  <si>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</si>
  <si>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</si>
  <si>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</si>
  <si>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</si>
  <si>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</si>
  <si>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</si>
  <si>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</si>
  <si>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</si>
  <si>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</si>
  <si>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</si>
  <si>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</si>
  <si>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</si>
  <si>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</si>
  <si>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</si>
  <si>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</si>
  <si>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</si>
  <si>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</si>
  <si>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</si>
  <si>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</si>
  <si>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</si>
  <si>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</si>
  <si>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</si>
  <si>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</si>
  <si>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</si>
  <si>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</si>
  <si>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</si>
  <si>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</si>
  <si>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</si>
  <si>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</si>
  <si>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</si>
  <si>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</si>
  <si>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</si>
  <si>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</si>
  <si>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</si>
  <si>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</si>
  <si>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</si>
  <si>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</si>
  <si>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</si>
  <si>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</si>
  <si>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</si>
  <si>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</si>
  <si>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</si>
  <si>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</si>
  <si>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</si>
  <si>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</si>
  <si>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</si>
  <si>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</si>
  <si>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</si>
  <si>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</si>
  <si>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</si>
  <si>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</si>
  <si>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</si>
  <si>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</si>
  <si>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</si>
  <si>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</si>
  <si>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</si>
  <si>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</si>
  <si>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</si>
  <si>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</si>
  <si>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</si>
  <si>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</si>
  <si>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</si>
  <si>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</si>
  <si>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</si>
  <si>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</si>
  <si>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</si>
  <si>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</si>
  <si>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</si>
  <si>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</si>
  <si>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</si>
  <si>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</si>
  <si>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</si>
  <si>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</si>
  <si>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</si>
  <si>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</si>
  <si>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</si>
  <si>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</si>
  <si>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</si>
  <si>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</si>
  <si>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</si>
  <si>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</si>
  <si>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</si>
  <si>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</si>
  <si>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</si>
  <si>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</si>
  <si>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</si>
  <si>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</si>
  <si>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</si>
  <si>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</si>
  <si>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</si>
  <si>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</si>
  <si>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</si>
  <si>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</si>
  <si>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</si>
  <si>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</si>
  <si>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</si>
  <si>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</si>
  <si>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</si>
  <si>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</si>
  <si>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</si>
  <si>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</si>
  <si>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</si>
  <si>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</si>
  <si>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</si>
  <si>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</si>
  <si>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</si>
  <si>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</si>
  <si>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</si>
  <si>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</si>
  <si>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</si>
  <si>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</si>
  <si>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</si>
  <si>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</si>
  <si>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</si>
  <si>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</si>
  <si>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</si>
  <si>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</si>
  <si>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</si>
  <si>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</si>
  <si>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</si>
  <si>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</si>
  <si>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</si>
  <si>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</si>
  <si>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</si>
  <si>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</si>
  <si>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</si>
  <si>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</si>
  <si>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</si>
  <si>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</si>
  <si>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</si>
  <si>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</si>
  <si>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</si>
  <si>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</si>
  <si>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</si>
  <si>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</si>
  <si>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</si>
  <si>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</si>
  <si>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</si>
  <si>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</si>
  <si>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</si>
  <si>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</si>
  <si>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</si>
  <si>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</si>
  <si>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</si>
  <si>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</si>
  <si>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</si>
  <si>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</si>
  <si>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</si>
  <si>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</si>
  <si>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</si>
  <si>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</si>
  <si>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</si>
  <si>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</si>
  <si>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</si>
  <si>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</si>
  <si>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</si>
  <si>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</si>
  <si>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</si>
  <si>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</si>
  <si>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</si>
  <si>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</si>
  <si>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</si>
  <si>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</si>
  <si>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</si>
  <si>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</si>
  <si>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</si>
  <si>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</si>
  <si>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</si>
  <si>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</si>
  <si>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</si>
  <si>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</si>
  <si>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</si>
  <si>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</si>
  <si>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</si>
  <si>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</si>
  <si>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</si>
  <si>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</si>
  <si>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</si>
  <si>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</si>
  <si>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</si>
  <si>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</si>
  <si>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</si>
  <si>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</si>
  <si>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</si>
  <si>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</si>
  <si>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</si>
  <si>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</si>
  <si>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</si>
  <si>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</si>
  <si>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</si>
  <si>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</si>
  <si>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</si>
  <si>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</si>
  <si>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</si>
  <si>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</si>
  <si>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</si>
  <si>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</si>
  <si>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</si>
  <si>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</si>
  <si>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</si>
  <si>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</si>
  <si>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</si>
  <si>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</si>
  <si>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</si>
  <si>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</si>
  <si>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</si>
  <si>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</si>
  <si>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</si>
  <si>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</si>
  <si>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</si>
  <si>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</si>
  <si>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</si>
  <si>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</si>
  <si>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</si>
  <si>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</si>
  <si>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</si>
  <si>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</si>
  <si>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</si>
  <si>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</si>
  <si>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</si>
  <si>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</si>
  <si>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</si>
  <si>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</si>
  <si>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</si>
  <si>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</si>
  <si>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</si>
  <si>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</si>
  <si>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</si>
  <si>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</si>
  <si>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</si>
  <si>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</si>
  <si>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</si>
  <si>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</si>
  <si>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</si>
  <si>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</si>
  <si>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</si>
  <si>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</si>
  <si>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</si>
  <si>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</si>
  <si>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</si>
  <si>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</si>
  <si>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</si>
  <si>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</si>
  <si>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</si>
  <si>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</si>
  <si>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</si>
  <si>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</si>
  <si>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</si>
  <si>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</si>
  <si>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</si>
  <si>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</si>
  <si>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</si>
  <si>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</si>
  <si>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</si>
  <si>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</si>
  <si>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</si>
  <si>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</si>
  <si>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</si>
  <si>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</si>
  <si>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</si>
  <si>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</si>
  <si>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</si>
  <si>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</si>
  <si>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</si>
  <si>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</si>
  <si>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</si>
  <si>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</si>
  <si>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</si>
  <si>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</si>
  <si>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</si>
  <si>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</si>
  <si>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</si>
  <si>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</si>
  <si>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</si>
  <si>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</si>
  <si>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</si>
  <si>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</si>
  <si>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</si>
  <si>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</si>
  <si>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</si>
  <si>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</si>
  <si>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</si>
  <si>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</si>
  <si>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</si>
  <si>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</si>
  <si>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</si>
  <si>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</si>
  <si>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</si>
  <si>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</si>
  <si>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</si>
  <si>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</si>
  <si>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</si>
  <si>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</si>
  <si>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</si>
  <si>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</si>
  <si>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</si>
  <si>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</si>
  <si>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</si>
  <si>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</si>
  <si>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</si>
  <si>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</si>
  <si>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</si>
  <si>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</si>
  <si>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</si>
  <si>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</si>
  <si>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</si>
  <si>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</si>
  <si>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</si>
  <si>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</si>
  <si>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</si>
  <si>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</si>
  <si>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</si>
  <si>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</si>
  <si>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</si>
  <si>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</si>
  <si>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</si>
  <si>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</si>
  <si>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</si>
  <si>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</si>
  <si>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</si>
  <si>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</si>
  <si>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</si>
  <si>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</si>
  <si>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</si>
  <si>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</si>
  <si>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</si>
  <si>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</si>
  <si>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</si>
  <si>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</si>
  <si>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</si>
  <si>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</si>
  <si>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</si>
  <si>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</si>
  <si>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</si>
  <si>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</si>
  <si>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</si>
  <si>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</si>
  <si>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</si>
  <si>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</si>
  <si>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</si>
  <si>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</si>
  <si>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</si>
  <si>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</si>
  <si>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</si>
  <si>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</si>
  <si>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</si>
  <si>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</si>
  <si>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</si>
  <si>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</si>
  <si>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</si>
  <si>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</si>
  <si>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</si>
  <si>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</si>
  <si>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</si>
  <si>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</si>
  <si>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</si>
  <si>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</si>
  <si>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</si>
  <si>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</si>
  <si>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</si>
  <si>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</si>
  <si>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</si>
  <si>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</si>
  <si>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</si>
  <si>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</si>
  <si>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</si>
  <si>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</si>
  <si>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</si>
  <si>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</si>
  <si>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</si>
  <si>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</si>
  <si>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</si>
  <si>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</si>
  <si>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</si>
  <si>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</si>
  <si>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</si>
  <si>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</si>
  <si>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</si>
  <si>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</si>
  <si>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</si>
  <si>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</si>
  <si>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</si>
  <si>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</si>
  <si>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</si>
  <si>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</si>
  <si>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</si>
  <si>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</si>
  <si>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</si>
  <si>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</si>
  <si>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</si>
  <si>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</si>
  <si>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</si>
  <si>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</si>
  <si>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</si>
  <si>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</si>
  <si>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</si>
  <si>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</si>
  <si>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</si>
  <si>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</si>
  <si>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</si>
  <si>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</si>
  <si>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</si>
  <si>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</si>
  <si>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</si>
  <si>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</si>
  <si>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</si>
  <si>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</si>
  <si>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</si>
  <si>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</si>
  <si>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</si>
  <si>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</si>
  <si>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</si>
  <si>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</si>
  <si>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</si>
  <si>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</si>
  <si>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</si>
  <si>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</si>
  <si>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</si>
  <si>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</si>
  <si>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</si>
  <si>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</si>
  <si>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</si>
  <si>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</si>
  <si>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</si>
  <si>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</si>
  <si>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</si>
  <si>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</si>
  <si>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</si>
  <si>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</si>
  <si>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</si>
  <si>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</si>
  <si>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</si>
  <si>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</si>
  <si>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</si>
  <si>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</si>
  <si>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</si>
  <si>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</si>
  <si>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</si>
  <si>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</si>
  <si>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</si>
  <si>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</si>
  <si>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</si>
  <si>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</si>
  <si>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</si>
  <si>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</si>
  <si>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</si>
  <si>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</si>
  <si>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</si>
  <si>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</si>
  <si>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</si>
  <si>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</si>
  <si>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</si>
  <si>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</si>
  <si>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</si>
  <si>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</si>
  <si>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</si>
  <si>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</si>
  <si>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</si>
  <si>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</si>
  <si>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</si>
  <si>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</si>
  <si>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</si>
  <si>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</si>
  <si>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</si>
  <si>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</si>
  <si>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</si>
  <si>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</si>
  <si>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</si>
  <si>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</si>
  <si>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</si>
  <si>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</si>
  <si>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</si>
  <si>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</si>
  <si>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</si>
  <si>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</si>
  <si>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</si>
  <si>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</si>
  <si>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</si>
  <si>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</si>
  <si>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</si>
  <si>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</si>
  <si>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</si>
  <si>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</si>
  <si>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</si>
  <si>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</si>
  <si>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</si>
  <si>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</si>
  <si>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</si>
  <si>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</si>
  <si>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</si>
  <si>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</si>
  <si>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</si>
  <si>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</si>
  <si>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</si>
  <si>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</si>
  <si>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</si>
  <si>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</si>
  <si>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</si>
  <si>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</si>
  <si>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</si>
  <si>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</si>
  <si>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</si>
  <si>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</si>
  <si>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</si>
  <si>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</si>
  <si>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</si>
  <si>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</si>
  <si>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</si>
  <si>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</si>
  <si>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</si>
  <si>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</si>
  <si>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</si>
  <si>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</si>
  <si>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</si>
  <si>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</si>
  <si>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</si>
  <si>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</si>
  <si>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</si>
  <si>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</si>
  <si>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</si>
  <si>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</si>
  <si>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</si>
  <si>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</si>
  <si>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</si>
  <si>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</si>
  <si>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</si>
  <si>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</si>
  <si>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</si>
  <si>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</si>
  <si>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</si>
  <si>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</si>
  <si>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</si>
  <si>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</si>
  <si>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</si>
  <si>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</si>
  <si>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</si>
  <si>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</si>
  <si>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</si>
  <si>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</si>
  <si>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</si>
  <si>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</si>
  <si>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</si>
  <si>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</si>
  <si>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</si>
  <si>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</si>
  <si>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</si>
  <si>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</si>
  <si>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</si>
  <si>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</si>
  <si>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</si>
  <si>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</si>
  <si>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</si>
  <si>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</si>
  <si>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</si>
  <si>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</si>
  <si>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</si>
  <si>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</si>
  <si>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</si>
  <si>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</si>
  <si>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</si>
  <si>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</si>
  <si>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</si>
  <si>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</si>
  <si>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</si>
  <si>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</si>
  <si>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</si>
  <si>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</si>
  <si>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</si>
  <si>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</si>
  <si>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</si>
  <si>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</si>
  <si>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</si>
  <si>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</si>
  <si>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</si>
  <si>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</si>
  <si>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</si>
  <si>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</si>
  <si>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</si>
  <si>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</si>
  <si>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</si>
  <si>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</si>
  <si>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</si>
  <si>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</si>
  <si>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</si>
  <si>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</si>
  <si>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</si>
  <si>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</si>
  <si>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</si>
  <si>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</si>
  <si>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</si>
  <si>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</si>
  <si>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</si>
  <si>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</si>
  <si>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</si>
  <si>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</si>
  <si>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</si>
  <si>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</si>
  <si>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</si>
  <si>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</si>
  <si>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</si>
  <si>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</si>
  <si>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</si>
  <si>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</si>
  <si>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</si>
  <si>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</si>
  <si>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</si>
  <si>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</si>
  <si>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</si>
  <si>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</si>
  <si>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</si>
  <si>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</si>
  <si>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</si>
  <si>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</si>
  <si>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</si>
  <si>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</si>
  <si>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</si>
  <si>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</si>
  <si>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</si>
  <si>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</si>
  <si>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</si>
  <si>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</si>
  <si>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</si>
  <si>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</si>
  <si>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</si>
  <si>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</si>
  <si>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</si>
  <si>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</si>
  <si>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</si>
  <si>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</si>
  <si>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</si>
  <si>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</si>
  <si>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</si>
  <si>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</si>
  <si>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</si>
  <si>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</si>
  <si>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</si>
  <si>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</si>
  <si>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</si>
  <si>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</si>
  <si>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</si>
  <si>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</si>
  <si>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</si>
  <si>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</si>
  <si>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</si>
  <si>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</si>
  <si>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</si>
  <si>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</si>
  <si>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</si>
  <si>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</si>
  <si>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</si>
  <si>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</si>
  <si>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</si>
  <si>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</si>
  <si>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</si>
  <si>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</si>
  <si>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</si>
  <si>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</si>
  <si>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</si>
  <si>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</si>
  <si>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</si>
  <si>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</si>
  <si>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</si>
  <si>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</si>
  <si>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</si>
  <si>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</si>
  <si>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</si>
  <si>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</si>
  <si>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</si>
  <si>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</si>
  <si>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</si>
  <si>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</si>
  <si>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</si>
  <si>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</si>
  <si>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</si>
  <si>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</si>
  <si>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</si>
  <si>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</si>
  <si>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</si>
  <si>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</si>
  <si>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</si>
  <si>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</si>
  <si>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</si>
  <si>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</si>
  <si>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</si>
  <si>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</si>
  <si>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</si>
  <si>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</si>
  <si>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</si>
  <si>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</si>
  <si>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</si>
  <si>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</si>
  <si>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</si>
  <si>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</si>
  <si>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</si>
  <si>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</si>
  <si>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</si>
  <si>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</si>
  <si>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</si>
  <si>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</si>
  <si>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</si>
  <si>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</si>
  <si>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</si>
  <si>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</si>
  <si>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</si>
  <si>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</si>
  <si>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</si>
  <si>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</si>
  <si>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</si>
  <si>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</si>
  <si>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</si>
  <si>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</si>
  <si>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</si>
  <si>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</si>
  <si>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</si>
  <si>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</si>
  <si>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</si>
  <si>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</si>
  <si>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</si>
  <si>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</si>
  <si>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</si>
  <si>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</si>
  <si>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</si>
  <si>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</si>
  <si>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</si>
  <si>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</si>
  <si>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</si>
  <si>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</si>
  <si>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</si>
  <si>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</si>
  <si>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</si>
  <si>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</si>
  <si>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</si>
  <si>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</si>
  <si>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</si>
  <si>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</si>
  <si>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</si>
  <si>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</si>
  <si>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</si>
  <si>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</si>
  <si>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</si>
  <si>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</si>
  <si>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</si>
  <si>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</si>
  <si>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</si>
  <si>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</si>
  <si>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</si>
  <si>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</si>
  <si>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</si>
  <si>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</si>
  <si>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</si>
  <si>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</si>
  <si>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</si>
  <si>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</si>
  <si>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</si>
  <si>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</si>
  <si>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</si>
  <si>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</si>
  <si>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</si>
  <si>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</si>
  <si>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</si>
  <si>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</si>
  <si>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</si>
  <si>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</si>
  <si>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</si>
  <si>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</si>
  <si>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</si>
  <si>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</si>
  <si>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</si>
  <si>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</si>
  <si>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</si>
  <si>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</si>
  <si>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</si>
  <si>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</si>
  <si>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</si>
  <si>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</si>
  <si>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</si>
  <si>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</si>
  <si>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</si>
  <si>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</si>
  <si>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</si>
  <si>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</si>
  <si>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</si>
  <si>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</si>
  <si>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</si>
  <si>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</si>
  <si>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</si>
  <si>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</si>
  <si>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</si>
  <si>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</si>
  <si>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</si>
  <si>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</si>
  <si>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</si>
  <si>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</si>
  <si>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</si>
  <si>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</si>
  <si>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</si>
  <si>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</si>
  <si>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</si>
  <si>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</si>
  <si>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</si>
  <si>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</si>
  <si>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</si>
  <si>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</si>
  <si>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</si>
  <si>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</si>
  <si>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</si>
  <si>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</si>
  <si>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</si>
  <si>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</si>
  <si>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</si>
  <si>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</si>
  <si>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</si>
  <si>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</si>
  <si>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</si>
  <si>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</si>
  <si>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</si>
  <si>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</si>
  <si>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</si>
  <si>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</si>
  <si>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</si>
  <si>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</si>
  <si>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</si>
  <si>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</si>
  <si>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</si>
  <si>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</si>
  <si>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</si>
  <si>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</si>
  <si>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</si>
  <si>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</si>
  <si>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</si>
  <si>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</si>
  <si>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</si>
  <si>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</si>
  <si>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</si>
  <si>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</si>
  <si>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</si>
  <si>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</si>
  <si>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</si>
  <si>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</si>
  <si>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</si>
  <si>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</si>
  <si>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</si>
  <si>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</si>
  <si>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</si>
  <si>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</si>
  <si>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</si>
  <si>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</si>
  <si>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</si>
  <si>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</si>
  <si>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</si>
  <si>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</si>
  <si>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</si>
  <si>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</si>
  <si>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</si>
  <si>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</si>
  <si>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</si>
  <si>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</si>
  <si>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</si>
  <si>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</si>
  <si>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</si>
  <si>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</si>
  <si>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</si>
  <si>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</si>
  <si>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</si>
  <si>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</si>
  <si>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</si>
  <si>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</si>
  <si>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</si>
  <si>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</si>
  <si>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</si>
  <si>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</si>
  <si>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</si>
  <si>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</si>
  <si>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</si>
  <si>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</si>
  <si>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</si>
  <si>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</si>
  <si>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</si>
  <si>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</si>
  <si>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</si>
  <si>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</si>
  <si>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</si>
  <si>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</si>
  <si>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</si>
  <si>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</si>
  <si>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</si>
  <si>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</si>
  <si>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</si>
  <si>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</si>
  <si>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</si>
  <si>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</si>
  <si>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</si>
  <si>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</si>
  <si>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</si>
  <si>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</si>
  <si>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</si>
  <si>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</si>
  <si>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</si>
  <si>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</si>
  <si>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</si>
  <si>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</si>
  <si>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</si>
  <si>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</si>
  <si>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</si>
  <si>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</si>
  <si>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</si>
  <si>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</si>
  <si>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</si>
  <si>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</si>
  <si>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</si>
  <si>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</si>
  <si>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</si>
  <si>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</si>
  <si>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</si>
  <si>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</si>
  <si>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</si>
  <si>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</si>
  <si>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</si>
  <si>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</si>
  <si>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</si>
  <si>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</si>
  <si>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</si>
  <si>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</si>
  <si>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</si>
  <si>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</si>
  <si>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</si>
  <si>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</si>
  <si>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</si>
  <si>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</si>
  <si>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</si>
  <si>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</si>
  <si>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</si>
  <si>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</si>
  <si>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</si>
  <si>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</si>
  <si>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</si>
  <si>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</si>
  <si>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</si>
  <si>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</si>
  <si>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</si>
  <si>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</si>
  <si>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</si>
  <si>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</si>
  <si>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</si>
  <si>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</si>
  <si>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</si>
  <si>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</si>
  <si>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</si>
  <si>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</si>
  <si>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</si>
  <si>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</si>
  <si>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</si>
  <si>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</si>
  <si>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</si>
  <si>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</si>
  <si>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</si>
  <si>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</si>
  <si>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</si>
  <si>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</si>
  <si>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</si>
  <si>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</si>
  <si>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</si>
  <si>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</si>
  <si>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</si>
  <si>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</si>
  <si>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</si>
  <si>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</si>
  <si>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</si>
  <si>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</si>
  <si>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</si>
  <si>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</si>
  <si>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</si>
  <si>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</si>
  <si>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</si>
  <si>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</si>
  <si>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</si>
  <si>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</si>
  <si>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</si>
  <si>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</si>
  <si>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</si>
  <si>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</si>
  <si>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</si>
  <si>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</si>
  <si>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</si>
  <si>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</si>
  <si>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</si>
  <si>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</si>
  <si>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</si>
  <si>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</si>
  <si>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</si>
  <si>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</si>
  <si>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</si>
  <si>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</si>
  <si>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</si>
  <si>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</si>
  <si>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</si>
  <si>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</si>
  <si>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</si>
  <si>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</si>
  <si>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</si>
  <si>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</si>
  <si>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</si>
  <si>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</si>
  <si>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</si>
  <si>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</si>
  <si>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</si>
  <si>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</si>
  <si>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</si>
  <si>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</si>
  <si>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</si>
  <si>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</si>
  <si>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</si>
  <si>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</si>
  <si>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</si>
  <si>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</si>
  <si>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</si>
  <si>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</si>
  <si>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</si>
  <si>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</si>
  <si>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</si>
  <si>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</si>
  <si>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</si>
  <si>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</si>
  <si>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</si>
  <si>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</si>
  <si>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</si>
  <si>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</si>
  <si>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</si>
  <si>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</si>
  <si>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</si>
  <si>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</si>
  <si>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</si>
  <si>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</si>
  <si>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</si>
  <si>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</si>
  <si>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</si>
  <si>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</si>
  <si>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</si>
  <si>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</si>
  <si>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</si>
  <si>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</si>
  <si>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</si>
  <si>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</si>
  <si>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</si>
  <si>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</si>
  <si>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</si>
  <si>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</si>
  <si>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</si>
  <si>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</si>
  <si>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</si>
  <si>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</si>
  <si>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</si>
  <si>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</si>
  <si>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</si>
  <si>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</si>
  <si>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</si>
  <si>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</si>
  <si>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</si>
  <si>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</si>
  <si>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</si>
  <si>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</si>
  <si>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</si>
  <si>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</si>
  <si>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</si>
  <si>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</si>
  <si>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</si>
  <si>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</si>
  <si>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</si>
  <si>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</si>
  <si>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</si>
  <si>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</si>
  <si>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</si>
  <si>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</si>
  <si>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</si>
  <si>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</si>
  <si>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</si>
  <si>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</si>
  <si>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</si>
  <si>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</si>
  <si>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</si>
  <si>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</si>
  <si>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</si>
  <si>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</si>
  <si>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</si>
  <si>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</si>
  <si>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</si>
  <si>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</si>
  <si>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</si>
  <si>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</si>
  <si>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</si>
  <si>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</si>
  <si>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</si>
  <si>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</si>
  <si>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</si>
  <si>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</si>
  <si>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</si>
  <si>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</si>
  <si>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</si>
  <si>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</si>
  <si>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</si>
  <si>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</si>
  <si>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</si>
  <si>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</si>
  <si>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</si>
  <si>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</si>
  <si>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</si>
  <si>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</si>
  <si>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</si>
  <si>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</si>
  <si>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</si>
  <si>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</si>
  <si>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</si>
  <si>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</si>
  <si>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</si>
  <si>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</si>
  <si>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</si>
  <si>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</si>
  <si>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</si>
  <si>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</si>
  <si>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</si>
  <si>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</si>
  <si>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</si>
  <si>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</si>
  <si>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</si>
  <si>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</si>
  <si>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</si>
  <si>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</si>
  <si>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</si>
  <si>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</si>
  <si>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</si>
  <si>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</si>
  <si>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</si>
  <si>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</si>
  <si>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</si>
  <si>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</si>
  <si>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</si>
  <si>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</si>
  <si>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</si>
  <si>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</si>
  <si>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</si>
  <si>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</si>
  <si>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</si>
  <si>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</si>
  <si>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</si>
  <si>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</si>
  <si>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</si>
  <si>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</si>
  <si>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</si>
  <si>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</si>
  <si>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</si>
  <si>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</si>
  <si>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</si>
  <si>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</si>
  <si>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</si>
  <si>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</si>
  <si>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</si>
  <si>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</si>
  <si>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</si>
  <si>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</si>
  <si>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</si>
  <si>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</si>
  <si>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</si>
  <si>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</si>
  <si>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</si>
  <si>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</si>
  <si>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</si>
  <si>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</si>
  <si>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</si>
  <si>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</si>
  <si>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</si>
  <si>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</si>
  <si>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</si>
  <si>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</si>
  <si>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</si>
  <si>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</si>
  <si>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</si>
  <si>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</si>
  <si>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</si>
  <si>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</si>
  <si>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</si>
  <si>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</si>
  <si>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</si>
  <si>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</si>
  <si>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</si>
  <si>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</si>
  <si>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</si>
  <si>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</si>
  <si>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</si>
  <si>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</si>
  <si>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</si>
  <si>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</si>
  <si>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</si>
  <si>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</si>
  <si>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</si>
  <si>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</si>
  <si>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</si>
  <si>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</si>
  <si>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</si>
  <si>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</si>
  <si>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</si>
  <si>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</si>
  <si>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</si>
  <si>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</si>
  <si>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</si>
  <si>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</si>
  <si>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</si>
  <si>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</si>
  <si>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</si>
  <si>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</si>
  <si>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</si>
  <si>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</si>
  <si>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</si>
  <si>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</si>
  <si>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</si>
  <si>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</si>
  <si>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</si>
  <si>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</si>
  <si>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</si>
  <si>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</si>
  <si>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</si>
  <si>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</si>
  <si>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</si>
  <si>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</si>
  <si>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</si>
  <si>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</si>
  <si>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</si>
  <si>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</si>
  <si>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</si>
  <si>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</si>
  <si>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</si>
  <si>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</si>
  <si>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</si>
  <si>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</si>
  <si>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</si>
  <si>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</si>
  <si>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</si>
  <si>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</si>
  <si>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</si>
  <si>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</si>
  <si>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</si>
  <si>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</si>
  <si>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</si>
  <si>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</si>
  <si>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</si>
  <si>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</si>
  <si>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</si>
  <si>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</si>
  <si>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</si>
  <si>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</si>
  <si>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</si>
  <si>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</si>
  <si>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</si>
  <si>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</si>
  <si>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</si>
  <si>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</si>
  <si>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</si>
  <si>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</si>
  <si>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</si>
  <si>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</si>
  <si>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</si>
  <si>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</si>
  <si>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</si>
  <si>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</si>
  <si>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</si>
  <si>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</si>
  <si>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</si>
  <si>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</si>
  <si>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</si>
  <si>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</si>
  <si>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</si>
  <si>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</si>
  <si>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</si>
  <si>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</si>
  <si>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</si>
  <si>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</si>
  <si>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</si>
  <si>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</si>
  <si>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</si>
  <si>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</si>
  <si>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</si>
  <si>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</si>
  <si>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</si>
  <si>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</si>
  <si>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</si>
  <si>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</si>
  <si>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</si>
  <si>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</si>
  <si>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</si>
  <si>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</si>
  <si>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</si>
  <si>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</si>
  <si>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</si>
  <si>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</si>
  <si>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</si>
  <si>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</si>
  <si>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</si>
  <si>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</si>
  <si>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</si>
  <si>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</si>
  <si>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</si>
  <si>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</si>
  <si>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</si>
  <si>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</si>
  <si>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</si>
  <si>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</si>
  <si>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</si>
  <si>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</si>
  <si>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</si>
  <si>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</si>
  <si>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</si>
  <si>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</si>
  <si>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</si>
  <si>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</si>
  <si>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</si>
  <si>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</si>
  <si>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</si>
  <si>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</si>
  <si>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</si>
  <si>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</si>
  <si>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</si>
  <si>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</si>
  <si>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</si>
  <si>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</si>
  <si>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</si>
  <si>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</si>
  <si>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</si>
  <si>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</si>
  <si>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</si>
  <si>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</si>
  <si>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</si>
  <si>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</si>
  <si>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</si>
  <si>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</si>
  <si>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</si>
  <si>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</si>
  <si>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</si>
  <si>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</si>
  <si>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</si>
  <si>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</si>
  <si>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</si>
  <si>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</si>
  <si>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</si>
  <si>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</si>
  <si>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</si>
  <si>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</si>
  <si>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</si>
  <si>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</si>
  <si>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</si>
  <si>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</si>
  <si>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</si>
  <si>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</si>
  <si>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</si>
  <si>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</si>
  <si>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</si>
  <si>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</si>
  <si>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</si>
  <si>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</si>
  <si>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</si>
  <si>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</si>
  <si>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</si>
  <si>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</si>
  <si>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</si>
  <si>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</si>
  <si>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</si>
  <si>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</si>
  <si>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</si>
  <si>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</si>
  <si>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</si>
  <si>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</si>
  <si>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</si>
  <si>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</si>
  <si>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</si>
  <si>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</si>
  <si>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</si>
  <si>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</si>
  <si>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</si>
  <si>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</si>
  <si>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</si>
  <si>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</si>
  <si>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</si>
  <si>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</si>
  <si>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</si>
  <si>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</si>
  <si>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</si>
  <si>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</si>
  <si>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</si>
  <si>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</si>
  <si>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</si>
  <si>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</si>
  <si>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</si>
  <si>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</si>
  <si>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</si>
  <si>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</si>
  <si>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</si>
  <si>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</si>
  <si>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</si>
  <si>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</si>
  <si>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</si>
  <si>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</si>
  <si>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</si>
  <si>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</si>
  <si>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</si>
  <si>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</si>
  <si>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</si>
  <si>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</si>
  <si>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</si>
  <si>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</si>
  <si>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</si>
  <si>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</si>
  <si>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</si>
  <si>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</si>
  <si>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</si>
  <si>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</si>
  <si>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</si>
  <si>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</si>
  <si>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</si>
  <si>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</si>
  <si>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</si>
  <si>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</si>
  <si>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</si>
  <si>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</si>
  <si>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</si>
  <si>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</si>
  <si>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</si>
  <si>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</si>
  <si>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</si>
  <si>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</si>
  <si>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</si>
  <si>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</si>
  <si>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</si>
  <si>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</si>
  <si>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</si>
  <si>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</si>
  <si>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</si>
  <si>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</si>
  <si>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</si>
  <si>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</si>
  <si>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</si>
  <si>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</si>
  <si>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</si>
  <si>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</si>
  <si>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</si>
  <si>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</si>
  <si>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</si>
  <si>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</si>
  <si>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</si>
  <si>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</si>
  <si>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</si>
  <si>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</si>
  <si>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</si>
  <si>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</si>
  <si>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</si>
  <si>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</si>
  <si>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</si>
  <si>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</si>
  <si>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</si>
  <si>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</si>
  <si>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</si>
  <si>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</si>
  <si>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</si>
  <si>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</si>
  <si>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</si>
  <si>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</si>
  <si>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</si>
  <si>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</si>
  <si>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</si>
  <si>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</si>
  <si>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</si>
  <si>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</si>
  <si>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</si>
  <si>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</si>
  <si>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</si>
  <si>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</si>
  <si>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</si>
  <si>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</si>
  <si>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</si>
  <si>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</si>
  <si>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</si>
  <si>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</si>
  <si>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</si>
  <si>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</si>
  <si>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</si>
  <si>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</si>
  <si>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</si>
  <si>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</si>
  <si>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</si>
  <si>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</si>
  <si>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</si>
  <si>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</si>
  <si>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</si>
  <si>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</si>
  <si>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</si>
  <si>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</si>
  <si>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</si>
  <si>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</si>
  <si>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</si>
  <si>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</si>
  <si>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</si>
  <si>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</si>
  <si>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</si>
  <si>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</si>
  <si>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</si>
  <si>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</si>
  <si>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</si>
  <si>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</si>
  <si>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</si>
  <si>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</si>
  <si>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</si>
  <si>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</si>
  <si>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</si>
  <si>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</si>
  <si>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</si>
  <si>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</si>
  <si>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</si>
  <si>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</si>
  <si>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</si>
  <si>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</si>
  <si>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</si>
  <si>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</si>
  <si>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</si>
  <si>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</si>
  <si>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</si>
  <si>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</si>
  <si>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</si>
  <si>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</si>
  <si>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</si>
  <si>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</si>
  <si>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</si>
  <si>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</si>
  <si>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</si>
  <si>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</si>
  <si>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</si>
  <si>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</si>
  <si>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</si>
  <si>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</si>
  <si>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</si>
  <si>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</si>
  <si>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</si>
  <si>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</si>
  <si>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</si>
  <si>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</si>
  <si>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</si>
  <si>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</si>
  <si>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</si>
  <si>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</si>
  <si>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</si>
  <si>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</si>
  <si>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</si>
  <si>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</si>
  <si>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</si>
  <si>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</si>
  <si>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</si>
  <si>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</si>
  <si>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</si>
  <si>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</si>
  <si>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</si>
  <si>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</si>
  <si>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</si>
  <si>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</si>
  <si>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</si>
  <si>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</si>
  <si>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</si>
  <si>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</si>
  <si>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</si>
  <si>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</si>
  <si>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</si>
  <si>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</si>
  <si>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</si>
  <si>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</si>
  <si>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</si>
  <si>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</si>
  <si>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</si>
  <si>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</si>
  <si>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</si>
  <si>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</si>
  <si>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</si>
  <si>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</si>
  <si>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</si>
  <si>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</si>
  <si>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</si>
  <si>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</si>
  <si>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</si>
  <si>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</si>
  <si>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</si>
  <si>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</si>
  <si>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</si>
  <si>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</si>
  <si>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</si>
  <si>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</si>
  <si>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</si>
  <si>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</si>
  <si>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</si>
  <si>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</si>
  <si>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</si>
  <si>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</si>
  <si>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</si>
  <si>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</si>
  <si>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</si>
  <si>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</si>
  <si>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</si>
  <si>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</si>
  <si>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</si>
  <si>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</si>
  <si>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</si>
  <si>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</si>
  <si>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</si>
  <si>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</si>
  <si>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</si>
  <si>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</si>
  <si>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</si>
  <si>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</si>
  <si>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</si>
  <si>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</si>
  <si>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</si>
  <si>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</si>
  <si>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</si>
  <si>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</si>
  <si>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</si>
  <si>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</si>
  <si>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</si>
  <si>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</si>
  <si>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</si>
  <si>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</si>
  <si>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</si>
  <si>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</si>
  <si>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</si>
  <si>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</si>
  <si>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</si>
  <si>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</si>
  <si>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</si>
  <si>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</si>
  <si>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</si>
  <si>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</si>
  <si>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</si>
  <si>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</si>
  <si>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</si>
  <si>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</si>
  <si>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</si>
  <si>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</si>
  <si>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</si>
  <si>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</si>
  <si>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</si>
  <si>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</si>
  <si>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</si>
  <si>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</si>
  <si>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</si>
  <si>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</si>
  <si>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</si>
  <si>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</si>
  <si>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</si>
  <si>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</si>
  <si>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</si>
  <si>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</si>
  <si>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</si>
  <si>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</si>
  <si>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</si>
  <si>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</si>
  <si>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</si>
  <si>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</si>
  <si>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</si>
  <si>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</si>
  <si>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</si>
  <si>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</si>
  <si>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</si>
  <si>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</si>
  <si>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</si>
  <si>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</si>
  <si>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</si>
  <si>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</si>
  <si>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</si>
  <si>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</si>
  <si>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</si>
  <si>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</si>
  <si>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</si>
  <si>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</si>
  <si>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</si>
  <si>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</si>
  <si>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</si>
  <si>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</si>
  <si>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</si>
  <si>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</si>
  <si>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</si>
  <si>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</si>
  <si>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</si>
  <si>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</si>
  <si>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</si>
  <si>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</si>
  <si>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</si>
  <si>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</si>
  <si>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</si>
  <si>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</si>
  <si>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</si>
  <si>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</si>
  <si>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</si>
  <si>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</si>
  <si>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</si>
  <si>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</si>
  <si>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</si>
  <si>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</si>
  <si>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</si>
  <si>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</si>
  <si>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</si>
  <si>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</si>
  <si>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</si>
  <si>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</si>
  <si>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</si>
  <si>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</si>
  <si>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</si>
  <si>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</si>
  <si>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</si>
  <si>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</si>
  <si>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</si>
  <si>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</si>
  <si>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</si>
  <si>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</si>
  <si>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</si>
  <si>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</si>
  <si>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</si>
  <si>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</si>
  <si>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</si>
  <si>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</si>
  <si>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</si>
  <si>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</si>
  <si>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</si>
  <si>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</si>
  <si>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</si>
  <si>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</si>
  <si>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</si>
  <si>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</si>
  <si>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</si>
  <si>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</si>
  <si>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</si>
  <si>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</si>
  <si>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</si>
  <si>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</si>
  <si>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</si>
  <si>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</si>
  <si>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</si>
  <si>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</si>
  <si>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</si>
  <si>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</si>
  <si>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</si>
  <si>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</si>
  <si>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</si>
  <si>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</si>
  <si>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</si>
  <si>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</si>
  <si>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</si>
  <si>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</si>
  <si>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</si>
  <si>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</si>
  <si>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</si>
  <si>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</si>
  <si>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</si>
  <si>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</si>
  <si>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</si>
  <si>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</si>
  <si>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</si>
  <si>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</si>
  <si>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</si>
  <si>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</si>
  <si>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</si>
  <si>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</si>
  <si>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</si>
  <si>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</si>
  <si>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</si>
  <si>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</si>
  <si>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</si>
  <si>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</si>
  <si>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</si>
  <si>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</si>
  <si>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</si>
  <si>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</si>
  <si>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</si>
  <si>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</si>
  <si>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</si>
  <si>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</si>
  <si>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</si>
  <si>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</si>
  <si>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</si>
  <si>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</si>
  <si>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</si>
  <si>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</si>
  <si>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</si>
  <si>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</si>
  <si>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</si>
  <si>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</si>
  <si>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</si>
  <si>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</si>
  <si>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</si>
  <si>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</si>
  <si>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</si>
  <si>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</si>
  <si>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</si>
  <si>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</si>
  <si>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</si>
  <si>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</si>
  <si>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</si>
  <si>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</si>
  <si>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</si>
  <si>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</si>
  <si>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</si>
  <si>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</si>
  <si>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</si>
  <si>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</si>
  <si>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</si>
  <si>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</si>
  <si>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</si>
  <si>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</si>
  <si>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</si>
  <si>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</si>
  <si>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</si>
  <si>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</si>
  <si>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</si>
  <si>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</si>
  <si>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</si>
  <si>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</si>
  <si>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</si>
  <si>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</si>
  <si>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</si>
  <si>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</si>
  <si>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</si>
  <si>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</si>
  <si>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</si>
  <si>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</si>
  <si>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</si>
  <si>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</si>
  <si>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</si>
  <si>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</si>
  <si>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</si>
  <si>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</si>
  <si>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</si>
  <si>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</si>
  <si>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</si>
  <si>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</si>
  <si>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</si>
  <si>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</si>
  <si>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</si>
  <si>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</si>
  <si>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</si>
  <si>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</si>
  <si>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</si>
  <si>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</si>
  <si>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</si>
  <si>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</si>
  <si>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</si>
  <si>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</si>
  <si>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</si>
  <si>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</si>
  <si>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</si>
  <si>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</si>
  <si>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</si>
  <si>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</si>
  <si>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</si>
  <si>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</si>
  <si>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</si>
  <si>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</si>
  <si>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</si>
  <si>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</si>
  <si>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</si>
  <si>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</si>
  <si>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</si>
  <si>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</si>
  <si>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</si>
  <si>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</si>
  <si>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</si>
  <si>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</si>
  <si>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</si>
  <si>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</si>
  <si>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</si>
  <si>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</si>
  <si>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</si>
  <si>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</si>
  <si>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</si>
  <si>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</si>
  <si>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</si>
  <si>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</si>
  <si>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</si>
  <si>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</si>
  <si>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</si>
  <si>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</si>
  <si>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</si>
  <si>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</si>
  <si>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</si>
  <si>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</si>
  <si>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</si>
  <si>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</si>
  <si>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</si>
  <si>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</si>
  <si>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</si>
  <si>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</si>
  <si>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</si>
  <si>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</si>
  <si>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</si>
  <si>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</si>
  <si>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</si>
  <si>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</si>
  <si>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</si>
  <si>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</si>
  <si>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</si>
  <si>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</si>
  <si>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</si>
  <si>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</si>
  <si>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</si>
  <si>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</si>
  <si>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</si>
  <si>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</si>
  <si>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</si>
  <si>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</si>
  <si>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</si>
  <si>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</si>
  <si>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</si>
  <si>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</si>
  <si>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</si>
  <si>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</si>
  <si>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</si>
  <si>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</si>
  <si>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</si>
  <si>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</si>
  <si>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</si>
  <si>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</si>
  <si>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</si>
  <si>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</si>
  <si>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</si>
  <si>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</si>
  <si>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</si>
  <si>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</si>
  <si>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</si>
  <si>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</si>
  <si>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</si>
  <si>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</si>
  <si>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</si>
  <si>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</si>
  <si>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</si>
  <si>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</si>
  <si>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</si>
  <si>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</si>
  <si>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</si>
  <si>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</si>
  <si>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</si>
  <si>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</si>
  <si>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</si>
  <si>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</si>
  <si>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</si>
  <si>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</si>
  <si>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</si>
  <si>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</si>
  <si>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</si>
  <si>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</si>
  <si>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</si>
  <si>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</si>
  <si>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</si>
  <si>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</si>
  <si>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</si>
  <si>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</si>
  <si>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</si>
  <si>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</si>
  <si>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</si>
  <si>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</si>
  <si>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</si>
  <si>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</si>
  <si>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</si>
  <si>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</si>
  <si>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</si>
  <si>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</si>
  <si>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</si>
  <si>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</si>
  <si>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</si>
  <si>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</si>
  <si>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</si>
  <si>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</si>
  <si>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</si>
  <si>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</si>
  <si>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</si>
  <si>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</si>
  <si>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</si>
  <si>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</si>
  <si>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</si>
  <si>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</si>
  <si>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</si>
  <si>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</si>
  <si>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</si>
  <si>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</si>
  <si>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</si>
  <si>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</si>
  <si>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</si>
  <si>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</si>
  <si>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</si>
  <si>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</si>
  <si>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</si>
  <si>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</si>
  <si>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</si>
  <si>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</si>
  <si>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</si>
  <si>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</si>
  <si>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</si>
  <si>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</si>
  <si>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</si>
  <si>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</si>
  <si>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</si>
  <si>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</si>
  <si>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</si>
  <si>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</si>
  <si>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</si>
  <si>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</si>
  <si>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</si>
  <si>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</si>
  <si>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</si>
  <si>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</si>
  <si>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</si>
  <si>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</si>
  <si>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</si>
  <si>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</si>
  <si>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</si>
  <si>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</si>
  <si>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</si>
  <si>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</si>
  <si>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</si>
  <si>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</si>
  <si>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</si>
  <si>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</si>
  <si>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</si>
  <si>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</si>
  <si>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</si>
  <si>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</si>
  <si>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</si>
  <si>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</si>
  <si>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</si>
  <si>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</si>
  <si>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</si>
  <si>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</si>
  <si>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</si>
  <si>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</si>
  <si>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</si>
  <si>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</si>
  <si>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</si>
  <si>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</si>
  <si>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</si>
  <si>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</si>
  <si>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</si>
  <si>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</si>
  <si>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</si>
  <si>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</si>
  <si>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</si>
  <si>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</si>
  <si>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</si>
  <si>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</si>
  <si>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</si>
  <si>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</si>
  <si>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</si>
  <si>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</si>
  <si>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</si>
  <si>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</si>
  <si>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</si>
  <si>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</si>
  <si>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</si>
  <si>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</si>
  <si>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</si>
  <si>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</si>
  <si>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</si>
  <si>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</si>
  <si>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</si>
  <si>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</si>
  <si>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</si>
  <si>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</si>
  <si>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</si>
  <si>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</si>
  <si>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</si>
  <si>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</si>
  <si>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</si>
  <si>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</si>
  <si>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</si>
  <si>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</si>
  <si>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</si>
  <si>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</si>
  <si>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</si>
  <si>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</si>
  <si>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</si>
  <si>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</si>
  <si>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</si>
  <si>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</si>
  <si>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</si>
  <si>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</si>
  <si>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</si>
  <si>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</si>
  <si>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</si>
  <si>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</si>
  <si>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</si>
  <si>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</si>
  <si>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</si>
  <si>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</si>
  <si>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</si>
  <si>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</si>
  <si>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</si>
  <si>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</si>
  <si>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</si>
  <si>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</si>
  <si>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</si>
  <si>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</si>
  <si>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</si>
  <si>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</si>
  <si>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</si>
  <si>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</si>
  <si>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</si>
  <si>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</si>
  <si>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</si>
  <si>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</si>
  <si>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</si>
  <si>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</si>
  <si>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</si>
  <si>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</si>
  <si>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</si>
  <si>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</si>
  <si>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</si>
  <si>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</si>
  <si>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</si>
  <si>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</si>
  <si>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</si>
  <si>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</si>
  <si>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</si>
  <si>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</si>
  <si>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</si>
  <si>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</si>
  <si>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</si>
  <si>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</si>
  <si>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</si>
  <si>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</si>
  <si>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</si>
  <si>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</si>
  <si>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</si>
  <si>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</si>
  <si>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</si>
  <si>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</si>
  <si>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</si>
  <si>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</si>
  <si>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</si>
  <si>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</si>
  <si>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</si>
  <si>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</si>
  <si>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</si>
  <si>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</si>
  <si>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</si>
  <si>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</si>
  <si>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</si>
  <si>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</si>
  <si>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</si>
  <si>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</si>
  <si>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</si>
  <si>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</si>
  <si>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</si>
  <si>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</si>
  <si>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</si>
  <si>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</si>
  <si>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</si>
  <si>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</si>
  <si>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</si>
  <si>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</si>
  <si>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</si>
  <si>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</si>
  <si>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</si>
  <si>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</si>
  <si>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</si>
  <si>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</si>
  <si>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</si>
  <si>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</si>
  <si>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</si>
  <si>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</si>
  <si>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</si>
  <si>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</si>
  <si>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</si>
  <si>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</si>
  <si>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</si>
  <si>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</si>
  <si>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</si>
  <si>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</si>
  <si>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</si>
  <si>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</si>
  <si>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</si>
  <si>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</si>
  <si>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</si>
  <si>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</si>
  <si>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</si>
  <si>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</si>
  <si>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</si>
  <si>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</si>
  <si>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</si>
  <si>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</si>
  <si>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</si>
  <si>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</si>
  <si>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</si>
  <si>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</si>
  <si>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</si>
  <si>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</si>
  <si>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</si>
  <si>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</si>
  <si>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</si>
  <si>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</si>
  <si>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</si>
  <si>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</si>
  <si>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</si>
  <si>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</si>
  <si>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</si>
  <si>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</si>
  <si>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</si>
  <si>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</si>
  <si>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</si>
  <si>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</si>
  <si>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</si>
  <si>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</si>
  <si>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</si>
  <si>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</si>
  <si>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</si>
  <si>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</si>
  <si>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</si>
  <si>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</si>
  <si>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</si>
  <si>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</si>
  <si>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</si>
  <si>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</si>
  <si>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</si>
  <si>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</si>
  <si>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</si>
  <si>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</si>
  <si>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</si>
  <si>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</si>
  <si>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</si>
  <si>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</si>
  <si>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</si>
  <si>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</si>
  <si>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</si>
  <si>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</si>
  <si>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</si>
  <si>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</si>
  <si>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</si>
  <si>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</si>
  <si>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</si>
  <si>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</si>
  <si>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</si>
  <si>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</si>
  <si>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</si>
  <si>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</si>
  <si>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</si>
  <si>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</si>
  <si>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</si>
  <si>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</si>
  <si>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</si>
  <si>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</si>
  <si>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</si>
  <si>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</si>
  <si>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</si>
  <si>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</si>
  <si>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</si>
  <si>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</si>
  <si>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</si>
  <si>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</si>
  <si>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</si>
  <si>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</si>
  <si>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</si>
  <si>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</si>
  <si>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</si>
  <si>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</si>
  <si>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</si>
  <si>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</si>
  <si>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</si>
  <si>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</si>
  <si>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</si>
  <si>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</si>
  <si>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</si>
  <si>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</si>
  <si>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</si>
  <si>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</si>
  <si>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</si>
  <si>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</si>
  <si>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</si>
  <si>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</si>
  <si>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</si>
  <si>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</si>
  <si>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</si>
  <si>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</si>
  <si>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</si>
  <si>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</si>
  <si>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</si>
  <si>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</si>
  <si>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</si>
  <si>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</si>
  <si>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</si>
  <si>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</si>
  <si>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</si>
  <si>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</si>
  <si>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</si>
  <si>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</si>
  <si>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</si>
  <si>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</si>
  <si>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</si>
  <si>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</si>
  <si>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</si>
  <si>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</si>
  <si>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</si>
  <si>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</si>
  <si>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</si>
  <si>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</si>
  <si>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</si>
  <si>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</si>
  <si>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</si>
  <si>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</si>
  <si>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</si>
  <si>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</si>
  <si>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</si>
  <si>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</si>
  <si>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</si>
  <si>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</si>
  <si>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</si>
  <si>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</si>
  <si>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</si>
  <si>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</si>
  <si>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</si>
  <si>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</si>
  <si>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</si>
  <si>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</si>
  <si>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</si>
  <si>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</si>
  <si>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</si>
  <si>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</si>
  <si>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</si>
  <si>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</si>
  <si>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</si>
  <si>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</si>
  <si>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</si>
  <si>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</si>
  <si>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</si>
  <si>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</si>
  <si>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</si>
  <si>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</si>
  <si>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</si>
  <si>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</si>
  <si>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</si>
  <si>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</si>
  <si>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</si>
  <si>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</si>
  <si>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</si>
  <si>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</si>
  <si>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</si>
  <si>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</si>
  <si>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</si>
  <si>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</si>
  <si>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</si>
  <si>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</si>
  <si>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</si>
  <si>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</si>
  <si>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</si>
  <si>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</si>
  <si>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</si>
  <si>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</si>
  <si>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</si>
  <si>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</si>
  <si>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</si>
  <si>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</si>
  <si>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</si>
  <si>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</si>
  <si>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</si>
  <si>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</si>
  <si>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</si>
  <si>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</si>
  <si>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</si>
  <si>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</si>
  <si>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</si>
  <si>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</si>
  <si>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</si>
  <si>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</si>
  <si>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</si>
  <si>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</si>
  <si>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</si>
  <si>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</si>
  <si>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</si>
  <si>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</si>
  <si>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</si>
  <si>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</si>
  <si>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</si>
  <si>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</si>
  <si>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</si>
  <si>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</si>
  <si>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</si>
  <si>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</si>
  <si>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</si>
  <si>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</si>
  <si>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</si>
  <si>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</si>
  <si>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</si>
  <si>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</si>
  <si>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</si>
  <si>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</si>
  <si>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</si>
  <si>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</si>
  <si>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</si>
  <si>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</si>
  <si>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</si>
  <si>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</si>
  <si>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</si>
  <si>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</si>
  <si>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</si>
  <si>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</si>
  <si>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</si>
  <si>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</si>
  <si>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</si>
  <si>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</si>
  <si>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</si>
  <si>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</si>
  <si>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</si>
  <si>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</si>
  <si>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</si>
  <si>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</si>
  <si>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</si>
  <si>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</si>
  <si>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</si>
  <si>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</si>
  <si>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</si>
  <si>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</si>
  <si>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</si>
  <si>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</si>
  <si>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</si>
  <si>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</si>
  <si>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</si>
  <si>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</si>
  <si>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</si>
  <si>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</si>
  <si>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</si>
  <si>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</si>
  <si>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</si>
  <si>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</si>
  <si>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</si>
  <si>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</si>
  <si>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</si>
  <si>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</si>
  <si>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</si>
  <si>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</si>
  <si>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</si>
  <si>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</si>
  <si>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</si>
  <si>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</si>
  <si>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</si>
  <si>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</si>
  <si>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</si>
  <si>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</si>
  <si>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</si>
  <si>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</si>
  <si>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</si>
  <si>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</si>
  <si>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</si>
  <si>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</si>
  <si>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</si>
  <si>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</si>
  <si>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</si>
  <si>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</si>
  <si>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</si>
  <si>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</si>
  <si>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</si>
  <si>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</si>
  <si>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</si>
  <si>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</si>
  <si>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</si>
  <si>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</si>
  <si>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</si>
  <si>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</si>
  <si>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</si>
  <si>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</si>
  <si>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</si>
  <si>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</si>
  <si>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</si>
  <si>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</si>
  <si>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</si>
  <si>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</si>
  <si>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</si>
  <si>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</si>
  <si>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</si>
  <si>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</si>
  <si>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</si>
  <si>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</si>
  <si>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</si>
  <si>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</si>
  <si>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</si>
  <si>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</si>
  <si>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</si>
  <si>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</si>
  <si>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</si>
  <si>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</si>
  <si>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</si>
  <si>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</si>
  <si>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</si>
  <si>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</si>
  <si>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</si>
  <si>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</si>
  <si>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</si>
  <si>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</si>
  <si>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</si>
  <si>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</si>
  <si>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</si>
  <si>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</si>
  <si>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</si>
  <si>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</si>
  <si>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</si>
  <si>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</si>
  <si>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</si>
  <si>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</si>
  <si>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</si>
  <si>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</si>
  <si>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</si>
  <si>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</si>
  <si>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</si>
  <si>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</si>
  <si>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</si>
  <si>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</si>
  <si>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</si>
  <si>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</si>
  <si>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</si>
  <si>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</si>
  <si>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</si>
  <si>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</si>
  <si>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</si>
  <si>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</si>
  <si>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</si>
  <si>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</si>
  <si>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</si>
  <si>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</si>
  <si>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</si>
  <si>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</si>
  <si>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</si>
  <si>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</si>
  <si>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</si>
  <si>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</si>
  <si>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</si>
  <si>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</si>
  <si>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</si>
  <si>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</si>
  <si>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</si>
  <si>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</si>
  <si>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</si>
  <si>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</si>
  <si>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</si>
  <si>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</si>
  <si>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</si>
  <si>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</si>
  <si>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</si>
  <si>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</si>
  <si>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</si>
  <si>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</si>
  <si>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</si>
  <si>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</si>
  <si>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</si>
  <si>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</si>
  <si>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</si>
  <si>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</si>
  <si>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</si>
  <si>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</si>
  <si>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</si>
  <si>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</si>
  <si>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</si>
  <si>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</si>
  <si>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</si>
  <si>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</si>
  <si>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</si>
  <si>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</si>
  <si>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</si>
  <si>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</si>
  <si>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</si>
  <si>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</si>
  <si>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</si>
  <si>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</si>
  <si>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</si>
  <si>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</si>
  <si>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</si>
  <si>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</si>
  <si>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</si>
  <si>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</si>
  <si>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</si>
  <si>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</si>
  <si>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</si>
  <si>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</si>
  <si>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</si>
  <si>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</si>
  <si>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</si>
  <si>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</si>
  <si>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</si>
  <si>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</si>
  <si>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</si>
  <si>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</si>
  <si>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</si>
  <si>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</si>
  <si>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</si>
  <si>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</si>
  <si>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</si>
  <si>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</si>
  <si>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</si>
  <si>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</si>
  <si>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</si>
  <si>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</si>
  <si>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</si>
  <si>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</si>
  <si>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</si>
  <si>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</si>
  <si>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</si>
  <si>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</si>
  <si>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</si>
  <si>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</si>
  <si>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</si>
  <si>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</si>
  <si>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</si>
  <si>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</si>
  <si>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</si>
  <si>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</si>
  <si>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</si>
  <si>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</si>
  <si>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</si>
  <si>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</si>
  <si>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</si>
  <si>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</si>
  <si>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</si>
  <si>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</si>
  <si>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</si>
  <si>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</si>
  <si>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</si>
  <si>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</si>
  <si>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</si>
  <si>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</si>
  <si>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</si>
  <si>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</si>
  <si>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</si>
  <si>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</si>
  <si>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</si>
  <si>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</si>
  <si>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</si>
  <si>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</si>
  <si>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</si>
  <si>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</si>
  <si>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</si>
  <si>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</si>
  <si>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</si>
  <si>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</si>
  <si>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</si>
  <si>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</si>
  <si>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</si>
  <si>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</si>
  <si>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</si>
  <si>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</si>
  <si>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</si>
  <si>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</si>
  <si>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</si>
  <si>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</si>
  <si>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</si>
  <si>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</si>
  <si>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</si>
  <si>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</si>
  <si>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</si>
  <si>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</si>
  <si>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</si>
  <si>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</si>
  <si>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</si>
  <si>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</si>
  <si>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</si>
  <si>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</si>
  <si>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</si>
  <si>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</si>
  <si>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</si>
  <si>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</si>
  <si>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</si>
  <si>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</si>
  <si>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</si>
  <si>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</si>
  <si>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</si>
  <si>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</si>
  <si>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</si>
  <si>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</si>
  <si>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</si>
  <si>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</si>
  <si>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</si>
  <si>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</si>
  <si>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</si>
  <si>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</si>
  <si>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</si>
  <si>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</si>
  <si>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</si>
  <si>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</si>
  <si>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</si>
  <si>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</si>
  <si>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</si>
  <si>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</si>
  <si>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</si>
  <si>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</si>
  <si>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</si>
  <si>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</si>
  <si>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</si>
  <si>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</si>
  <si>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</si>
  <si>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</si>
  <si>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</si>
  <si>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</si>
  <si>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</si>
  <si>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</si>
  <si>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</si>
  <si>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</si>
  <si>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</si>
  <si>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</si>
  <si>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</si>
  <si>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</si>
  <si>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</si>
  <si>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</si>
  <si>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</si>
  <si>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</si>
  <si>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</si>
  <si>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</si>
  <si>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</si>
  <si>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</si>
  <si>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</si>
  <si>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</si>
  <si>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</si>
  <si>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</si>
  <si>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</si>
  <si>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</si>
  <si>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</si>
  <si>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</si>
  <si>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</si>
  <si>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</si>
  <si>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</si>
  <si>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</si>
  <si>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</si>
  <si>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</si>
  <si>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</si>
  <si>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</si>
  <si>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</si>
  <si>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</si>
  <si>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</si>
  <si>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</si>
  <si>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</si>
  <si>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</si>
  <si>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</si>
  <si>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</si>
  <si>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</si>
  <si>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</si>
  <si>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</si>
  <si>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</si>
  <si>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</si>
  <si>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</si>
  <si>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</si>
  <si>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</si>
  <si>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</si>
  <si>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</si>
  <si>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</si>
  <si>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</si>
  <si>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</si>
  <si>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</si>
  <si>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</si>
  <si>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</si>
  <si>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</si>
  <si>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</si>
  <si>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</si>
  <si>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</si>
  <si>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</si>
  <si>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</si>
  <si>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</si>
  <si>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</si>
  <si>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</si>
  <si>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</si>
  <si>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</si>
  <si>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</si>
  <si>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</si>
  <si>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</si>
  <si>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</si>
  <si>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</si>
  <si>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</si>
  <si>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</si>
  <si>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</si>
  <si>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</si>
  <si>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</si>
  <si>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</si>
  <si>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</si>
  <si>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</si>
  <si>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</si>
  <si>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</si>
  <si>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</si>
  <si>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</si>
  <si>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</si>
  <si>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</si>
  <si>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</si>
  <si>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</si>
  <si>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</si>
  <si>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</si>
  <si>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</si>
  <si>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</si>
  <si>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</si>
  <si>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</si>
  <si>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</si>
  <si>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</si>
  <si>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</si>
  <si>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</si>
  <si>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</si>
  <si>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</si>
  <si>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</si>
  <si>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</si>
  <si>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</si>
  <si>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</si>
  <si>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</si>
  <si>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</si>
  <si>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</si>
  <si>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</si>
  <si>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</si>
  <si>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</si>
  <si>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</si>
  <si>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</si>
  <si>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</si>
  <si>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</si>
  <si>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</si>
  <si>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</si>
  <si>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</si>
  <si>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</si>
  <si>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</si>
  <si>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</si>
  <si>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</si>
  <si>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</si>
  <si>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</si>
  <si>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</si>
  <si>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</si>
  <si>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</si>
  <si>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</si>
  <si>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</si>
  <si>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</si>
  <si>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</si>
  <si>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</si>
  <si>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</si>
  <si>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</si>
  <si>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</si>
  <si>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</si>
  <si>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</si>
  <si>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</si>
  <si>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</si>
  <si>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</si>
  <si>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</si>
  <si>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</si>
  <si>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</si>
  <si>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</si>
  <si>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</si>
  <si>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</si>
  <si>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</si>
  <si>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</si>
  <si>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</si>
  <si>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</si>
  <si>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</si>
  <si>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</si>
  <si>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</si>
  <si>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</si>
  <si>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</si>
  <si>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</si>
  <si>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</si>
  <si>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</si>
  <si>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</si>
  <si>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</si>
  <si>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</si>
  <si>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</si>
  <si>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</si>
  <si>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</si>
  <si>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</si>
  <si>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</si>
  <si>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</si>
  <si>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</si>
  <si>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</si>
  <si>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</si>
  <si>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</si>
  <si>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</si>
  <si>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</si>
  <si>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</si>
  <si>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</si>
  <si>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</si>
  <si>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</si>
  <si>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</si>
  <si>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</si>
  <si>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</si>
  <si>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</si>
  <si>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</si>
  <si>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</si>
  <si>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</si>
  <si>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</si>
  <si>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</si>
  <si>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</si>
  <si>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</si>
  <si>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</si>
  <si>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</si>
  <si>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</si>
  <si>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</si>
  <si>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</si>
  <si>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</si>
  <si>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</si>
  <si>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</si>
  <si>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</si>
  <si>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</si>
  <si>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</si>
  <si>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</si>
  <si>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</si>
  <si>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</si>
  <si>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</si>
  <si>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</si>
  <si>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</si>
  <si>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</si>
  <si>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</si>
  <si>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</si>
  <si>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</si>
  <si>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</si>
  <si>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</si>
  <si>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</si>
  <si>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</si>
  <si>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</si>
  <si>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</si>
  <si>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</si>
  <si>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</si>
  <si>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</si>
  <si>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</si>
  <si>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</si>
  <si>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</si>
  <si>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</si>
  <si>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</si>
  <si>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</si>
  <si>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</si>
  <si>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</si>
  <si>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</si>
  <si>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</si>
  <si>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</si>
  <si>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</si>
  <si>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</si>
  <si>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</si>
  <si>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</si>
  <si>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</si>
  <si>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</si>
  <si>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</si>
  <si>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</si>
  <si>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</si>
  <si>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</si>
  <si>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</si>
  <si>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</si>
  <si>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</si>
  <si>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</si>
  <si>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</si>
  <si>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</si>
  <si>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</si>
  <si>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</si>
  <si>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</si>
  <si>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</si>
  <si>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</si>
  <si>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</si>
  <si>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</si>
  <si>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</si>
  <si>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</si>
  <si>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</si>
  <si>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</si>
  <si>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</si>
  <si>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</si>
  <si>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</si>
  <si>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</si>
  <si>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</si>
  <si>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</si>
  <si>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</si>
  <si>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</si>
  <si>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</si>
  <si>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</si>
  <si>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</si>
  <si>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</si>
  <si>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</si>
  <si>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</si>
  <si>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</si>
  <si>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</si>
  <si>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</si>
  <si>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</si>
  <si>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</si>
  <si>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</si>
  <si>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</si>
  <si>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</si>
  <si>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</si>
  <si>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</si>
  <si>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</si>
  <si>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</si>
  <si>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</si>
  <si>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</si>
  <si>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</si>
  <si>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</si>
  <si>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</si>
  <si>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</si>
  <si>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</si>
  <si>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</si>
  <si>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</si>
  <si>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</si>
  <si>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</si>
  <si>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</si>
  <si>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</si>
  <si>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</si>
  <si>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</si>
  <si>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</si>
  <si>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</si>
  <si>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</si>
  <si>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</si>
  <si>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</si>
  <si>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</si>
  <si>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</si>
  <si>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</si>
  <si>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</si>
  <si>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</si>
  <si>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</si>
  <si>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</si>
  <si>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</si>
  <si>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</si>
  <si>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</si>
  <si>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</si>
  <si>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</si>
  <si>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</si>
  <si>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</si>
  <si>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</si>
  <si>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</si>
  <si>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</si>
  <si>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</si>
  <si>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</si>
  <si>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</si>
  <si>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</si>
  <si>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</si>
  <si>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</si>
  <si>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</si>
  <si>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</si>
  <si>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</si>
  <si>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</si>
  <si>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</si>
  <si>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</si>
  <si>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</si>
  <si>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</si>
  <si>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</si>
  <si>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</si>
  <si>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</si>
  <si>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</si>
  <si>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</si>
  <si>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</si>
  <si>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</si>
  <si>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</si>
  <si>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</si>
  <si>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</si>
  <si>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</si>
  <si>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</si>
  <si>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</si>
  <si>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</si>
  <si>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</si>
  <si>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</si>
  <si>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</si>
  <si>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</si>
  <si>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</si>
  <si>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</si>
  <si>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</si>
  <si>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</si>
  <si>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</si>
  <si>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</si>
  <si>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</si>
  <si>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</si>
  <si>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</si>
  <si>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</si>
  <si>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</si>
  <si>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</si>
  <si>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</si>
  <si>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</si>
  <si>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</si>
  <si>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</si>
  <si>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</si>
  <si>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</si>
  <si>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</si>
  <si>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</si>
  <si>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</si>
  <si>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</si>
  <si>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</si>
  <si>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</si>
  <si>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</si>
  <si>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</si>
  <si>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</si>
  <si>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</si>
  <si>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</si>
  <si>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</si>
  <si>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</si>
  <si>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</si>
  <si>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</si>
  <si>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</si>
  <si>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</si>
  <si>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</si>
  <si>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</si>
  <si>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</si>
  <si>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</si>
  <si>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</si>
  <si>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</si>
  <si>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</si>
  <si>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</si>
  <si>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</si>
  <si>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</si>
  <si>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</si>
  <si>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</si>
  <si>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</si>
  <si>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</si>
  <si>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</si>
  <si>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</si>
  <si>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</si>
  <si>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</si>
  <si>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</si>
  <si>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</si>
  <si>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</si>
  <si>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</si>
  <si>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</si>
  <si>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</si>
  <si>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</si>
  <si>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</si>
  <si>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</si>
  <si>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</si>
  <si>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</si>
  <si>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</si>
  <si>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</si>
  <si>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</si>
  <si>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</si>
  <si>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</si>
  <si>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</si>
  <si>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</si>
  <si>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</si>
  <si>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</si>
  <si>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</si>
  <si>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</si>
  <si>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</si>
  <si>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</si>
  <si>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</si>
  <si>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</si>
  <si>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</si>
  <si>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</si>
  <si>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</si>
  <si>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</si>
  <si>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</si>
  <si>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</si>
  <si>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</si>
  <si>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</si>
  <si>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</si>
  <si>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</si>
  <si>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</si>
  <si>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</si>
  <si>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</si>
  <si>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</si>
  <si>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</si>
  <si>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</si>
  <si>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</si>
  <si>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</si>
  <si>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</si>
  <si>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</si>
  <si>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</si>
  <si>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</si>
  <si>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</si>
  <si>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</si>
  <si>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</si>
  <si>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</si>
  <si>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</si>
  <si>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</si>
  <si>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</si>
  <si>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</si>
  <si>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</si>
  <si>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</si>
  <si>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</si>
  <si>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</si>
  <si>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</si>
  <si>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</si>
  <si>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</si>
  <si>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</si>
  <si>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</si>
  <si>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</si>
  <si>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</si>
  <si>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</si>
  <si>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</si>
  <si>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</si>
  <si>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</si>
  <si>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</si>
  <si>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</si>
  <si>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</si>
  <si>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</si>
  <si>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</si>
  <si>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</si>
  <si>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</si>
  <si>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</si>
  <si>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</si>
  <si>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</si>
  <si>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</si>
  <si>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</si>
  <si>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</si>
  <si>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</si>
  <si>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</si>
  <si>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</si>
  <si>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</si>
  <si>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sales</t>
  </si>
  <si>
    <t>Total sales</t>
  </si>
  <si>
    <t>Date</t>
  </si>
  <si>
    <t>Sales</t>
  </si>
  <si>
    <t>Jan Sales</t>
  </si>
  <si>
    <t>Feb Sales</t>
  </si>
  <si>
    <t>date</t>
  </si>
  <si>
    <t xml:space="preserve">sales </t>
  </si>
  <si>
    <t>march sales</t>
  </si>
  <si>
    <t>Num-1</t>
  </si>
  <si>
    <t>Num-2</t>
  </si>
  <si>
    <t>SUM</t>
  </si>
  <si>
    <t>Num-3</t>
  </si>
  <si>
    <t>Num-4</t>
  </si>
  <si>
    <t>Round</t>
  </si>
  <si>
    <t>Absolute(ABS)</t>
  </si>
  <si>
    <t>Num-5</t>
  </si>
  <si>
    <t>average</t>
  </si>
  <si>
    <t>max</t>
  </si>
  <si>
    <t>min</t>
  </si>
  <si>
    <t>count</t>
  </si>
  <si>
    <t>Name</t>
  </si>
  <si>
    <t>Math</t>
  </si>
  <si>
    <t>Science</t>
  </si>
  <si>
    <t>English</t>
  </si>
  <si>
    <t>Neha</t>
  </si>
  <si>
    <t>Total</t>
  </si>
  <si>
    <t>Grade</t>
  </si>
  <si>
    <t>ketan</t>
  </si>
  <si>
    <t>sahil</t>
  </si>
  <si>
    <t>AND function</t>
  </si>
  <si>
    <t>Number-1</t>
  </si>
  <si>
    <r>
      <rPr>
        <b/>
        <sz val="11"/>
        <color theme="1"/>
        <rFont val="Calibri"/>
        <family val="2"/>
        <scheme val="minor"/>
      </rPr>
      <t>Number</t>
    </r>
    <r>
      <rPr>
        <sz val="11"/>
        <color theme="1"/>
        <rFont val="Calibri"/>
        <scheme val="minor"/>
      </rPr>
      <t>-</t>
    </r>
    <r>
      <rPr>
        <b/>
        <sz val="11"/>
        <color theme="1"/>
        <rFont val="Calibri"/>
        <family val="2"/>
        <scheme val="minor"/>
      </rPr>
      <t>2</t>
    </r>
  </si>
  <si>
    <t>AND Function</t>
  </si>
  <si>
    <t>Disctinction(sci and Eng)&gt;40</t>
  </si>
  <si>
    <t>Distinction(sci or maths)&gt;40</t>
  </si>
  <si>
    <t>OR function</t>
  </si>
  <si>
    <t>Average sales</t>
  </si>
  <si>
    <t>product</t>
  </si>
  <si>
    <t>week1</t>
  </si>
  <si>
    <t>week2</t>
  </si>
  <si>
    <t>week3</t>
  </si>
  <si>
    <t>week4</t>
  </si>
  <si>
    <t>A</t>
  </si>
  <si>
    <t>B</t>
  </si>
  <si>
    <t>C</t>
  </si>
  <si>
    <t>D</t>
  </si>
  <si>
    <t>Product name</t>
  </si>
  <si>
    <t>Product price</t>
  </si>
  <si>
    <t>price with GST</t>
  </si>
  <si>
    <t>Lays</t>
  </si>
  <si>
    <t>Balaji</t>
  </si>
  <si>
    <t>Too Yummy</t>
  </si>
  <si>
    <t>GST Rate</t>
  </si>
  <si>
    <t>price withgst (name ranges)</t>
  </si>
  <si>
    <t>Total(name ranges)</t>
  </si>
  <si>
    <t>Averageby(nameranges)</t>
  </si>
  <si>
    <t>jan</t>
  </si>
  <si>
    <t>Feb</t>
  </si>
  <si>
    <t>Mar</t>
  </si>
  <si>
    <t>p1</t>
  </si>
  <si>
    <t>p2</t>
  </si>
  <si>
    <t>p3</t>
  </si>
  <si>
    <t>p4</t>
  </si>
  <si>
    <t>p5</t>
  </si>
  <si>
    <t>Total Sales</t>
  </si>
  <si>
    <t>Mohan</t>
  </si>
  <si>
    <t>Ram</t>
  </si>
  <si>
    <t>Bablu</t>
  </si>
  <si>
    <t>salary</t>
  </si>
  <si>
    <t>allowances</t>
  </si>
  <si>
    <t>Average salary</t>
  </si>
  <si>
    <t>Rohan</t>
  </si>
  <si>
    <t>Average allowances</t>
  </si>
  <si>
    <t>TotalSales</t>
  </si>
  <si>
    <t>Total Profit</t>
  </si>
  <si>
    <t>Average Order Value</t>
  </si>
  <si>
    <t>Maximum Sales</t>
  </si>
  <si>
    <t>Minimum Sales</t>
  </si>
  <si>
    <t>Total Order List</t>
  </si>
  <si>
    <t>p6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</si>
  <si>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</si>
  <si>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</si>
  <si>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</si>
  <si>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</si>
  <si>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</si>
  <si>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</si>
  <si>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</si>
  <si>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</si>
  <si>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</si>
  <si>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</si>
  <si>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</si>
  <si>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</si>
  <si>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</si>
  <si>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</si>
  <si>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</si>
  <si>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</si>
  <si>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</si>
  <si>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</si>
  <si>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</si>
  <si>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</si>
  <si>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</si>
  <si>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</si>
  <si>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1"/>
        <color theme="1"/>
        <rFont val="Calibri"/>
        <family val="2"/>
        <scheme val="minor"/>
      </rPr>
      <t>Numbe</t>
    </r>
    <r>
      <rPr>
        <sz val="11"/>
        <color theme="1"/>
        <rFont val="Calibri"/>
        <scheme val="minor"/>
      </rPr>
      <t>r</t>
    </r>
  </si>
  <si>
    <t>Dates</t>
  </si>
  <si>
    <t>Days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</si>
  <si>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</si>
  <si>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</si>
  <si>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</si>
  <si>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</si>
  <si>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</si>
  <si>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</si>
  <si>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</si>
  <si>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</si>
  <si>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</si>
  <si>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</si>
  <si>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</si>
  <si>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</si>
  <si>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</si>
  <si>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</si>
  <si>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>First Name</t>
  </si>
  <si>
    <t>Last Name</t>
  </si>
  <si>
    <t>Ankit Singh</t>
  </si>
  <si>
    <t>Shivam Dube</t>
  </si>
  <si>
    <t>Prakash Sinha</t>
  </si>
  <si>
    <t>Dharmesh Jha</t>
  </si>
  <si>
    <t>Savita Gupte</t>
  </si>
  <si>
    <t>Sheetal Hete</t>
  </si>
  <si>
    <t>Aniket Khade</t>
  </si>
  <si>
    <t>Ankit</t>
  </si>
  <si>
    <t>Shivam</t>
  </si>
  <si>
    <t>Prakash</t>
  </si>
  <si>
    <t>Dharmesh</t>
  </si>
  <si>
    <t>Savita</t>
  </si>
  <si>
    <t>Sheetal</t>
  </si>
  <si>
    <t>Aniket</t>
  </si>
  <si>
    <t>Singh</t>
  </si>
  <si>
    <t>Dube</t>
  </si>
  <si>
    <t>Sinha</t>
  </si>
  <si>
    <t>Jha</t>
  </si>
  <si>
    <t>Gupte</t>
  </si>
  <si>
    <t>Hete</t>
  </si>
  <si>
    <t>Khade</t>
  </si>
  <si>
    <t>ID</t>
  </si>
  <si>
    <t>amit@gmail.com</t>
  </si>
  <si>
    <t>pooja@gmail.com</t>
  </si>
  <si>
    <t>gmail</t>
  </si>
  <si>
    <t>yahoo</t>
  </si>
  <si>
    <t>microsoft</t>
  </si>
  <si>
    <t>amit</t>
  </si>
  <si>
    <t>neha</t>
  </si>
  <si>
    <t>pooja</t>
  </si>
  <si>
    <t>neha@yahoo.in</t>
  </si>
  <si>
    <t>ketan@microsoft.edu</t>
  </si>
  <si>
    <t>com</t>
  </si>
  <si>
    <t>in</t>
  </si>
  <si>
    <t>edu</t>
  </si>
  <si>
    <t>Addition</t>
  </si>
  <si>
    <t>Production</t>
  </si>
  <si>
    <t>Manufacturing</t>
  </si>
  <si>
    <t>Marketing</t>
  </si>
  <si>
    <t>R&amp;D</t>
  </si>
  <si>
    <t>Packaging</t>
  </si>
  <si>
    <t>Logistics</t>
  </si>
  <si>
    <t>Gold</t>
  </si>
  <si>
    <t>Silver</t>
  </si>
  <si>
    <t>Platinum</t>
  </si>
  <si>
    <t>Diamond</t>
  </si>
  <si>
    <t>october</t>
  </si>
  <si>
    <t>december</t>
  </si>
  <si>
    <t>march</t>
  </si>
  <si>
    <t>january</t>
  </si>
  <si>
    <t>Departments</t>
  </si>
  <si>
    <t>Total Staff</t>
  </si>
  <si>
    <t>Sorting Data by Custom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</si>
</sst>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/>
    <xf numFmtId="0" fontId="5" fillId="2" borderId="2" xfId="0" applyFont="1" applyFill="1" applyBorder="1"/>
    <xf numFmtId="0" fontId="0" fillId="0" borderId="1" xfId="0" applyBorder="1"/>
    <xf numFmtId="0" fontId="4" fillId="0" borderId="0" xfId="0" applyFont="1"/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11" fillId="2" borderId="0" xfId="0" applyFont="1" applyFill="1"/>
    <xf numFmtId="0" fontId="11" fillId="3" borderId="0" xfId="0" applyFont="1" applyFill="1"/>
    <xf numFmtId="0" fontId="3" fillId="0" borderId="0" xfId="0" applyFont="1"/>
    <xf numFmtId="0" fontId="11" fillId="4" borderId="0" xfId="0" applyFont="1" applyFill="1"/>
    <xf numFmtId="0" fontId="12" fillId="5" borderId="0" xfId="0" applyFont="1" applyFill="1"/>
    <xf numFmtId="0" fontId="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1"/>
    <xf numFmtId="0" fontId="1" fillId="0" borderId="0" xfId="0" applyFont="1"/>
    <xf numFmtId="0" fontId="8" fillId="2" borderId="0" xfId="0" applyFont="1" applyFill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'logical function'!$B$16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function'!$B$17:$B$22</c:f>
              <c:numCache>
                <c:formatCode>General</c:formatCode>
                <c:ptCount val="6"/>
                <c:pt idx="0">
                  <c:v>200</c:v>
                </c:pt>
                <c:pt idx="1">
                  <c:v>700</c:v>
                </c:pt>
                <c:pt idx="2">
                  <c:v>900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7-4B7D-92AC-0C3871B90A57}"/>
            </c:ext>
          </c:extLst>
        </c:ser>
        <c:ser>
          <c:idx val="1"/>
          <c:order val="1"/>
          <c:tx>
            <c:strRef>
              <c:f>'logical function'!$C$16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function'!$C$17:$C$22</c:f>
              <c:numCache>
                <c:formatCode>General</c:formatCode>
                <c:ptCount val="6"/>
                <c:pt idx="0">
                  <c:v>400</c:v>
                </c:pt>
                <c:pt idx="1">
                  <c:v>400</c:v>
                </c:pt>
                <c:pt idx="2">
                  <c:v>800</c:v>
                </c:pt>
                <c:pt idx="3">
                  <c:v>500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7-4B7D-92AC-0C3871B90A57}"/>
            </c:ext>
          </c:extLst>
        </c:ser>
        <c:ser>
          <c:idx val="2"/>
          <c:order val="2"/>
          <c:tx>
            <c:strRef>
              <c:f>'logical function'!$D$16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function'!$D$17:$D$22</c:f>
              <c:numCache>
                <c:formatCode>General</c:formatCode>
                <c:ptCount val="6"/>
                <c:pt idx="0">
                  <c:v>300</c:v>
                </c:pt>
                <c:pt idx="1">
                  <c:v>600</c:v>
                </c:pt>
                <c:pt idx="2">
                  <c:v>200</c:v>
                </c:pt>
                <c:pt idx="3">
                  <c:v>700</c:v>
                </c:pt>
                <c:pt idx="4">
                  <c:v>600</c:v>
                </c:pt>
                <c:pt idx="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7-4B7D-92AC-0C3871B9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55024"/>
        <c:axId val="1555709136"/>
      </c:barChart>
      <c:catAx>
        <c:axId val="14177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09136"/>
        <c:crosses val="autoZero"/>
        <c:auto val="1"/>
        <c:lblAlgn val="ctr"/>
        <c:lblOffset val="100"/>
        <c:noMultiLvlLbl val="0"/>
      </c:catAx>
      <c:valAx>
        <c:axId val="15557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2108312438705E-2"/>
          <c:y val="0.16822636937376811"/>
          <c:w val="0.88193183814178633"/>
          <c:h val="0.63270479226916054"/>
        </c:manualLayout>
      </c:layout>
      <c:lineChart>
        <c:grouping val="standard"/>
        <c:varyColors val="0"/>
        <c:ser>
          <c:idx val="0"/>
          <c:order val="0"/>
          <c:tx>
            <c:strRef>
              <c:f>'logical function'!$B$16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function'!$B$17:$B$22</c:f>
              <c:numCache>
                <c:formatCode>General</c:formatCode>
                <c:ptCount val="6"/>
                <c:pt idx="0">
                  <c:v>200</c:v>
                </c:pt>
                <c:pt idx="1">
                  <c:v>700</c:v>
                </c:pt>
                <c:pt idx="2">
                  <c:v>900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4-424B-AC21-39A3BEDF87D2}"/>
            </c:ext>
          </c:extLst>
        </c:ser>
        <c:ser>
          <c:idx val="1"/>
          <c:order val="1"/>
          <c:tx>
            <c:strRef>
              <c:f>'logical function'!$C$16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function'!$C$17:$C$22</c:f>
              <c:numCache>
                <c:formatCode>General</c:formatCode>
                <c:ptCount val="6"/>
                <c:pt idx="0">
                  <c:v>400</c:v>
                </c:pt>
                <c:pt idx="1">
                  <c:v>400</c:v>
                </c:pt>
                <c:pt idx="2">
                  <c:v>800</c:v>
                </c:pt>
                <c:pt idx="3">
                  <c:v>500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4-424B-AC21-39A3BEDF87D2}"/>
            </c:ext>
          </c:extLst>
        </c:ser>
        <c:ser>
          <c:idx val="2"/>
          <c:order val="2"/>
          <c:tx>
            <c:strRef>
              <c:f>'logical function'!$D$16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'logical function'!$A$17:$A$22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function'!$D$17:$D$22</c:f>
              <c:numCache>
                <c:formatCode>General</c:formatCode>
                <c:ptCount val="6"/>
                <c:pt idx="0">
                  <c:v>300</c:v>
                </c:pt>
                <c:pt idx="1">
                  <c:v>600</c:v>
                </c:pt>
                <c:pt idx="2">
                  <c:v>200</c:v>
                </c:pt>
                <c:pt idx="3">
                  <c:v>700</c:v>
                </c:pt>
                <c:pt idx="4">
                  <c:v>600</c:v>
                </c:pt>
                <c:pt idx="5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4-424B-AC21-39A3BEDF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849744"/>
        <c:axId val="1562858864"/>
      </c:lineChart>
      <c:catAx>
        <c:axId val="15628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58864"/>
        <c:crosses val="autoZero"/>
        <c:auto val="1"/>
        <c:lblAlgn val="ctr"/>
        <c:lblOffset val="100"/>
        <c:noMultiLvlLbl val="0"/>
      </c:catAx>
      <c:valAx>
        <c:axId val="15628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310817</xdr:colOff>
      <xdr:row>7</xdr:row>
      <xdr:rowOff>170449</xdr:rowOff>
    </xdr:from>
    <xdr:to>
      <xdr:col>9</xdr:col>
      <xdr:colOff>381001</xdr:colOff>
      <xdr:row>23</xdr:row>
      <xdr:rowOff>110291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12D67A-50E7-DD15-5C62-E247303C6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310815</xdr:colOff>
      <xdr:row>23</xdr:row>
      <xdr:rowOff>120315</xdr:rowOff>
    </xdr:from>
    <xdr:to>
      <xdr:col>9</xdr:col>
      <xdr:colOff>381000</xdr:colOff>
      <xdr:row>39</xdr:row>
      <xdr:rowOff>20052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1063F5-CDCE-B54D-1E2A-E7C5ECB1C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4B9C8-39A0-4B04-A075-DBCCEA309C66}" name="Table3" displayName="Table3" ref="A1:O15346" totalsRowShown="0" headerRowDxfId="16" dataDxfId="15">
  <autoFilter ref="A1:O15346" xr:uid="{00000000-0001-0000-0000-000000000000}"/>
  <tableColumns count="15">
    <tableColumn id="1" xr3:uid="{561B6732-E56F-45D7-AFCB-E2FEB763FCF7}" name="order_id" dataDxfId="14"/>
    <tableColumn id="15" xr3:uid="{4D628665-756D-49BB-8856-751C12D31B04}" name="ID" dataDxfId="13"/>
    <tableColumn id="2" xr3:uid="{43A69368-F3E2-480C-ACDB-2D2166C3C24A}" name="region" dataDxfId="12"/>
    <tableColumn id="3" xr3:uid="{5C680E51-1CB2-465D-A0A4-735019FFA3FF}" name="category" dataDxfId="11"/>
    <tableColumn id="4" xr3:uid="{938836EE-AC3E-4AFC-A720-1A34A27A8E84}" name="sales" dataDxfId="10"/>
    <tableColumn id="5" xr3:uid="{DCCCE7A6-BE56-4A60-9D3D-089869485365}" name="discount" dataDxfId="9"/>
    <tableColumn id="6" xr3:uid="{D1C3ADBE-C2AB-4EBE-B309-DB908AFFF9D4}" name="discount value" dataDxfId="8">
      <calculatedColumnFormula>E2*F2</calculatedColumnFormula>
    </tableColumn>
    <tableColumn id="7" xr3:uid="{6387045D-C7BA-4ABC-A949-3F43E7D1D222}" name="Net sales" dataDxfId="7">
      <calculatedColumnFormula>E2-G2</calculatedColumnFormula>
    </tableColumn>
    <tableColumn id="8" xr3:uid="{CF29149A-6992-412F-9B6C-89024069DF3D}" name="quantity" dataDxfId="6"/>
    <tableColumn id="9" xr3:uid="{5845028D-0DE2-4A56-B292-458C687BA8C5}" name="order_date" dataDxfId="5"/>
    <tableColumn id="10" xr3:uid="{06605AA7-16AD-4E49-B4A5-3FF4B0BCC269}" name="delivery_date" dataDxfId="4"/>
    <tableColumn id="11" xr3:uid="{8A2A6934-1D3E-43FE-982E-29A80FC3163C}" name="customer_type" dataDxfId="3"/>
    <tableColumn id="12" xr3:uid="{B3A00004-89B4-4023-B2BB-3468CB83471F}" name="payment_mode" dataDxfId="2"/>
    <tableColumn id="13" xr3:uid="{BAEC6BF4-3C5D-4D37-ACE2-95598EAEE58E}" name="profit" dataDxfId="1"/>
    <tableColumn id="14" xr3:uid="{24B9C570-AB82-46AF-8072-3CF26F9E3E7E}" name="cit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BBF7D-2E2E-465C-9F1A-111852000C34}" name="SalesData" displayName="SalesData" ref="A16:D24" totalsRowCount="1">
  <autoFilter ref="A16:D23" xr:uid="{FABBBF7D-2E2E-465C-9F1A-111852000C34}"/>
  <tableColumns count="4">
    <tableColumn id="1" xr3:uid="{2BAB07E2-04E3-4001-B6DF-CA4CF673C2D9}" name="Name"/>
    <tableColumn id="2" xr3:uid="{0BCD50EE-05D1-47C2-8576-5423D777D355}" name="jan" totalsRowFunction="custom">
      <totalsRowFormula>SUM(janSales)</totalsRowFormula>
    </tableColumn>
    <tableColumn id="3" xr3:uid="{243F63ED-E70D-4B2D-B12F-57F872E040BB}" name="Feb" totalsRowFunction="custom">
      <totalsRowFormula>SUM(febsales)</totalsRowFormula>
    </tableColumn>
    <tableColumn id="4" xr3:uid="{B4FBD939-2278-4E1E-81DC-3E573296A108}" name="Mar" totalsRowFunction="custom">
      <totalsRowFormula>SUM(marsales)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EA21BC-ECCE-41BE-8F72-CEA0DC6C793D}" name="EmployeeData" displayName="EmployeeData" ref="A29:C33" totalsRowShown="0" headerRowDxfId="28">
  <autoFilter ref="A29:C33" xr:uid="{1CEA21BC-ECCE-41BE-8F72-CEA0DC6C793D}"/>
  <tableColumns count="3">
    <tableColumn id="1" xr3:uid="{99DA39FA-18F2-4E4C-822F-95DA3186B4FA}" name="Name" dataDxfId="27"/>
    <tableColumn id="2" xr3:uid="{B533FCC5-4670-485E-8C58-31C2B8BAA6A9}" name="salary"/>
    <tableColumn id="3" xr3:uid="{A59FA72A-3032-4074-959E-E1114245AB44}" name="allowa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09DE33-8032-4C8A-A4D1-EA046F3868F3}" name="Table4" displayName="Table4" ref="B10:C16" totalsRowShown="0" headerRowDxfId="23" dataDxfId="24">
  <autoFilter ref="B10:C16" xr:uid="{7E09DE33-8032-4C8A-A4D1-EA046F3868F3}"/>
  <sortState xmlns:xlrd2="http://schemas.microsoft.com/office/spreadsheetml/2017/richdata2" ref="B11:C16">
    <sortCondition ref="B11:B16" customList="January,February,March,April,May,June,July,August,September,October,November,December"/>
  </sortState>
  <tableColumns count="2">
    <tableColumn id="1" xr3:uid="{9098E7D1-A9F3-44E5-9340-652CB908F7E2}" name="Months" dataDxfId="26"/>
    <tableColumn id="2" xr3:uid="{E42534FE-251A-44EC-B979-C419669EE049}" name="Sales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0E3151-438D-4604-8B02-27A674ECCF48}" name="Table5" displayName="Table5" ref="E9:F16" totalsRowShown="0" headerRowDxfId="17" headerRowBorderDxfId="21" tableBorderDxfId="22" totalsRowBorderDxfId="20">
  <autoFilter ref="E9:F16" xr:uid="{C50E3151-438D-4604-8B02-27A674ECCF48}"/>
  <sortState xmlns:xlrd2="http://schemas.microsoft.com/office/spreadsheetml/2017/richdata2" ref="E10:F16">
    <sortCondition ref="E10:E16" customList="Production,Manufacturing,sales,Marketing,R&amp;D,Packaging,Logistics"/>
  </sortState>
  <tableColumns count="2">
    <tableColumn id="1" xr3:uid="{CE4AD3EB-FF53-4C7F-8380-881F1C7EBE89}" name="Departments" dataDxfId="19"/>
    <tableColumn id="2" xr3:uid="{897BB352-D711-4A86-9951-82144E878FE8}" name="Total Staff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ketan@microsoft.edu" TargetMode="External"/><Relationship Id="rId2" Type="http://schemas.openxmlformats.org/officeDocument/2006/relationships/hyperlink" Target="mailto:neha@yahoo.in" TargetMode="External"/><Relationship Id="rId1" Type="http://schemas.openxmlformats.org/officeDocument/2006/relationships/hyperlink" Target="mailto:amit@gmail.com" TargetMode="External"/><Relationship Id="rId4" Type="http://schemas.openxmlformats.org/officeDocument/2006/relationships/hyperlink" Target="mailto:pooja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16.140625" customWidth="1"/>
    <col min="2" max="2" width="13.7109375" customWidth="1"/>
    <col min="3" max="3" width="11.28515625" customWidth="1"/>
    <col min="4" max="4" width="17.5703125" customWidth="1"/>
    <col min="5" max="5" width="12.28515625" customWidth="1"/>
    <col min="6" max="6" width="13.85546875" customWidth="1"/>
    <col min="7" max="8" width="24.42578125" customWidth="1"/>
    <col min="9" max="9" width="13.5703125" customWidth="1"/>
    <col min="10" max="10" width="16.7109375" customWidth="1"/>
    <col min="11" max="11" width="19.85546875" customWidth="1"/>
    <col min="12" max="12" width="21.42578125" customWidth="1"/>
    <col min="13" max="13" width="22" customWidth="1"/>
    <col min="14" max="14" width="12.28515625" customWidth="1"/>
    <col min="15" max="15" width="14.28515625" customWidth="1"/>
    <col min="17" max="17" width="25.42578125" bestFit="1" customWidth="1"/>
  </cols>
  <sheetData>
    <row r="1" spans="1:17" ht="14.25" customHeight="1" x14ac:dyDescent="0.25">
      <c r="A1" s="1" t="s">
        <v>0</v>
      </c>
      <c r="B1" s="28" t="s">
        <v>15522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7" ht="14.25" customHeight="1" x14ac:dyDescent="0.2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</row>
    <row r="3" spans="1:17" ht="14.25" customHeight="1" x14ac:dyDescent="0.2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7" ht="14.25" customHeight="1" x14ac:dyDescent="0.2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7" ht="14.25" customHeight="1" x14ac:dyDescent="0.2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</row>
    <row r="6" spans="1:17" ht="14.25" customHeight="1" x14ac:dyDescent="0.2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</row>
    <row r="7" spans="1:17" ht="14.25" customHeight="1" x14ac:dyDescent="0.2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7" ht="14.25" customHeight="1" x14ac:dyDescent="0.2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</row>
    <row r="9" spans="1:17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24" t="s">
        <v>15453</v>
      </c>
    </row>
    <row r="10" spans="1:17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Q10" s="25">
        <f>SUM(Table3[sales])</f>
        <v>39262877.519999973</v>
      </c>
    </row>
    <row r="11" spans="1:17" ht="14.25" customHeight="1" x14ac:dyDescent="0.2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</row>
    <row r="12" spans="1:17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24" t="s">
        <v>15455</v>
      </c>
    </row>
    <row r="13" spans="1:17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Q13" s="25">
        <f>AVERAGE(Table3[[#All],[Net sales]])</f>
        <v>1915.1920821179576</v>
      </c>
    </row>
    <row r="14" spans="1:17" ht="14.25" customHeight="1" x14ac:dyDescent="0.2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</row>
    <row r="15" spans="1:17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24" t="s">
        <v>15456</v>
      </c>
    </row>
    <row r="16" spans="1:17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Q16" s="25">
        <f>MAX(Table3[[#All],[sales]])</f>
        <v>4999.87</v>
      </c>
    </row>
    <row r="17" spans="1:17" ht="14.25" customHeight="1" x14ac:dyDescent="0.2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</row>
    <row r="18" spans="1:17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24" t="s">
        <v>15457</v>
      </c>
    </row>
    <row r="19" spans="1:17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Q19" s="25">
        <f>MIN(Table3[[#All],[sales]])</f>
        <v>100.1</v>
      </c>
    </row>
    <row r="20" spans="1:17" ht="14.25" customHeight="1" x14ac:dyDescent="0.2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</row>
    <row r="21" spans="1:17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24" t="s">
        <v>15458</v>
      </c>
    </row>
    <row r="22" spans="1:17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Q22" s="25">
        <f>COUNT(Table3[profit])</f>
        <v>15345</v>
      </c>
    </row>
    <row r="23" spans="1:17" ht="14.25" customHeight="1" x14ac:dyDescent="0.2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</row>
    <row r="24" spans="1:17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24" t="s">
        <v>15454</v>
      </c>
    </row>
    <row r="25" spans="1:17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Q25" s="25">
        <f>SUM(Totalprofit)</f>
        <v>6872139.8099999921</v>
      </c>
    </row>
    <row r="26" spans="1:17" ht="14.25" customHeight="1" x14ac:dyDescent="0.2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customHeight="1" x14ac:dyDescent="0.2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2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2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2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2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2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2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2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2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2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2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2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2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2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2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2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2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2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2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2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2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2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2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2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2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2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2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2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2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2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2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2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2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2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2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2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2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2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2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2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2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2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2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2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2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2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2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2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2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2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2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2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2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2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2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2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2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2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2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2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2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2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2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2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2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2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2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2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2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2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2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2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2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2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2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2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2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2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2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2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2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2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2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2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2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2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2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2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2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2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2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2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2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2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2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2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2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2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2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2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2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2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2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2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2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2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2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2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2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2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2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2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2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2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2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2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2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2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2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2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2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2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2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2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2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2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2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2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2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2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2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2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2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2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2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2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2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2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2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2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2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2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2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2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2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2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2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2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2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2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2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2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2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2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2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2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2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2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2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2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2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2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2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2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2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2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2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2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2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2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2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2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2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2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2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2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2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2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2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2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2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2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2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2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2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2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2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2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2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2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2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2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2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2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2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2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2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2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2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2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2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2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2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2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2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2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2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2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2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2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2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2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2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2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2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2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2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2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2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2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2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2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2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2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2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2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2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2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2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2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2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2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2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2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2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2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2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2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2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2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2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2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2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2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2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2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2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2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2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2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2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2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2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2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2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2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2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2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2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2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2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2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2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2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2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2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2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2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2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2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2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2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2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2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2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2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2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2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2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2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2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2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2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2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2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2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2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2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2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2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2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2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2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2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2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2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2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2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2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2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2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2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2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2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2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2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2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2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2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2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2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2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2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2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2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2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2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2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2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2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2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2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2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2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2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2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2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2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2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2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2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2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2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2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2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2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2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2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2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2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2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2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2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2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2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2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2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2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2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2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2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2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2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2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2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2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2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2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2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2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2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2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2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2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2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2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2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2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2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2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2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2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2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2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2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2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2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2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2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2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2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2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2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2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2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2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2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2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2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2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2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2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2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2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2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2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2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2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2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2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2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2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2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2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2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2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2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2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2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2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2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2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2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2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2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2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2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2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2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2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2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2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2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2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2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2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2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2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2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2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2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2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2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2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2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2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2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2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2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2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2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2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2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2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2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2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2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2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2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2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2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2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2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2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2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2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2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2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2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2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2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2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2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2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2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2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2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2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2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2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2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2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2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2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2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2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2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2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2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2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2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2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2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2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2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2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2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2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2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2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2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2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2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2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2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2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2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2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2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2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2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2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2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2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2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2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2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2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2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2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2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2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2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2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2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2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2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2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2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2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2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2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2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2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2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2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2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2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2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2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2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2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2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2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2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2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2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2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2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2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2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2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2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2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2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2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2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2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2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2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2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2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2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2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2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2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2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2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2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2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2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2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2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2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2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2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2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2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2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2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2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2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2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2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2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2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2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2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2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2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2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2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2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2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2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2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2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2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2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2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2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2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2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2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2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2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2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2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2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2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2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2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2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2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2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2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2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2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2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2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2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2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2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2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2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2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2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2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2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2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2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2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2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2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2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2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2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2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2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2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2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2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2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2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2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2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2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2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2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2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2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2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2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2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2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2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2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2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2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2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2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2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2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2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2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2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2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2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2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2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2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2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2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2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2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2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2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2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2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2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2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2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2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2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2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2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2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2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2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2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2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2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2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2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2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2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2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2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2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2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2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2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2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2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2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2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2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2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2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2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2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2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2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2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2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2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2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2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2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2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2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2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2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2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2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2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2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2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2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2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2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2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2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2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2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2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2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2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2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2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2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2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2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2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2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2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2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2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2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2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2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2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2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2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2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2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2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2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2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2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2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2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2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2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2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2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2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2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2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2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2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2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2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2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2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2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2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2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2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2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2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2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2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2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2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2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2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2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2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2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2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2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2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2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2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2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2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2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2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2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2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2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2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2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2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2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2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2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2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2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2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2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2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2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2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2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2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2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2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2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2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2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2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2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2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2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2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2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2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2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2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2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2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2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2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2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2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2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2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2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2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2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2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2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2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2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2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2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2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2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2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2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2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2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2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2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2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2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2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2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2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2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2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2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2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2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2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2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2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2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2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2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2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2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2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2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2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2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2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2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2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2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2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2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2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2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2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2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2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2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2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2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2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2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2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2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2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2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2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2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2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2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2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2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2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2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2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2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2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2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2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2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2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2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2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2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2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2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2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2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2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2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2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2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2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2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2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2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2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2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2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2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2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2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2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2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2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2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2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2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2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2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2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2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2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2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2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2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2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2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2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2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2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2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2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2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2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2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2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2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2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2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2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2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2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2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2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2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2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2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2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2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2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2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2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2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2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2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2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2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2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2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2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2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2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2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2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2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2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2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2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2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2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2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2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2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2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2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2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2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2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2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2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2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2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2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2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2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2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2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2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2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2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2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2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2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2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2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2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2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2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2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2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2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2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2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2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2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2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2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2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2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2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2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2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2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2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2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2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2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2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2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2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2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2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2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2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2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2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2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2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2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2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2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2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2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2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2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2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2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2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2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2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2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2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2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2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2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2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2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2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2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2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2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2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2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2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2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2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2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2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2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2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2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2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2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2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2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2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2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2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2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2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2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2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2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2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2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2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2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2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2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2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2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2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2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2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2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2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2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2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2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2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2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2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2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2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2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2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2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2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2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2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2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2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2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2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2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2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2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2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2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2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2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2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2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2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2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2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2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2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2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2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2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2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2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2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2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2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2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2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2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2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2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2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2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2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2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2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2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2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2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2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2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2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2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2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2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2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2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2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2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2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2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2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2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2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2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2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2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2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2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2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2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2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2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2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2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2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2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2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2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2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2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2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2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2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2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2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2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2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2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2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2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2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2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2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2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2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2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2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2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2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2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2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2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2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2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2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2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2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2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2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2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2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2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2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2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2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2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2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2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2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2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2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2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2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2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2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2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2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2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2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2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2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2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2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2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2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2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2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2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2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2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2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2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2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2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2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2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2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2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2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2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2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2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2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2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2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2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2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2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2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2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2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2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2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2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2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2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2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2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2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2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2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2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2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2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2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2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2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2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2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2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2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2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2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2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2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2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2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2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2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2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2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2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2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2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2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2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2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2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2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2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2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2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2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2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2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2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2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2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2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2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2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2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2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2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2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2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2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2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2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2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2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2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2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2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2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2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2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2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2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2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2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2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2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2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2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2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2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2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2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2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2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2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2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2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2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2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2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2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2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2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2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2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2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2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2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2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2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2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2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2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2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2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2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2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2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2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2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2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2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2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2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2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2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2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2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2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2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2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2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2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2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2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2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2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2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2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2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2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2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2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2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2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2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2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2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2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2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2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2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2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2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2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2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2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2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2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2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2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2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2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2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2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2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2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2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2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2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2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2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2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2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2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2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2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2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2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2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2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2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2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2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2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2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2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2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2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2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2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2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2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2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2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2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2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2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2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2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2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2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2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2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2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2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2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2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2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2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2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2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2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2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2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2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2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2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2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2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2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2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2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2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2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2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2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2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2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2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2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2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2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2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2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2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2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2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2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2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2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2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2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2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2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2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2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2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2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2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2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2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2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2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2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2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2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2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2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2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2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2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2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2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2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2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2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2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2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2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2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2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2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2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2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2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2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2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2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2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2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2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2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2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2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2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2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2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2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2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2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2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2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2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2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2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2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2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2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2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2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2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2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2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2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2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2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2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2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2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2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2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2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2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2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2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2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2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2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2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2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2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2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2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2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2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2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2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2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2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2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2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2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2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2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2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2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2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2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2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2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2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2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2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2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2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2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2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2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2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2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2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2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2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2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2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2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2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2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2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2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2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2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2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2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2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2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2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2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2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2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2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2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2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2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2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2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2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2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2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2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2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2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2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2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2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2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2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2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2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2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2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2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2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2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2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2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2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2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2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2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2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2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2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2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2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2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2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2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2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2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2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2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2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2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2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2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2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2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2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2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2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2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2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2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2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2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2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2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2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2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2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2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2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2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2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2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2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2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2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2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2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2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2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2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2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2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2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2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2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2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2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2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2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2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2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2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2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2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2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2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2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2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2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2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2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2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2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2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2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2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2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2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2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2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2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2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2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2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2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2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2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2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2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2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2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2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2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2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2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2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2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2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2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2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2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2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2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2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2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2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2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2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2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2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2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2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2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2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2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2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2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2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2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2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2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2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2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2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2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2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2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2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2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2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2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2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2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2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2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2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2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2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2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2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2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2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2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2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2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2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2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2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2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2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2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2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2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2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2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2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2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2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2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2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2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2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2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2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2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2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2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2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2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2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2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2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2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2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2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2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2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2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2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2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2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2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2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2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2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2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2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2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2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2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2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2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2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2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2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2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2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2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2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2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2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2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2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2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2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2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2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2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2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2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2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2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2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2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2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2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2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2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2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2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2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2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2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2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2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2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2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2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2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2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2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2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2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2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2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2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2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2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2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2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2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2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2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2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2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2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2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2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2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2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2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2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2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2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2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2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2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2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2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2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2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2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2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2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2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2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2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2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2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2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2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2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2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2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2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2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2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2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2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2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2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2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2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2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2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2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2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2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2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2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2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2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2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2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2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2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2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2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2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2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2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2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2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2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2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2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2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2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2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2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2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2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2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2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2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2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2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2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2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2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2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2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2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2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2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2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2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2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2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2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2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2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2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2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2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2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2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2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2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2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2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2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2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2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2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2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2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2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2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2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2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2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2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2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2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2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2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2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2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2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2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2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2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2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2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2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2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2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2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2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2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2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2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2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2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2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2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2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2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2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2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2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2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2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2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2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2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2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2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2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2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2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2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2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2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2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2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2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2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2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2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2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2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2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2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2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2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2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2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2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2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2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2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2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2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2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2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2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2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2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2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2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2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2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2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2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2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2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2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2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2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2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2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2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2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2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2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2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2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2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2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2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2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2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2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2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2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2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2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2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2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2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2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2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2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2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2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2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2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2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2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2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2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2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2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2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2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2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2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2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2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2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2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2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2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2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2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2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2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2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2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2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2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2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2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2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2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2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2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2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2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2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2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2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2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2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2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2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2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2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2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2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2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2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2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2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2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2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2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2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2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2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2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2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2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2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2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2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2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2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2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2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2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2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2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2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2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2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2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2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2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2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2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2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2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2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2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2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2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2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2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2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2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2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2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2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2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2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2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2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2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2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2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2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2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2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2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2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2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2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2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2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2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2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2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2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2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2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2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2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2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2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2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2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2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2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2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2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2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2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2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2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2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2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2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2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2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2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2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2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2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2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2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2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2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2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2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2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2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2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2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2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2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2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2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2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2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2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2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2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2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2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2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2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2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2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2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2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2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2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2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2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2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2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2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2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2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2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2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2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2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2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2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2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2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2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2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2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2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2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2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2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2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2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2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2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2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2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2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2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2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2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2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2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2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2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2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2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2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2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2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2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2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2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2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2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2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2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2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2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2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2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2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2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2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2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2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2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2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2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2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2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2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2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2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2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2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2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2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2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2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2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2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2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2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2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2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2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2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2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2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2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2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2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2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2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2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2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2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2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2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2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2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2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2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2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2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2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2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2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2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2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2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2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2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2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2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2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2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2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2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2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2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2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2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2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2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2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2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2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2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2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2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2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2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2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2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2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2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2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2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2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2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2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2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2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2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2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2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2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2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2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2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2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2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2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2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2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2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2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2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2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2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2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2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2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2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2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2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2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2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2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2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2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2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2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2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2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2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2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2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2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2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2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2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2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2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2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2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2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2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2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2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2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2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2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2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2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2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2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2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2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2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2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2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2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2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2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2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2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2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2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2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2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2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2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2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2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2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2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2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2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2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2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2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2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2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2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2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2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2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2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2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2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2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2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2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2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2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2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2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2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2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2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2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2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2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2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2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2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2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2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2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2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2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2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2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2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2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2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2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2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2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2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2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2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2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2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2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2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2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2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2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2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2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2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2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2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2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2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2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2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2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2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2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2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2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2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2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2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2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2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2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2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2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2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2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2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2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2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2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2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2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2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2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2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2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2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2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2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2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2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2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2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2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2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2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2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2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2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2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2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2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2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2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2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2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2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2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2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2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2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2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2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2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2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2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2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2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2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2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2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2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2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2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2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2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2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2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2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2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2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2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2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2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2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2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2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2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2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2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2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2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2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2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2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2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2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2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2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2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2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2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2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2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2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2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2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2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2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2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2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2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2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2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2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2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2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2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2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2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2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2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2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2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2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2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2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2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2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2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2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2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2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2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2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2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2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2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2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2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2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2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2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2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2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2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2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2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2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2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2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2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2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2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2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2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2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2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2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2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2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2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2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2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2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2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2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2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2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2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2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2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2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2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2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2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2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2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2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2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2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2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2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2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2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2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2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2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2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2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2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2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2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2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2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2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2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2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2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2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2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2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2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2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2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2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2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2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2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2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2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2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2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2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2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2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2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2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2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2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2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2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2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2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2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2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2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2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2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2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2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2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2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2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2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2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2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2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2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2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2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2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2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2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2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2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2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2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2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2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2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2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2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2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2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2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2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2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2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2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2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2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2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2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2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2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2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2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2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2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2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2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2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2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2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2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2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2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2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2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2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2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2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2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2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2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2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2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2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2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2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2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2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2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2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2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2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2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2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2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2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2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2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2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2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2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2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2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2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2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2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2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2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2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2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2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2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2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2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2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2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2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2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2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2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2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2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2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2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2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2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2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2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2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2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2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2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2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2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2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2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2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2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2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2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2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2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2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2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2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2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2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2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2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2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2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2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2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2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2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2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2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2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2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2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2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2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2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2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2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2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2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2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2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2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2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2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2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2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2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2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2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2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2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2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2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2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2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2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2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2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2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2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2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2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2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2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2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2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2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2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2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2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2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2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2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2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2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2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2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2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2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2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2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2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2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2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2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2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2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2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2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2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2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2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2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2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2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2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2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2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2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2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2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2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2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2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2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2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2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2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2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2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2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2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2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2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2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2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2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2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2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2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2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2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2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2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2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2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2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2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2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2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2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2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2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2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2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2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2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2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2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2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2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2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2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2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2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2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2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2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2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2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2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2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2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2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2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2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2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2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2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2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2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2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2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2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2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2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2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2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2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2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2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2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2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2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2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2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2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2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2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2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2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2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2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2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2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2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2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2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2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2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2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2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2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2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2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2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2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2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2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2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2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2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2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2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2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2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2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2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2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2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2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2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2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2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2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2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2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2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2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2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2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2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2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2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2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2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2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2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2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2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2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2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2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2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2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2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2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2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2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2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2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2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2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2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2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2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2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2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2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2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2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2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2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2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2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2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2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2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2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2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2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2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2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2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2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2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2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2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2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2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2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2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2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2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2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2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2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2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2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2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2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2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2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2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2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2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2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2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2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2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2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2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2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2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2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2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2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2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2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2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2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2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2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2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2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2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2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2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2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2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2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2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2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2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2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2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2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2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2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2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2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2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2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2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2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2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2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2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2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2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2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2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2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2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2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2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2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2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2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2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2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2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2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2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2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2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2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2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2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2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2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2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2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2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2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2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2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2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2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2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2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2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2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2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2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2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2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2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2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2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2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2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2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2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2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2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2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2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2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2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2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2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2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2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2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2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2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2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2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2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2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2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2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2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2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2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2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2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2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2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2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2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2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2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2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2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2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2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2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2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2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2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2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2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2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2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2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2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2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2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2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2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2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2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2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2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2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2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2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2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2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2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2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2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2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2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2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2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2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2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2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2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2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2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2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2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2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2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2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2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2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2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2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2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2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2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2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2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2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2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2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2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2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2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2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2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2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2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2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2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2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2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2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2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2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2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2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2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2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2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2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2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2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2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2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2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2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2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2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2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2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2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2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2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2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2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2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2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2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2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2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2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2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2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2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2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2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2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2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2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2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2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2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2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2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2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2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2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2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2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2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2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2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2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2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2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2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2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2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2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2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2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2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2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2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2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2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2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2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2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2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2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2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2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2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2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2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2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2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2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2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2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2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2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2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2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2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2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2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2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2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2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2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2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2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2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2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2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2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2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2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2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2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2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2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2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2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2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2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2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2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2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2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2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2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2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2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2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2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2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2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2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2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2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2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2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2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2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2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2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2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2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2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2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2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2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2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2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2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2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2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2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2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2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2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2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2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2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2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2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2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2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2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2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2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2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2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2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2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2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2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2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2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2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2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2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2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2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2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2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2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2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2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2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2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2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2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2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2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2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2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2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2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2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2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2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2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2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2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2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2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2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2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2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2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2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2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2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2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2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2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2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2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2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2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2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2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2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2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2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2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2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2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2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2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2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2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2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2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2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2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2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2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2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2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2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2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2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2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2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2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2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2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2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2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2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2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2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2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2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2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2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2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2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2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2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2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2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2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2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2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2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2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2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2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2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2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2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2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2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2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2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2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2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2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2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2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2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2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2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2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2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2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2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2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2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2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2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2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2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2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2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2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2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2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2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2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2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2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2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2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2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2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2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2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2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2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2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2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2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2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2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2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2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2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2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2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2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2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2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2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2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2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2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2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2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2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2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2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2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2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2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2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2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2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2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2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2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2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2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2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2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2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2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2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2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2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2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2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2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2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2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2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2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2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2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2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2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2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2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2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2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2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2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2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2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2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2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2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2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2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2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2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2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2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2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2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2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2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2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2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2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2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2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2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2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2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2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2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2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2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2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2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2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2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2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2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2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2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2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2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2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2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2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2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2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2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2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2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2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2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2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2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2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2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2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2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2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2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2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2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2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2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2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2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2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2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2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2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2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2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2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2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2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2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2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2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2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2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2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2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2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2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2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2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2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2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2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2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2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2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2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2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2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2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2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2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2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2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2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2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2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2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2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2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2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2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2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2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2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2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2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2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2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2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2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2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2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2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2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2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2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2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2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2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2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2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2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2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2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2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2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2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2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2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2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2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2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2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2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2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2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2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2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2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2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2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2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2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2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2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2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2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2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2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2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2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2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2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2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2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2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2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2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2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2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2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2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2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2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2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2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2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2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2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2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2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2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2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2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2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2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2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2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2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2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2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2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2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2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2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2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2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2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2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2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2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2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2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2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2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2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2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2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2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2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2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2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2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2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2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2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2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2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2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2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2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2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2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2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2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2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2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2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2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2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2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2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2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2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2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2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2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2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2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2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2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2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2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2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2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2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2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2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2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2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2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2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2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2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2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2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2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2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2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2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2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2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2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2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2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2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2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2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2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2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2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2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2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2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2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2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2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2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2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2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2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2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2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2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2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2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2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2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2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2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2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2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2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2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2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2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2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2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2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2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2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2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2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2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2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2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2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2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2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2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2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2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2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2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2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2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2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2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2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2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2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2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2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2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2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2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2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2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2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2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2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2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2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2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2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2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2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2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2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2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2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2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2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2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2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2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2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2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2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2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2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2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2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2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2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2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2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2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2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2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2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2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2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2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2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2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2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2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2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2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2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2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2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2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2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2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2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2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2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2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2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2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2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2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2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2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2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2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2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2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2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2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2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2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2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2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2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2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2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2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2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2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2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2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2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2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2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2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2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2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2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2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2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2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2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2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2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2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2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2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2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2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2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2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2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2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2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2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2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2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2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2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2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2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2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2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2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2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2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2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2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2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2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2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2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2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2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2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2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2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2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2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2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2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2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2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2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2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2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2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2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2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2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2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2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2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2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2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2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2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2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2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2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2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2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2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2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2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2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2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2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2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2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2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2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2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2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2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2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2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2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2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2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2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2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2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2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2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2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2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2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2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2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2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2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2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2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2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2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2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2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2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2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2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2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2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2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2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2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2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2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2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2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2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2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2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2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2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2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2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2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2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2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2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2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2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2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2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2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2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2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2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2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2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2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2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2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2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2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2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2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2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2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2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2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2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2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2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2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2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2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2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2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2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2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2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2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2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2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2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2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2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2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2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2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2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2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2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2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2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2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2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2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2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2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2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2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2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2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2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2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2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2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2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2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2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2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2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2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2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2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2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2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2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2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2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2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2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2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2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2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2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2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2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2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2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2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2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2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2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2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2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2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2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2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2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2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2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2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2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2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2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2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2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2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2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2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2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2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2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2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2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2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2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2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2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2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2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2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2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2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2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2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2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2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2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2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2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2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2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2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2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2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2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2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2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2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2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2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2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2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2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2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2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2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2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2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2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2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2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2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2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2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2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2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2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2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2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2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2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2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2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2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2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2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2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2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2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2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2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2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2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2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2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2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2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2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2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2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2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2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2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2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2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2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2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2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2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2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2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2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2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2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2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2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2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2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2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2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2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2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2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2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2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2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2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2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2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2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2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2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2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2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2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2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2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2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2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2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2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2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2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2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2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2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2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2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2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2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2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2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2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2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2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2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2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2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2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2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2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2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2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2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2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2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2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2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2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2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2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2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2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2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2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2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2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2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2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2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2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2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2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2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2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2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2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2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2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2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2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2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2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2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2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2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2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2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2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2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2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2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2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2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2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2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2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2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2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2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2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2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2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2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2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2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2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2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2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2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2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2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2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2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2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2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2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2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2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2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2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2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2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2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2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2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2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2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2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2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2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2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2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2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2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2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2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2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2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2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2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2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2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2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2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2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2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2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2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2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2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2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2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2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2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2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2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2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2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2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2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2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2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2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2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2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2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2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2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2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2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2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2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2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2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2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2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2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2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2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2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2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2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2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2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2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2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2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2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2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2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2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2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2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2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2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2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2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2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2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2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2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2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2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2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2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2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2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2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2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2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2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2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2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2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2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2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2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2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2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2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2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2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2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2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2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2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2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2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2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2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2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2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2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2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2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2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2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2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2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2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2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2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2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2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2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2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2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2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2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2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2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2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2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2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2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2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2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2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2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2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2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2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2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2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2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2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2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2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2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2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2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2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2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2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2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2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2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2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2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2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2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2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2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2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2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2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2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2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2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2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2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2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2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2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2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2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2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2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2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2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2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2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2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2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2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2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2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2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2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2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2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2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2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2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2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2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2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2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2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2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2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2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2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2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2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2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2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2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2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2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2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2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2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2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2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2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2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2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2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2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2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2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2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2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2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2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2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2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2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2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2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2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2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2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2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2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2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2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2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2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2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2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2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2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2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2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2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2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2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2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2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2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2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2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2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2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2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2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2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2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2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2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2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2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2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2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2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2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2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2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2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2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2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2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2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2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2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2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2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2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2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2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2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2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2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2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2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2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2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2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2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2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2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2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2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2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2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2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2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2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2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2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2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2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2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2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2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2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2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2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2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2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2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2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2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2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2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2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2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2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2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2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2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2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2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2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2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2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2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2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2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2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2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2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2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2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2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2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2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2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2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2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2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2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2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2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2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2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2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2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2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2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2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2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2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2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2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2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2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2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2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2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2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2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2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2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2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2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2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2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2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2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2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2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2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2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2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2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2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2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2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2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2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2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2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2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2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2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2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2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2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2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2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2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2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2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2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2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2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2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2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2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2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2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2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2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2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2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2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2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2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2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2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2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2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2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2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2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2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2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2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2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2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2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2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2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2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2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2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2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2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2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2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2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2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2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2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2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2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2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2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2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2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2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2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2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2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2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2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2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2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2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2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2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2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2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2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2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2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2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2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2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2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2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2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2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2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2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2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2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2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2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2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2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2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2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2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2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2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2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2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2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2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2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2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2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2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2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2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2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2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2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2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2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2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2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2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2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2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2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2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2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2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2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2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2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2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2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2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2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2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2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2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2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2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2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2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2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2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2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2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2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2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2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2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2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2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2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2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2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2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2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2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2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2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2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2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2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2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2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2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2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2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2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2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2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2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2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2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2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2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2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2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2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2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2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2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2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2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2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2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2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2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2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2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2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2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2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2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2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2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2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2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2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2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2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2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2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2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2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2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2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2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2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2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2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2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2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2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2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2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2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2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2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2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2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2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2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2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2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2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2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2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2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2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2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2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2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2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2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2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2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2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2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2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2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2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2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2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2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2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2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2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2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2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2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2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2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2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2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2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2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2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2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2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2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2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2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2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2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2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2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2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2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2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2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2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2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2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2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2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2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2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2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2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2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2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2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2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2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2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2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2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2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2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2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2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2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2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2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2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2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2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2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2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2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2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2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2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2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2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2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2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2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2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2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2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2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2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2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2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2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2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2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2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2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2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2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2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2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2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2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2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2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2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2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2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2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2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2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2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2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2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2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2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2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2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2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2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2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2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2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2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2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2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2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2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2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2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2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2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2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2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2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2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2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2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2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2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2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2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2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2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2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2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2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2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2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2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2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2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2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2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2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2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2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2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2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2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2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2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2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2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2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2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2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2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2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2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2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2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2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2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2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2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2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2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2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2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2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2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2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2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2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2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2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2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2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2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2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2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2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2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2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2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2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2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2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2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2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2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2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2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2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2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2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2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2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2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2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2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2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2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2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2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2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2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2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2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2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2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2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2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2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2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2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2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2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2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2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2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2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2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2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2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2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2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2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2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2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2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2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2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2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2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2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2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2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2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2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2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2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2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2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2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2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2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2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2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2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2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2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2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2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2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2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2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2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2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2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2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2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2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2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2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2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2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2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2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2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2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2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2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2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2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2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2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2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2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2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2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2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2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2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2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2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2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2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2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2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2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2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2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2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2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2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2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2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2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2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2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2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2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2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2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2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2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2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2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2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2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2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2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2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2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2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2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2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2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2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2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2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2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2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2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2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2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2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2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2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2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2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2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2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2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2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2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2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2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2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2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2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2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2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2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2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2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2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2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2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2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2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2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2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2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2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2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2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2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2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2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2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2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2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2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2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2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2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2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2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2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2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2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2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2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2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2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2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2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2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2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2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2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2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2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2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2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2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2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2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2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2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2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2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2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2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2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2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2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2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2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2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2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2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2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2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2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2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2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2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2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2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2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2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2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2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2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2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2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2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2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2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2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2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2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2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2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2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2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2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2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2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2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2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2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2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2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2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2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2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2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2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2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2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2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2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2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2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2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2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2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2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2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2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2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2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2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2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2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2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2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2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2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2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2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2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2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2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2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2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2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2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2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2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2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2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2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2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2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2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2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2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2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2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2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2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2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2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2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2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2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2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2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2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2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2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2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2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2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2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2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2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2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2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2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2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2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2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2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2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2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2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2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2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2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2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2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2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2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2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2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2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2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2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2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2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2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2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2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2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2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2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2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2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2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2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2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2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2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2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2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2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2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2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2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2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2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2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2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2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2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2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2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2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2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2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2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2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2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2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2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2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2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2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2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2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2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2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2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2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2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2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2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2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2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2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2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2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2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2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2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2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2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2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2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2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2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2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2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2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2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2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2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2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2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2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2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2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2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2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2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2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2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2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2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2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2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2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2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2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2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2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2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2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2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2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2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2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2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2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2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2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2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2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2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2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2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2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2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2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2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2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2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2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2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2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2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2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2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2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2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2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2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2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2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2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2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2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2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2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2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2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2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2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2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2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2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2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2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2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2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2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2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2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2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2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2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2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2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2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2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2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2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2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2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2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2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2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2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2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2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2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2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2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2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2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2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2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2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2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2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2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2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2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2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2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2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2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2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2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2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2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2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2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2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2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2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2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2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2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2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2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2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2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2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2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2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2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2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2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2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2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2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2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2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2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2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2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2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2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2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2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2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2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2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2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2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2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2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2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2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2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2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2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2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2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2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2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2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2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2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2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2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2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2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2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2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2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2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2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2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2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2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2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2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2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2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2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2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2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2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2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2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2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2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2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2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2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2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2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2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2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2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2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2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2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2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2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2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2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2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2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2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2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2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2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2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2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2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2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2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2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2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2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2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2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2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2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2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2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2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2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2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2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2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2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2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2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2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2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2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2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2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2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2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2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2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2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2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2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2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2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2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2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2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2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2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2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2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2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2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2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2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2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2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2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2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2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2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2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2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2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2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2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2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2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2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2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2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2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2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2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2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2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2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2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2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2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2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2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2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2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2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2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2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2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2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2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2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2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2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2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2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2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2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2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2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2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2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2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2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2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2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2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2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2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2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2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2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2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2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2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2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2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2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2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2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2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2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2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2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2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2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2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2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2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2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2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2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2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2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2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2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2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2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2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2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2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2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2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2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2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2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2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2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2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2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2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2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2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2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2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2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2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2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2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2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2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2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2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2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2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2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2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2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2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2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2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2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2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2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2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2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2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2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2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2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2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2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2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2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2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2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2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2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2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2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2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2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2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2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2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2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2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2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2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2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2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2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2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2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2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2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2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2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2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2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2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2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2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2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2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2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2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2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2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2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2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2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2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2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2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2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2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2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2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2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2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2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2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2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2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2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2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2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2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2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2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2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2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2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2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2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2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2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2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2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2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2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2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2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2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2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2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2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2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2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2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2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2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2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2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2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2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2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2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2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2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2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2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2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2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2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2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2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2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2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2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2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2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2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2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2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2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2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2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2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2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2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2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2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2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2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2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2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2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2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2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2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2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2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2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2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2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2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2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2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2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2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2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2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2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2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2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2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2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2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2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2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2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2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2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2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2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2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2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2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2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2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2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2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2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2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2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2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2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2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2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2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2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2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2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2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2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2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2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2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2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2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2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2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2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2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2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2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2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2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2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2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2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2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2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2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2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2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2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2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2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2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2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2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2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2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2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2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2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2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2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2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2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2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2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2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2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2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2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2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2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2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2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2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2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2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2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2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2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2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2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2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2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2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2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2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2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2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2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2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2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2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2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2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2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2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2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2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2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2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2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2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2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2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2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2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2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2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2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2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2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2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2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2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2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2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2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2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2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2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2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2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2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2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2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2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2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2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2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2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2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2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2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2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2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2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2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2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2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2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2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2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2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2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2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2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2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2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2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2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2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2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2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2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2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2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2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2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2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2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2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2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2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2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2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2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2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2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2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2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2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2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2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2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2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2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2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2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2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2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2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2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2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2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2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2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2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2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2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2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2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2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2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2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2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2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2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2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2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2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2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2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2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2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2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2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2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2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2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2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2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2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2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2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2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2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2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2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2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2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2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2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2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2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2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2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2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2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2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2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2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2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2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2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2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2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2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2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2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2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2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2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2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2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2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2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2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2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2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2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2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2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2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2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2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2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2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2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2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2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2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2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2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2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2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2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2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2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2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2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2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2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2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2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2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2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2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2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2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2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2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2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2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2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2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2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2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2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2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2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2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2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2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2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2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2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2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2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2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2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2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2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2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2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2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2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2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2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2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2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2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2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2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2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2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2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2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2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2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2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2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2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2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2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2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2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2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2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2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2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2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2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2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2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2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2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2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2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2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2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2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2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2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2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2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2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2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2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2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2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2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2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2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2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2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2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2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2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2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2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2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2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2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2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2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2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2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2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2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2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2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2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2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2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2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2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2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2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2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2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2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2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2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2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2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2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2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2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2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2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2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2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2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2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2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2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2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2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2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2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2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2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2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2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2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2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2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2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2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2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2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2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2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2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2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2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2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2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2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2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2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2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2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2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2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2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2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2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2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2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2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2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2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2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2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2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2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2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2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2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2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2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2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2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2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2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2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2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2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2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2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2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2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2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2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2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2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2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2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2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2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2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2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2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2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2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2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2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2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2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2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2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2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2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2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2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2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2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2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2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2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2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2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2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2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2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2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2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2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2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2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2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2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2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2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2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2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2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2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2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2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2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2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2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2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2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2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2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2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2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2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2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2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2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2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2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2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2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2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2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2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2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2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2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2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2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2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2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2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2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2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2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2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2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2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2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2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2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2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2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2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2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2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2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2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2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2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2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2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2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2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2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2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2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2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2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2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2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2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2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2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2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2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2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2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2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2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2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2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2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2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2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2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2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2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2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2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2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2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2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2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2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2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2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2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2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2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2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2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2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2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2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2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2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2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2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2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2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2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2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2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2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2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2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2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2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2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2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2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2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2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2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2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2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2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2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2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2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2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2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2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2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2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2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2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2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2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2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2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2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2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2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2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2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2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2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2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2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2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2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2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2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2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2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2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2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2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2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2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2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2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2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2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2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2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2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2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2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2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2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2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2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2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2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2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2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2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2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2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2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2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2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2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2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2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2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2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2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2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2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2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2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2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2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2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2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2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2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2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2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2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2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2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2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2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2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2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2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2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2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2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2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2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2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2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2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2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2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2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2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2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2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2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2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2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2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2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2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2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2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2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2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2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2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2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2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2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2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2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2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2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2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2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2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2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2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2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2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2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2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2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2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2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2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2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2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2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2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2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2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2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2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2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2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2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2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2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2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2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2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2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2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2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2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2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2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2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2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2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2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2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2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2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2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2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2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2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2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2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2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2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2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2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2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2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2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2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2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2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2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2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2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2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2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2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2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2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2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2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2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2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2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2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2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2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2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2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2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2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2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2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2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2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2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2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2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2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2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2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2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2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2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2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2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2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2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2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2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2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2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2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2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2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2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2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2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2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2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2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2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2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2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2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2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2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2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2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2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2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2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2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2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2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2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2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2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2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2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2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2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2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2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2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2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2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2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2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2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2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2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2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2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2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2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2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2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2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2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2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2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2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2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2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2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2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2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2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2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2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2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2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2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2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2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2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2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2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2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2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2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2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2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2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2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2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2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2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2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2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2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2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2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2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2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2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2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2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2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2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2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2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2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2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2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2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2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2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2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2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2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2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2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2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2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2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2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2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2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2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2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2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2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2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2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2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2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2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2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2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2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2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2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2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2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2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2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2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2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2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2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2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2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2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2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2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2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2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2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2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2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2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2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2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2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2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2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2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2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2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2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2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2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2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2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2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2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2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2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2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2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2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2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2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2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2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2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2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2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2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2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2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2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2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2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2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2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2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2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2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2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2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2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2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2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2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2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2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2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2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2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2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2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2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2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2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2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2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2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2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2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2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2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2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2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2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2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2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2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2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2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2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2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2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2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2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2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2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2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2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2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2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2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2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2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2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2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2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2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2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2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2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2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2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2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2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2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2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2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2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2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2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2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2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2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2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2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2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2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2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2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2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2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2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2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2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2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2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2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2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2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2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2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2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2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2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2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2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2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2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2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2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2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2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2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2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2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2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2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2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2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2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2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2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2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2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2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2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2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2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2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2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2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2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2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2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2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2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2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2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2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2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2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2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2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2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2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2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2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2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2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2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2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2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2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2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2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2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2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2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2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2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2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2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2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2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2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2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2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2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2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2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2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2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2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2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2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2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2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2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2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2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2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2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2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2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2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2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2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2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2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2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2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2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2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2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2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2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2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2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2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2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2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2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2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2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2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2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2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2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2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2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2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2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2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2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2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2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2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2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2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2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2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2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2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2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2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2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2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2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2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2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2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2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2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2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2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2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2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2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2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2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2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2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2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2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2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2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2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2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2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2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2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2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2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2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2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2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2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2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2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2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2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2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2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2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2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2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2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2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2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2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2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2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2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2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2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2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2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2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2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2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2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2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2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2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2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2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2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2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2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2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2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2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2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2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2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2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2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2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2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2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2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2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2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2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2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2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2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2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2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2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2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2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2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2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2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2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2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2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2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2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2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2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2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2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2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2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2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2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2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2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2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2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2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2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2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2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2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2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2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2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2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2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2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2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2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2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2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2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2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2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2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2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2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2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2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2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2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2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2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2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2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2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2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2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2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2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2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2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2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2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2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2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2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2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2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2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2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2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2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2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2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2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2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2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2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2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2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2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2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2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2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2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2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2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2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2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2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2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2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2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2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2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2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2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2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2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2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2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2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2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2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2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2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2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2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2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2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2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2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2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2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2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2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2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2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2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2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2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2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2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2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2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2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2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2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2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2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2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2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2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2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2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2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2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2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2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2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2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2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2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2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2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2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2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2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2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2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2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2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2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2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2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2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2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2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2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2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2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2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2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2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2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2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2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2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2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2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2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2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2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2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2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2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2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2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2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2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2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2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2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2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2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2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2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2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2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2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2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2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2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2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2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2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2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2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2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2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2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2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2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2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2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2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2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2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2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2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2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2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2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2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2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2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2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2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2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2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2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2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2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2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2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2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2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2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2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2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2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2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2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2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2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2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2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2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2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2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2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2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2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2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2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2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2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2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2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2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2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2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2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2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2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2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2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2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2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2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2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2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2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2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2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2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2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2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2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2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2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2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2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2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2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2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2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2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2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2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2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2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2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2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2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2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2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2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2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2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2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2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2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2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2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2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2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2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2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2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2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2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2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2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2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2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2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2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2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2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2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2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2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2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2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2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2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2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2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2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2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2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2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2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2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2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2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2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2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2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2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2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2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2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2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2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2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2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2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2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2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2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2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2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2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2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2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2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2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2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2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2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2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2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2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2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2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2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2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2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2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2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2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2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2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2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2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2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2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2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2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2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2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2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2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2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2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2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2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2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2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2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2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2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2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2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2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2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2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2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2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2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2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2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2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2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2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2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2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2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2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2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2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2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2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2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2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2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2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2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2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2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2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2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2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2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2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2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2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2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2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2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2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2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2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2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2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2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2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2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2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2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2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2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2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2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2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2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2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2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2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2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2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2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2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2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2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2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2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2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2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2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2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2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2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2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2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2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2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2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2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2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2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2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2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2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2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2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2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2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2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2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2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2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2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2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2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2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2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2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2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2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2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2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2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2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2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2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2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2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2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2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2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2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2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2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2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2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2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2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2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2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2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2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2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2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2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2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2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2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2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2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2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2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2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2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2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2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2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2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2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2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2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2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2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2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2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2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2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2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2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2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2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2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2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2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2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2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2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2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2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2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2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2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2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2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2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2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2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2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2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2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2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2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2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2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2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2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2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2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2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2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2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2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2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2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2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2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2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2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2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2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2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2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2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2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2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2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2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2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2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2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2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2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2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2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2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2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2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2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2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2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2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2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2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2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2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2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2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2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2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2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2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2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2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2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2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2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2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2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2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2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2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2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2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2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2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2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2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2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2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2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2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2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2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2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2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2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2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2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2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2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2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2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2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2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2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2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2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2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2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2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2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2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2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2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2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2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2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2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2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2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2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2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2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2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2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2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2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2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2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2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2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2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2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2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2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2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2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2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2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2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2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2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2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2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2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2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2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2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2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2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2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2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2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2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2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2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2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2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2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2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2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2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2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2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2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2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2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2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2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2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2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2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2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2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2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2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2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2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2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2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2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2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2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2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2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2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2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2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2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2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2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2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2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2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2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2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2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2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2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2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2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2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2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2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2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2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2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2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2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2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2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2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2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2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2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2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2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2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2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2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2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2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2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2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2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2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2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2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2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2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2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2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2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2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2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2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2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2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2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2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2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2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2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2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2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2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2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2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2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2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2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2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2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2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2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2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2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2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2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2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2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2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2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2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2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2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2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2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2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2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2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2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2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2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2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2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2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2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2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2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2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2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2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2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2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2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2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2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2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2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2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2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2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2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2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2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2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2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2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2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2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2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2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2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2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2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2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2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2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2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2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2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2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2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2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2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2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2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2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2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2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2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2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2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2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2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2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2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2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2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2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2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2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2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2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2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2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2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2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2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2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2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2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2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2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2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2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2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2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2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2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2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2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2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2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2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2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2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2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2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2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2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2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2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2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2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2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2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2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2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2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2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2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2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2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2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2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2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2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2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2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2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2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2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2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2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2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2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2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2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2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2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2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2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2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2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2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2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2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2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2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2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2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2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2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2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2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2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2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2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2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2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2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2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2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2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2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2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2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2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2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2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2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2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2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2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2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2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2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2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2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2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2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2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2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2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2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2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2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2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2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2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2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2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2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2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2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2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2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2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2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2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2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2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2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2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2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2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2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2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2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2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2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2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2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2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2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2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2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2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2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2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2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2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2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2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2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2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2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2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2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2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2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2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2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2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2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2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2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2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2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2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2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2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2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2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2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2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2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2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2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2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2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2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2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2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2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2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2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2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2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2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2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2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2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2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2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2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2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2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2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2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2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2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2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2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2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2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2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2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2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2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2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2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2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2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2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2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2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2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2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2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2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2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2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2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2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2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2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2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2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2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2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2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2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2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2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2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2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2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2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2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2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2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2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2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2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2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2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2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2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2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2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2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2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2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2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2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2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2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2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2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2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2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2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2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2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2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2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2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2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2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2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2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2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2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2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2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2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2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2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2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2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2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2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2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2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2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2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2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2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2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2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2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2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2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2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2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2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2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2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2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2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2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2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2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2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2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2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2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2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2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2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2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2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2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2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2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2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2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2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2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2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2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2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2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2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2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2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2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2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2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2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2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2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2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2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2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2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2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2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2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2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2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2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2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2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2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2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2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2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2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2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2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2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2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2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2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2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2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2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2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2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2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2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2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2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2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2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2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2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2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2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2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2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2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2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2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2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2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2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2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2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2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2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2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2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2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2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2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2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2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2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2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2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2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2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2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2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2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2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2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2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2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2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2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2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2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2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2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2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2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2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2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2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2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2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2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2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2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2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2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2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2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2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2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2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2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2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2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2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2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2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2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2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2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2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2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2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2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2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2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2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2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2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2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2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2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2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2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2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2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2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2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2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2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2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2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2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2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2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2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2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2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2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2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2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2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2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2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2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2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2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2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2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2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2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2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2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2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2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2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2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2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2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2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2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2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2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2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2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2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2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2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2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2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2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2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2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2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2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2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2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2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2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2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2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2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2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2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2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2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2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2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2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2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2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2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2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2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2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2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2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2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2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2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2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2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2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2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2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2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2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2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2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2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2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2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2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2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2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2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2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2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2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2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2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2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2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2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2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2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2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2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2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2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2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2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2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2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2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2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2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2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2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2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2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2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2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2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2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2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2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2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2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2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2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2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2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2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2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2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2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2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2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2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2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2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2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2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2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2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2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2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2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2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2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2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2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2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2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2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2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2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2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2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2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2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2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2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2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2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2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2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2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2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2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2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2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2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2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2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2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2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2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2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2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2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2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2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2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2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2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2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2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2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2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2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2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2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2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2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2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2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2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2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2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2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2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2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2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2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2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2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2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2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2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2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2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2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2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2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2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2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2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2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2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2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2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2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2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2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2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2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2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2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2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2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2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2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2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2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2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2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2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2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2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2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2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2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2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2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2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2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2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2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2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2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2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2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2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2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2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2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2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2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2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2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2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2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2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2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2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2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2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2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2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2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2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2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2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2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2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2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2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2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2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2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2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2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2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2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2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2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2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2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2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2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2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2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2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2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2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2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2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2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2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2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2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2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2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2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2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2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2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2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2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2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2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2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2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2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2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2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2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2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2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2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2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2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2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2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2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2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2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2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2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2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2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2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2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2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2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2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2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2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2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2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2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2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2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2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2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2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2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2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2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2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2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2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2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2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2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2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2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2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2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2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2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2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2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2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2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2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2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2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2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2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2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2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2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2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2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2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2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2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2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2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2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2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2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2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2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2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2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2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2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2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2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2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2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2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2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2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2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2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2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2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2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2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2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2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2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2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2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2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2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2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2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2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2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2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2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2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2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2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2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2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2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2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2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2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2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2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2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2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2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2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2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2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2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2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2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2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2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2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2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2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2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2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2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2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2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2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2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2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2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2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2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2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2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2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2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2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2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2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2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2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2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2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2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2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2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2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2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2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2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2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2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2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2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2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2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2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2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2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2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2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2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2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2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2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2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2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2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2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2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2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2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2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2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2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2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2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2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2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2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2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2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2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2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2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2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2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2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2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2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2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2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2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2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2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2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2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2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2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2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2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2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2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2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2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2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2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2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2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2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2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2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2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2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2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2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2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2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2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2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2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2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2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2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2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2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2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2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2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2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2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2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2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2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2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2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2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2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2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2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2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2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2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2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2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2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2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2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2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2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2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2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2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2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2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2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2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2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2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2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2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2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2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2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2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2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2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2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2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2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2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2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2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2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2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2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2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2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2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2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2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2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2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2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2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2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2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2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2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2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2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2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2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2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2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2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2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2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2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2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2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2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2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2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2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2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2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2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2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2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2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2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2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2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2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2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2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2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2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2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2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2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2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2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2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2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2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2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2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2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2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2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2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2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2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2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2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2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2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2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2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2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2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2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2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2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2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2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2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2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2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2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2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2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2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2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2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2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2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2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2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2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2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2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2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2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2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2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2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2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2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2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2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2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2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2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2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2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2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2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2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2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2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2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2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2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2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2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2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2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2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2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2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2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2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2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2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2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2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2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2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2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2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2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2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2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2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2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2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2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2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2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2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2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2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2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2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2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2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2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2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2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2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2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2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2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2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2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2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2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2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2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2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2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2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2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2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2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2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2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2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2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2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2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2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2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2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2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2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2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2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2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2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2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2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2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2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2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2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2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2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2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2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2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2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2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2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2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2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2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2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2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2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2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2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2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2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2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2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2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2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2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2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2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2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2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2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2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2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2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2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2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2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2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2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2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2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2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2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2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2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2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2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2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2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2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2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2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2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2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2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2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2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2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2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2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2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2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2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2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2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2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2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2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2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2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2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2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2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2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2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2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2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2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2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2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2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2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2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2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2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2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2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2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2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2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2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2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2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2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2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2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2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2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2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2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2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2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2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2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2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2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2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2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2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2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2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2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2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2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2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2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2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2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2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2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2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2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2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2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2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2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2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2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2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2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2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2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2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2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2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2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2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2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2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2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2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2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2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2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2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2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2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2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2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2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2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2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2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2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2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2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2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2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2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2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2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2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2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2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2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2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2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2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2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2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2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2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2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2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2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2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2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2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2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2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2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2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2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2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2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2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2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2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2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2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2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2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2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2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2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2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2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2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2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2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2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2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2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2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2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2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2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2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2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2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2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2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2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2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2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2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2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2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2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2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2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2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2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2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2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2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2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2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2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2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2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2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2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2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2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2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2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2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2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2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2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2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2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2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2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2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2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2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2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2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2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2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2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2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2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2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2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2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2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2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2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2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2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2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2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2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2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2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2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2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2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2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2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2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2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2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2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2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2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2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2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2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2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2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2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2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2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2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2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2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2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2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2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2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2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2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2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2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2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2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2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2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2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2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2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2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2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2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2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2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2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2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2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2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2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2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2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2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2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2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2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2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2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2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2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2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2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2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2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2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2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2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2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2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2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2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2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2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2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2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2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2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2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2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2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2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2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2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2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2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2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2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2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2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2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2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2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2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2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2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2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2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2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2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2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2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2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2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2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2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2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2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2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2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2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2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2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2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2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2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2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2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2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2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2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2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2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2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2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2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2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2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2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2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2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2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2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2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2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2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2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2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2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2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2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2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2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2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2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2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2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2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2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2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2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2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2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2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2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2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2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2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2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2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2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2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2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2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2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2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2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2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2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2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2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2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2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2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2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2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2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2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2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2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2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2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2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2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2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2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2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2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2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2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2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2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2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2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2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2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2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2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2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2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2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2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2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2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2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2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2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2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2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2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2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2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2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2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2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2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2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2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2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2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2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2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2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2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2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2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2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2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2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2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2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2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2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2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2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2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2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2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2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2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2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2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2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2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2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2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2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2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2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2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2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2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2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2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2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2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2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2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2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2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2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2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2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2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2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2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2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2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2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2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2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2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2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2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2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2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2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2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2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2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2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2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2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2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2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2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2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2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2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2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2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2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2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2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2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2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2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2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2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2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2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2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2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2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2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2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2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2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2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2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2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2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2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2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2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2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2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2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2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2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2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2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2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2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2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2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2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2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2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2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2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2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2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2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2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2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2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2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2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2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2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2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2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2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2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2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2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2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2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2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2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2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2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2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2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2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2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2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2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2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2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2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2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2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2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2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2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2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2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2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2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2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2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2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2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2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2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2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2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2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2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2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2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2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2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2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2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2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2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2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2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2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2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2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2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2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2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2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2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2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2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2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2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2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2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2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2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2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2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2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2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2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2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2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2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2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2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2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2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2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2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2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2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2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2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2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2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2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2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2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2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2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2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2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2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2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2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2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2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2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2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2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2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2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2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2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2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2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2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2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2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2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2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2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2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2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2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2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2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2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2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2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2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2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2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2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2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2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2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2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2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2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2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2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2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2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2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2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2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2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2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2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2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2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2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2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2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2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2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2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2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2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2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2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2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2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2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2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2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2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2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2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2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2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2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2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2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2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2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2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2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2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2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2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2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2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2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2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2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2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2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2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2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2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2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2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2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2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2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2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2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2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2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2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2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2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2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2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2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2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2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2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2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2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2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2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2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2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2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2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2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2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2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2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2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2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2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2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2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2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2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2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2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2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2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2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2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2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2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2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2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2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2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2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2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2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2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2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2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2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2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2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2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2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2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2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2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2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2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2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2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2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2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2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2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2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2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2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2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2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2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2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2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2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2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2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2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2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2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2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2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2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2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2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2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2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2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2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2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2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2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2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2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2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2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2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2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2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2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2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2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2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2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2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2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2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2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2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2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2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2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2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2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2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2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2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2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2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2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2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2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2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2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2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2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2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2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2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2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2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2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2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2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2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2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2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2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2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2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2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2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2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2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2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2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2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2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2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2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2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2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2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2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2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2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2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2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2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2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2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2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2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2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2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2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2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2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2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2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2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2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2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2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2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2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2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2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2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2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2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2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2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2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2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2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2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2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2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2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2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2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2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2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2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2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2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2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2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2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2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2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2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2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2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2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2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2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2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2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2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2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2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2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2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2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2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2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2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2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2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2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2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2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2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2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2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2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2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2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2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2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2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2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2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2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2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2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2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2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2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2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2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2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2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2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2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2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2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2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2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2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2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2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2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2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2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2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2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2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2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2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2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2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2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2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2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2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2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2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2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2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2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2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2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2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2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2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2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2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2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2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2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2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2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2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2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2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2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2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2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2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2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2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2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2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2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2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2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2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2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2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2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2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2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2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2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2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2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2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2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2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2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2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2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2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2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2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2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2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2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2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2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2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2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2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2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2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2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2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2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2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2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2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2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2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2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2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2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2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2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2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2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2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2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2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2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2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2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2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2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2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2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2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2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2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2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2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2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2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2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2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2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2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2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2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2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2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2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2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2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2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2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2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2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2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2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2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2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2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2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2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2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2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2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2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2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2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2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2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2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2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2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2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2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2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2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2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2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2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2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2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2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2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2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2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2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2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2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2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2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2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2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2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2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2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2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2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2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2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2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2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2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2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2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2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2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2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2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2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2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2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2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2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2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2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2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2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2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2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2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2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2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2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2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2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2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2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2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2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2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2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2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2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2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2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2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2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2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2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2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2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2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2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2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2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2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2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2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2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2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2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2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2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2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2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2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2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2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2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2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2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2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2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2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2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2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2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2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2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2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2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2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2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2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2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2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2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2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2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2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2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2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2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2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2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2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2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2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2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2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2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2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2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2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2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2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2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2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2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2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2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2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2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2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2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2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2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2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2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2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2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2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2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2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2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2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2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2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2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2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2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2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2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2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2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2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2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2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2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2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2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2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2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2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2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2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2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2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2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2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2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2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2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2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2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2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2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2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2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2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2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2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2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2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2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2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2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2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2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2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2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2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2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2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2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2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2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2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2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2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2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2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2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2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2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2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2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2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2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2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2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2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2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2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2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2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2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2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2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2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2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2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2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2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2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2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2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2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2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2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2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2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2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2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2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2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2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2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2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2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2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2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2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2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2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2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2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2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2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2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2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2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2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2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2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2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2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2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2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2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2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2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2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2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2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2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2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2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2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2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2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2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2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2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2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2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2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2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2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2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2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2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2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2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2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2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2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2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2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2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2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2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2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2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2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2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2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2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2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2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2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2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2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2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2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2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2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2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2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2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2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2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2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2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2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2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2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2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2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2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2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2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2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2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2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2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2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2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2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2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2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2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2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2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2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2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2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2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2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2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2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2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2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2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2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2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2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2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2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2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2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2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2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2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2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2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2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2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2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2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2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2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2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2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2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2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2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2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2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2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2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2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2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2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2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2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2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2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2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2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2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2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2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2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2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2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2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2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2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2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2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2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2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2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2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2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2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2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2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2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2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2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2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2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2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2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2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2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2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2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2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2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2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2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2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2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2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2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2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2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2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2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2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2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2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2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2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2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2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2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2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2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2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2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2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2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2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2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2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2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2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2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2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2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2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2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2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2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2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2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2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2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2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2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2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2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2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2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2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2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2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2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2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2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2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2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2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2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2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2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2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2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2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2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2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2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2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2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2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2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2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2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2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2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2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2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2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2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2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2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2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2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2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2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2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2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2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2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2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2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2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2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2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2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2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2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2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2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2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2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2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2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2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2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2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2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2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2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2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2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2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2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2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2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2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2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2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2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2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2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2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2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2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2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2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2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2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2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2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2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2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2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2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2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2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2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2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2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2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2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2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2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2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2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2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2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2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2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2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2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2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2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2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2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2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2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2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2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2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2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2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2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2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2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2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2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2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2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2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2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2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2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2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2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2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2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2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2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2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2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2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2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2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2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2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2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2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2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2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2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2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2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2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2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2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2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2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2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2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2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2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2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2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2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2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2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2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2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2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2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2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2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2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2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2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2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2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2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2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2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2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2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2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2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2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2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2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2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2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2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2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2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2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2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2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2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2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2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2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2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2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2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2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2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2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2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2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2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2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2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2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2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2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2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2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2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2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2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2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2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2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2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2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2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2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2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2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2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2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2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2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2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2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2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2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2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2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2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2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2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2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2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2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2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2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2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2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2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2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2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2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2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2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2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2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2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2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2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2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2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2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2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2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2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2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2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2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2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2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2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2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2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2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2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2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2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2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2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2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2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2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2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2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2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2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2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2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2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2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2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2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2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2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2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2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2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2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2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2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2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2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2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2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2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2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2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2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2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2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2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2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2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2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2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2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2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2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2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2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2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2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2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2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2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2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2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2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2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2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2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2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2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2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2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2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2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2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2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2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2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2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2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2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2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2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2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2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2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2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2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2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2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2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2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2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2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2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2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2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2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2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2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2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2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2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2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2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2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2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2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2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2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2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2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2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2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2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2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2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2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2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2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2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2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2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2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2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2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2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2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2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2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2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2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2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2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2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2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2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2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2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2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2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2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2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2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2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2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2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2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2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2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2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2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2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2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2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2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2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2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2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2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2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2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2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2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2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2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2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2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2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2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2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2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2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2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2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2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2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2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2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2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2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2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2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2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2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2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2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2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2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2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2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2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2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2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2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2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2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2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2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2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2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2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2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2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2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2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2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2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2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2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2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2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2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2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2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2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2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2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2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2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2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2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2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2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2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2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2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2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2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2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2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2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2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2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2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2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2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2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2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2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2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2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2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2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2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2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2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2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2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2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2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2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2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2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2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2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2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2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2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2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2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2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2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2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2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2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2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2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2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2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2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2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2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2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2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2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2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2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2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2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2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2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2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2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2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2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2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2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2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2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2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2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2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2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2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2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2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2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2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2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2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2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2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2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2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2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2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2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2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2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2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2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2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2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2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2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2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2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2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2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2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2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2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2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2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2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2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2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2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2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2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2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2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2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2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2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2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2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2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2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2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2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2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2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2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2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2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2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2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2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2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2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2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2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2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2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2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2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2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2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2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2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2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2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2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2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2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2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2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2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2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2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2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2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2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2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2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2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2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2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2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2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2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2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2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2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2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2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2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2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2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2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2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2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2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2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2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2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2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2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2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2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2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2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2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2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2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2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2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2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2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2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2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2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2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2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2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2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2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2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2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2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2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2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2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2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2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2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2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2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2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2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2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2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2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2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2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2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2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2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2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2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2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2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2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2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2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2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2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2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2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2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2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2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2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2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2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2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2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2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2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2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2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2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2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2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2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2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2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2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2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2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2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2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2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2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2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2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2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2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2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2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2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2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2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2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2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2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2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2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2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2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2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2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2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2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2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2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2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2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2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2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2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2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2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2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2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2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2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2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2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2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2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2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2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2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2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2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2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2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2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2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2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2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2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2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2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2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2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2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2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2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2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2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2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2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2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2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2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2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2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2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2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2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2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2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2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2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2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2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2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2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2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2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2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2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2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2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2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2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2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2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2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2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2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2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2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2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2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2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2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2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2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2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2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2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2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2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2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2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2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2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2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2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2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2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2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2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2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2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2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2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2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2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2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2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2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2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2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2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2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2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2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2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2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2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2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2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2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2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2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2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2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2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2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2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2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2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2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2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2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2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2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2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2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2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2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2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2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2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2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2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2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2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2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2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2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2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2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2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2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2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2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2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2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2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2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2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2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2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2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2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2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2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2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2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2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2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2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2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2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2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2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2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2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2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2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2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2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2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2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2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2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2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2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2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2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2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2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2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2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2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2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2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2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2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2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2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2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2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2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2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2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2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2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2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2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2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2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2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2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2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2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2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2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2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2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2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2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2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2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2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2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2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2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2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2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2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2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2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2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2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2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2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2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2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2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2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2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2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2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2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2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2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2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2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2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2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2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2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2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2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2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2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2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2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2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2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2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2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2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2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2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2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2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2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2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2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2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2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2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2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2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2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2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2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2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2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2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2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2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2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2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2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2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2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2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2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2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2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2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2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2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2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2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2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2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2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2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2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2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2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2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2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2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2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2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2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2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2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2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2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2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2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2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2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2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2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2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2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2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2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2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2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2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2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2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2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2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2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2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2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2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2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2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2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2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2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2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2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2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2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2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2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2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2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2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2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2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2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2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2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2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2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2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2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2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2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2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2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2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2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2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2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2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2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2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2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2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2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2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2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2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2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2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2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2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2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2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2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2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2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2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2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2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2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2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2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2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2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2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2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2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2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2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2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2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2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2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2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2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2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2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2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2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2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2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2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2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2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2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2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2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2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2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2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2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2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2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2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2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2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2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2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2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2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2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2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2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2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2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2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2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2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2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2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2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2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2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2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2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2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2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2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2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2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2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2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2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2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2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2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2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2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2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2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2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2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2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2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2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2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2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2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2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2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2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2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2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2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2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2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2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2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2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2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2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2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2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2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2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2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2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2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2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2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2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2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2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2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2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2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2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2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2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2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2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2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2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2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2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2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2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2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2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2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2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2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2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2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2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2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2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2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2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2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2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2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2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2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2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2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2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2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2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2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2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2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2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2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2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2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2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2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2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2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2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2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2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2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2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2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2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2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2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2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2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2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2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2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2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2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2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2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2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2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2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2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2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2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2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2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2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2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2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2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2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2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2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2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2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2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2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2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2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2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2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2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2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2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2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2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2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2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2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2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2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2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2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2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2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2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2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2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2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2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2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2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2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2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2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2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2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2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2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2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2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2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2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2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2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2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2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2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2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2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2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2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2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2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2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2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2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2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2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2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2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2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2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2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2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2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2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2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2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2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2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2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2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2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2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2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2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2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2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2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2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2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2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2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2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2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2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2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2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2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2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2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2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2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2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2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2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2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2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2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2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2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2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2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2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2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2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2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2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2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2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2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2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2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2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2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2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2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2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2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2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2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2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2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2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2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2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2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2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2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2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2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2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2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2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2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2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2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2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2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2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2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2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2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2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2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2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2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2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2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2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2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2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2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2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2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2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2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2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2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2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2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2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2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2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2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2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2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2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2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2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2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2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2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2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2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2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2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2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2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2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2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2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2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2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2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2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2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2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2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2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2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2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2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2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2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2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2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2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2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2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2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2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2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2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2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2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2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2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2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2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2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2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2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2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2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2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2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2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2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2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2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2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2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2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2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2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2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2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2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2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2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2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2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2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2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2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2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2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2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2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2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2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2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2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2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2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2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2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2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2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2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2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2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2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2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2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2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2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2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2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2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2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2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2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2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2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2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2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2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2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2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2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2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2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2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2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2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2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2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2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2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2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2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2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2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2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2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2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2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2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2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2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2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2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2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2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2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2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2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2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2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2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2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2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2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2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2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2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2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2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2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2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2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2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2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2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2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2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2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2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2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2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2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2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2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2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2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2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2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2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2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2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2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2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2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2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2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2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2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2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2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2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2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2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2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2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2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2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2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2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2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2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2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2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2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2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2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2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2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2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2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2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2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2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2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2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2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2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2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2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2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2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2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2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2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2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2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2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2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2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2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2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2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2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2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2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2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2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2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2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2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2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2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2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2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2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2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2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2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2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2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2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2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2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2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2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2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2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2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2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2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2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2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2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2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2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2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2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2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2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2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2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2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2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2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2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2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2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2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2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2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2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2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2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2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2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2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2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2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2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2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2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2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2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2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2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2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2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2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2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2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2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2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2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2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2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2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2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2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2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2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2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2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2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2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2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2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2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2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2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2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2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2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2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2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2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2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2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2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2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2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2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2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2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2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2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2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2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2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2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2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2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2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2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2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2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2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2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2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2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2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2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2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2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2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2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2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2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2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2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2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2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2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2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2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2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2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2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2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2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2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2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2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2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2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2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2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2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2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2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2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2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2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2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2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2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2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2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2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2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2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2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2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2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2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2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2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2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2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2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2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2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2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2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2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2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2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2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2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2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2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2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2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2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2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2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2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2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2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2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2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2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2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2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2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2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2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2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2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2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2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2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2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2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2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2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2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2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2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2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2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2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2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2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2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2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2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2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2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2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2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2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2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2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2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2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2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2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2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2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2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2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2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2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2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2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2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2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2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2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2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2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2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2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2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2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2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2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2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2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2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2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2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2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2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2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2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2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2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2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2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2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2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2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2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2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2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2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2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2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2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2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2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2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2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2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2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2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2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2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2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2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2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2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2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2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2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2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2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2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2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2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2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2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2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2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2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2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2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2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2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2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2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2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2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2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2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2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2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2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2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2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2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2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2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2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2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2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2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2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2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2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2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2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2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2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2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2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2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2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2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2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2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2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2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2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2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2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2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2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2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2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2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2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2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2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2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2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2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2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2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2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2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2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2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2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2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2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2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2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2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2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2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2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2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2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2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2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2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2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2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2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2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2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2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2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2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2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2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2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2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2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2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2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2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2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2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2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2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2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2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2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2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2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2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2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2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2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2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2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2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2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2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2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2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2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2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2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2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2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2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2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2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2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2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2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2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2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2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2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2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2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2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2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2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2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2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2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2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2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2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2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2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2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2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2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2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2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2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2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2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2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2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2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2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2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2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2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2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2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2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2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2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2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2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2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2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2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2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2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2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2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2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2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2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2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2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2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2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2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2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2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2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2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2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2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2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2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2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2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2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2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2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2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2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2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2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2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2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2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2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2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2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2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2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2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2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2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2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2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2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2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2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2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2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2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2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2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2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2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2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2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2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2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2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2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2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2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2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2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2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2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2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2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2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2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2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2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2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2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2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2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2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2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2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2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2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2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2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2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2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2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2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2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2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2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2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2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2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2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2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2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2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2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2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2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2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2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2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2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2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2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2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2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2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2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2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2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2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2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2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2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2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2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2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2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2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2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2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2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2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2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2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2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2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2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2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2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2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2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2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2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2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2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2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2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2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2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2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2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2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2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2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2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2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2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2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2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2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2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2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2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2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2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2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2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2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2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2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2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2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2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2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2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2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2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2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2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2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2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2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2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2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2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2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2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2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2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2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2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2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2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2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2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2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2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2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2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2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2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2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2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2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2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2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2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2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2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2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2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2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2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2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2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2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2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2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2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2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2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2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2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2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2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2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2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2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2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2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2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2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2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2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2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2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2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2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2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2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2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2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2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2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2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2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2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2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2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2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2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2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2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2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2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2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2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2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2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2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2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2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2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2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2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2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2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2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2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2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2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2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2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2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2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2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2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2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2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2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2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2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2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2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2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2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2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2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2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2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2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2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2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2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2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2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2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2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2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2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2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2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2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2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2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2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2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2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2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2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2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2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2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2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2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2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2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2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2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2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2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2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2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2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2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2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2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2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2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2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2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2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2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2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2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2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2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2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2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2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2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2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2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2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2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2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2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2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2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2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2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2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2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2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2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2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2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2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2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2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2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2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2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2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2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2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2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2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2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2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2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2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2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2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2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2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2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2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2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2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2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2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2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2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2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2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2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2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2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2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2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2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2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2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2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2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2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2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2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2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2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2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2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2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2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2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2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2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2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2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2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2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2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2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2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2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2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2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2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2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2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2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2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2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2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2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2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2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2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2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2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2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2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2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2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2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2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2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2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2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2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2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2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2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2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2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2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2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2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2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2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2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2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2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2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2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2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2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2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2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2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2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2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2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2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2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2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2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2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2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2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2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2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2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2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2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2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2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2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2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2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2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2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2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2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2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2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2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2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2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2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2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2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2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2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2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2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2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2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2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2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2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2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2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2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2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2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2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2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2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2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2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2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2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2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2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2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2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2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2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2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2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2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2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2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2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2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2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2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2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2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2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2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2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2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2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2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2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2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2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2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2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2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2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2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2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2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2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2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2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2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2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2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2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2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2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2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2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2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2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2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2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2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2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2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2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2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2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2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2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2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2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2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2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2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2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2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2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2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2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2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2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2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2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2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2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2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2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2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2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2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2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2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2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2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2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2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2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2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2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2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2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2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2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2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2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2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2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2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2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2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2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2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2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2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2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2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2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2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2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2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2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2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2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2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2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2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2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2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2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2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2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2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2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2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2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2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2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2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2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2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2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2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2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2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2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2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2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2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2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2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2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2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2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2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2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2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2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2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2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2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2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2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2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2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2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2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2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2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2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2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2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2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2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2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2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2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2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2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2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2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2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2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2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2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2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2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2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2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2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2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2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2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2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2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2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2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2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2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2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2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2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2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2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2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2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2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2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2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2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2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2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2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2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2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2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2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2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2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2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2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2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2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2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2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2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2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2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2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2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2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2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2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2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2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2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2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2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2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2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2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2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2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2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2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2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2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2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2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2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2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2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2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2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2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2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2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2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2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2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2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2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2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2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2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2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2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2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2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2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2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2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2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2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2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2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2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2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2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2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2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2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2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2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2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2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2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2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2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2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2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2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2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2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2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2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2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2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2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2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2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2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2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2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2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2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2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2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2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2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2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2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2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2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2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2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2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2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2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2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2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2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2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2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2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2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2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2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2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2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2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2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2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2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2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2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2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2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2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2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2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2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2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2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2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2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2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2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2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2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2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2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2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2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2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2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2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2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2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2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2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2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2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2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2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2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2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2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2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2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2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2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2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2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2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2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2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2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2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2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2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2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2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2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2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2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2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2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2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2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2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2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2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2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2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2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2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2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2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2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2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2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2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2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2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2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2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2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2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2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2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2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2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2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2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2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2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2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2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2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2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2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2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2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2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2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2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2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2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2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2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2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2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2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2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2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2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2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2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2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2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2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2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2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2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2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2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2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2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2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2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2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2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2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2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2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2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2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2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2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2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2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2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2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2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2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2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2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2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2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2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2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2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2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2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2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2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2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2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2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2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2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2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2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2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2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2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2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2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2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2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2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2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2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2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2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2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2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2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2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2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2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2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2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2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2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2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2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2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2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2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2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2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2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2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2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2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2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2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2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2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2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2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2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2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2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2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2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2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2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2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2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2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2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2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2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2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2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2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2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2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2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2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2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2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2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2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2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2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2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2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2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2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2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2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2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2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2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2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2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2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2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2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2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2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2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2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2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2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2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2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2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2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2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2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2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2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2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2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2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2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2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2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2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2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2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2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2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2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2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2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2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2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2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2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2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2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2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2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2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2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2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2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2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2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2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2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2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2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2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2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2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2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2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2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2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2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2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2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2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2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2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2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2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2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2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2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2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2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2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2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2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2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2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2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2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2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2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2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2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2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2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2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2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2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2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2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2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2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2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2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2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2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2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2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2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2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2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2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2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2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2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2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2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2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2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2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2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2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2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2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2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2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2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2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2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2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2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2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2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2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2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2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2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2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2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2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2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2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2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2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2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2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2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2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2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2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2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2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2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2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2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2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2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2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2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2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2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2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2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2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2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2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2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2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2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2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2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2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2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2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2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2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2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2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2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2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2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2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2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2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2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2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2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2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2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2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2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2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2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2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2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2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2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2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2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2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2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2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2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2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2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2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2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2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2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2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2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2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2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2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2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2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2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2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2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2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2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2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2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2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2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2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2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2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2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2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2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2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2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2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2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2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2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2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2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2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2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2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2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2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2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2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2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2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2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2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2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2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2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2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2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2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2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2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2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2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2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2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2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2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2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2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2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2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2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2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2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2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2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2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2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2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2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2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2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2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2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2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2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2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2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2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2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2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2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2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2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2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2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2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2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2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2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2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2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2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2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2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2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2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2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2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2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2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2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2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2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2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2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2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2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2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2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2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2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2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2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2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2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2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2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2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2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2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2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2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2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2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2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2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2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2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2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2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2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2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2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2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2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2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2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2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2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2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2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2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2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2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2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2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2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2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2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2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2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2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2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2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2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2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2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2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2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2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2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2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2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2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2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2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2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2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2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2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2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2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2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2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2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2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2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2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2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2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2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2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2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2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2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2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2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2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2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2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2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2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2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2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2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2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2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2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2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2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2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2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2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2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2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2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2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2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2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2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2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2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2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2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2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2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2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2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2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2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2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2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2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2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2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2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2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2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2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2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2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2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2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2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2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2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2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2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2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2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2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2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2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2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2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2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2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2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2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2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2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2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2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2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2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2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2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2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2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2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2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2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2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2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2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2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2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2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2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2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2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2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2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2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2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2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2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2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2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2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2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2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2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2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2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2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2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2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2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2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2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2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2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2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2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2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2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2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2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2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2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2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2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2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2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2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2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2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2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2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2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2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2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2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2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2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2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2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2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2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2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2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2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2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2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2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2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2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2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2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2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2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2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2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2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2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2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2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2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2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2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2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2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2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2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2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2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2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2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2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2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2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2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2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2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2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2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2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2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2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2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2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2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2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2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2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2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2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2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2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2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2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2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2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2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2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2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2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2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2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2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2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2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2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2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2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2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2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2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2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2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2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2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2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2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2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2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2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2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2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2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2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2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2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2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2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2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2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2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2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2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2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2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2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2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2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2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2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2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2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2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2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2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2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2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2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2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2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2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2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2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2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2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2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2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2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2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2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2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2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2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2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2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2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2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2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2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2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2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2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2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2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2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2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2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2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2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2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2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2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2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2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2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2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2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2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2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2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2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2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2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2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2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2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2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2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2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2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2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2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2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2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2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2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2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2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2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2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2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2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2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2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2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2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2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2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2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2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2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2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2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2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2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2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2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2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2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2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2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2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2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2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2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2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2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2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2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2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2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2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2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2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2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2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2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2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2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2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2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2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2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2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2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2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2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2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2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2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2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2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2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2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2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2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2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2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2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2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2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2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2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2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2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2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2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2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2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2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2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2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2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2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2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2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2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2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2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2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2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2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2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2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2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2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2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2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2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2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2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2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2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2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2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2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2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2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2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2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2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2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2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2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2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2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2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2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2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2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2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2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2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2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2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2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2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2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2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2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2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2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2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2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2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2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2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2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2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2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2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2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2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2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2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2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2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2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2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2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2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2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2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2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2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2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2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2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2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2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2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2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2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2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2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2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2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2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2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2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2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2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2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2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2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2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2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2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2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2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2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2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2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2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2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2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2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2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2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2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2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2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2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2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2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2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2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5" ht="14.25" customHeight="1" x14ac:dyDescent="0.2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5" ht="14.25" customHeight="1" x14ac:dyDescent="0.2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</row>
    <row r="1048576" spans="5:5" ht="15" customHeight="1" x14ac:dyDescent="0.25">
      <c r="E1048576">
        <f>SUM(E2:E1048575)</f>
        <v>39262877.519999973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7574-573B-4890-BD46-7E6B282178B0}">
  <dimension ref="A1:D4"/>
  <sheetViews>
    <sheetView workbookViewId="0">
      <selection activeCell="D2" sqref="D2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15381</v>
      </c>
      <c r="B1" t="s">
        <v>15382</v>
      </c>
      <c r="D1" s="6" t="s">
        <v>15383</v>
      </c>
    </row>
    <row r="2" spans="1:4" x14ac:dyDescent="0.25">
      <c r="A2" s="4">
        <v>46034</v>
      </c>
      <c r="B2">
        <v>500</v>
      </c>
      <c r="D2">
        <f>SUM(B2:B4)</f>
        <v>1600</v>
      </c>
    </row>
    <row r="3" spans="1:4" x14ac:dyDescent="0.25">
      <c r="A3" s="4">
        <v>46038</v>
      </c>
      <c r="B3">
        <v>500</v>
      </c>
    </row>
    <row r="4" spans="1:4" x14ac:dyDescent="0.25">
      <c r="A4" s="4">
        <v>46042</v>
      </c>
      <c r="B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C3A4-2B1C-4714-A0EA-31E0472D8DA7}">
  <dimension ref="A1:D4"/>
  <sheetViews>
    <sheetView workbookViewId="0">
      <selection activeCell="D3" sqref="D3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15381</v>
      </c>
      <c r="B1" t="s">
        <v>15382</v>
      </c>
      <c r="D1" s="6" t="s">
        <v>15384</v>
      </c>
    </row>
    <row r="2" spans="1:4" x14ac:dyDescent="0.25">
      <c r="A2" s="4">
        <v>46085</v>
      </c>
      <c r="B2">
        <v>200</v>
      </c>
      <c r="D2">
        <f>SUM(B2:B4)</f>
        <v>1500</v>
      </c>
    </row>
    <row r="3" spans="1:4" x14ac:dyDescent="0.25">
      <c r="A3" s="4">
        <v>46094</v>
      </c>
      <c r="B3">
        <v>400</v>
      </c>
    </row>
    <row r="4" spans="1:4" x14ac:dyDescent="0.25">
      <c r="A4" s="4">
        <v>46285</v>
      </c>
      <c r="B4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C253-417D-44E0-9FBD-5D981C1573D2}">
  <dimension ref="A1:D4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4" max="4" width="11.42578125" customWidth="1"/>
  </cols>
  <sheetData>
    <row r="1" spans="1:4" x14ac:dyDescent="0.25">
      <c r="A1" s="5" t="s">
        <v>15385</v>
      </c>
      <c r="B1" s="5" t="s">
        <v>15386</v>
      </c>
      <c r="D1" s="6" t="s">
        <v>15387</v>
      </c>
    </row>
    <row r="2" spans="1:4" x14ac:dyDescent="0.25">
      <c r="A2" s="4">
        <v>46085</v>
      </c>
      <c r="B2">
        <v>900</v>
      </c>
      <c r="D2">
        <f>SUM(B2:B4)</f>
        <v>2000</v>
      </c>
    </row>
    <row r="3" spans="1:4" x14ac:dyDescent="0.25">
      <c r="A3" s="4">
        <v>46094</v>
      </c>
      <c r="B3">
        <v>600</v>
      </c>
    </row>
    <row r="4" spans="1:4" x14ac:dyDescent="0.25">
      <c r="A4" s="4">
        <v>46112</v>
      </c>
      <c r="B4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76BF-2C42-4069-AB32-65DB1E943E5F}">
  <dimension ref="C1:C8"/>
  <sheetViews>
    <sheetView workbookViewId="0">
      <selection activeCell="C2" sqref="C2"/>
    </sheetView>
  </sheetViews>
  <sheetFormatPr defaultRowHeight="15" x14ac:dyDescent="0.25"/>
  <cols>
    <col min="3" max="3" width="32.7109375" bestFit="1" customWidth="1"/>
  </cols>
  <sheetData>
    <row r="1" spans="3:3" ht="36" x14ac:dyDescent="0.55000000000000004">
      <c r="C1" s="7" t="s">
        <v>15380</v>
      </c>
    </row>
    <row r="2" spans="3:3" ht="26.25" x14ac:dyDescent="0.4">
      <c r="C2" s="27">
        <f>SUM('Jan-sales'!D2,'Feb-sales'!D2,'March-sales'!D2)</f>
        <v>5100</v>
      </c>
    </row>
    <row r="6" spans="3:3" ht="36" x14ac:dyDescent="0.55000000000000004">
      <c r="C6" s="7" t="s">
        <v>15416</v>
      </c>
    </row>
    <row r="7" spans="3:3" ht="26.25" x14ac:dyDescent="0.4">
      <c r="C7" s="27">
        <f>AVERAGE('Jan-sales'!D2,'Feb-sales'!D2,'March-sales'!D2)</f>
        <v>1700</v>
      </c>
    </row>
    <row r="8" spans="3:3" x14ac:dyDescent="0.25">
      <c r="C8" s="8"/>
    </row>
  </sheetData>
  <pageMargins left="0.7" right="0.7" top="0.75" bottom="0.75" header="0.3" footer="0.3"/>
  <cellWatches>
    <cellWatch r="C2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963D-04CA-4072-8E9A-1DA7688826A4}">
  <dimension ref="A1:F11"/>
  <sheetViews>
    <sheetView workbookViewId="0">
      <selection activeCell="J9" sqref="J9"/>
    </sheetView>
  </sheetViews>
  <sheetFormatPr defaultRowHeight="15" x14ac:dyDescent="0.25"/>
  <cols>
    <col min="5" max="5" width="18.140625" customWidth="1"/>
  </cols>
  <sheetData>
    <row r="1" spans="1:6" x14ac:dyDescent="0.25">
      <c r="A1" s="11" t="s">
        <v>15388</v>
      </c>
      <c r="B1" s="11" t="s">
        <v>15389</v>
      </c>
      <c r="C1" s="11" t="s">
        <v>15391</v>
      </c>
      <c r="D1" s="11" t="s">
        <v>15392</v>
      </c>
      <c r="E1" s="11" t="s">
        <v>15395</v>
      </c>
      <c r="F1" s="12"/>
    </row>
    <row r="2" spans="1:6" x14ac:dyDescent="0.25">
      <c r="A2" s="10">
        <v>12</v>
      </c>
      <c r="B2" s="10">
        <v>32</v>
      </c>
      <c r="C2" s="10">
        <v>11</v>
      </c>
      <c r="D2" s="10">
        <f>SUM(A2,B2,C2)</f>
        <v>55</v>
      </c>
      <c r="E2" s="9" t="s">
        <v>15390</v>
      </c>
      <c r="F2" s="12"/>
    </row>
    <row r="3" spans="1:6" x14ac:dyDescent="0.25">
      <c r="A3" s="10">
        <v>12.4343</v>
      </c>
      <c r="B3" s="10">
        <v>10.453530000000001</v>
      </c>
      <c r="C3" s="10">
        <v>33.422173000000001</v>
      </c>
      <c r="D3" s="10">
        <f>ROUND(SUM(A3,B3,C3),2)</f>
        <v>56.31</v>
      </c>
      <c r="E3" s="9" t="s">
        <v>15393</v>
      </c>
      <c r="F3" s="12"/>
    </row>
    <row r="4" spans="1:6" x14ac:dyDescent="0.25">
      <c r="A4" s="10">
        <v>10</v>
      </c>
      <c r="B4" s="10">
        <v>-12</v>
      </c>
      <c r="C4" s="10">
        <v>-21</v>
      </c>
      <c r="D4" s="10">
        <f>ABS(SUM(A4,B4,C4))</f>
        <v>23</v>
      </c>
      <c r="E4" s="9" t="s">
        <v>15394</v>
      </c>
      <c r="F4" s="12"/>
    </row>
    <row r="5" spans="1:6" x14ac:dyDescent="0.25">
      <c r="A5" s="10">
        <v>10</v>
      </c>
      <c r="B5" s="10">
        <v>20</v>
      </c>
      <c r="C5" s="10">
        <v>40</v>
      </c>
      <c r="D5" s="10">
        <f>AVERAGE(A5:C5)</f>
        <v>23.333333333333332</v>
      </c>
      <c r="E5" s="9" t="s">
        <v>15396</v>
      </c>
    </row>
    <row r="6" spans="1:6" x14ac:dyDescent="0.25">
      <c r="A6" s="10"/>
      <c r="B6" s="10"/>
      <c r="C6" s="10"/>
      <c r="D6" s="10">
        <f>MAX(A5:C6)</f>
        <v>40</v>
      </c>
      <c r="E6" s="9" t="s">
        <v>15397</v>
      </c>
    </row>
    <row r="7" spans="1:6" x14ac:dyDescent="0.25">
      <c r="A7" s="10"/>
      <c r="B7" s="10"/>
      <c r="C7" s="10"/>
      <c r="D7" s="10">
        <f>MIN(A5,B5,C5)</f>
        <v>10</v>
      </c>
      <c r="E7" s="9" t="s">
        <v>15398</v>
      </c>
    </row>
    <row r="8" spans="1:6" x14ac:dyDescent="0.25">
      <c r="A8" s="10"/>
      <c r="B8" s="10"/>
      <c r="C8" s="10"/>
      <c r="D8" s="10">
        <f>COUNT(A5,B5:C5)</f>
        <v>3</v>
      </c>
      <c r="E8" s="9" t="s">
        <v>15399</v>
      </c>
    </row>
    <row r="11" spans="1:6" x14ac:dyDescent="0.25">
      <c r="F11" s="12"/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27D5-95A2-4EA1-995B-3CF39C45ED78}">
  <dimension ref="A1:I33"/>
  <sheetViews>
    <sheetView topLeftCell="A32" zoomScale="95" workbookViewId="0">
      <selection activeCell="F25" sqref="F25"/>
    </sheetView>
  </sheetViews>
  <sheetFormatPr defaultRowHeight="15" x14ac:dyDescent="0.25"/>
  <cols>
    <col min="1" max="1" width="15.7109375" customWidth="1"/>
    <col min="2" max="2" width="13.42578125" customWidth="1"/>
    <col min="3" max="3" width="13.7109375" customWidth="1"/>
    <col min="4" max="4" width="12.28515625" customWidth="1"/>
    <col min="5" max="5" width="18" customWidth="1"/>
    <col min="6" max="6" width="24.28515625" bestFit="1" customWidth="1"/>
    <col min="7" max="7" width="18.5703125" customWidth="1"/>
    <col min="8" max="8" width="26.28515625" customWidth="1"/>
    <col min="9" max="9" width="26.85546875" customWidth="1"/>
  </cols>
  <sheetData>
    <row r="1" spans="1:9" x14ac:dyDescent="0.25">
      <c r="A1" s="14" t="s">
        <v>15400</v>
      </c>
      <c r="B1" s="14" t="s">
        <v>15401</v>
      </c>
      <c r="C1" s="14" t="s">
        <v>15402</v>
      </c>
      <c r="D1" s="14" t="s">
        <v>15403</v>
      </c>
      <c r="E1" s="14" t="s">
        <v>15405</v>
      </c>
      <c r="F1" s="18" t="s">
        <v>15434</v>
      </c>
      <c r="G1" s="14" t="s">
        <v>15406</v>
      </c>
      <c r="H1" s="14" t="s">
        <v>15413</v>
      </c>
      <c r="I1" s="14" t="s">
        <v>15414</v>
      </c>
    </row>
    <row r="2" spans="1:9" x14ac:dyDescent="0.25">
      <c r="A2" s="9" t="s">
        <v>15404</v>
      </c>
      <c r="B2" s="16">
        <v>35</v>
      </c>
      <c r="C2" s="16">
        <v>43</v>
      </c>
      <c r="D2" s="16">
        <v>50</v>
      </c>
      <c r="E2" s="16">
        <f>SUM(B2:D2)</f>
        <v>128</v>
      </c>
      <c r="F2" s="16">
        <f>SUM(Nehamarks)</f>
        <v>128</v>
      </c>
      <c r="G2" s="16" t="str">
        <f>IF(E2&gt;100,"topper","average")</f>
        <v>topper</v>
      </c>
      <c r="H2" s="16" t="str">
        <f>IF(AND(C2&gt;40,D2&gt;40),"Paased with distinction","Passed")</f>
        <v>Paased with distinction</v>
      </c>
      <c r="I2" s="16" t="str">
        <f>IF(OR(B2&gt;40,C2&gt;40),"science stream","arts stream")</f>
        <v>science stream</v>
      </c>
    </row>
    <row r="3" spans="1:9" x14ac:dyDescent="0.25">
      <c r="A3" s="9" t="s">
        <v>15407</v>
      </c>
      <c r="B3" s="16">
        <v>32</v>
      </c>
      <c r="C3" s="16">
        <v>42</v>
      </c>
      <c r="D3" s="16">
        <v>30</v>
      </c>
      <c r="E3" s="16">
        <f>SUM(B3:D3)</f>
        <v>104</v>
      </c>
      <c r="F3" s="16">
        <f>SUM(ketanmarks)</f>
        <v>104</v>
      </c>
      <c r="G3" s="16" t="str">
        <f t="shared" ref="G3:G4" si="0">IF(E3&gt;100,"topper","average")</f>
        <v>topper</v>
      </c>
      <c r="H3" s="16" t="str">
        <f t="shared" ref="H3:H4" si="1">IF(AND(C3&gt;40,D3&gt;40),"Paased with distinction","Passed")</f>
        <v>Passed</v>
      </c>
      <c r="I3" s="16" t="str">
        <f>IF(OR(B3&gt;40,C3&gt;40),"science stream","arts stream")</f>
        <v>science stream</v>
      </c>
    </row>
    <row r="4" spans="1:9" x14ac:dyDescent="0.25">
      <c r="A4" s="15" t="s">
        <v>15408</v>
      </c>
      <c r="B4" s="16">
        <v>35</v>
      </c>
      <c r="C4" s="16">
        <v>30</v>
      </c>
      <c r="D4" s="16">
        <v>32</v>
      </c>
      <c r="E4" s="16">
        <f>SUM(B4:D4)</f>
        <v>97</v>
      </c>
      <c r="F4" s="16">
        <f>SUM(sahilmarks)</f>
        <v>97</v>
      </c>
      <c r="G4" s="16" t="str">
        <f t="shared" si="0"/>
        <v>average</v>
      </c>
      <c r="H4" s="16" t="str">
        <f t="shared" si="1"/>
        <v>Passed</v>
      </c>
      <c r="I4" s="16" t="str">
        <f t="shared" ref="I4" si="2">IF(OR(B4&gt;40,C4&gt;40),"science stream","arts stream")</f>
        <v>arts stream</v>
      </c>
    </row>
    <row r="5" spans="1:9" ht="30" x14ac:dyDescent="0.25">
      <c r="A5" s="19" t="s">
        <v>15435</v>
      </c>
      <c r="B5" s="8">
        <f>AVERAGE(mathsmarks)</f>
        <v>34</v>
      </c>
      <c r="C5" s="20">
        <f>AVERAGE(sciencemarks)</f>
        <v>38.333333333333336</v>
      </c>
      <c r="D5" s="20">
        <f>AVERAGE(Englishmarks)</f>
        <v>37.333333333333336</v>
      </c>
      <c r="E5" s="8"/>
      <c r="F5" s="8"/>
      <c r="G5" s="8"/>
      <c r="H5" s="8"/>
      <c r="I5" s="8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x14ac:dyDescent="0.25">
      <c r="A7" s="17" t="s">
        <v>15409</v>
      </c>
      <c r="B7" s="8"/>
      <c r="C7" s="8"/>
      <c r="D7" s="8"/>
      <c r="E7" s="8"/>
      <c r="F7" s="8"/>
      <c r="G7" s="8"/>
      <c r="H7" s="8"/>
      <c r="I7" s="8"/>
    </row>
    <row r="8" spans="1:9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x14ac:dyDescent="0.25">
      <c r="A9" s="14" t="s">
        <v>15410</v>
      </c>
      <c r="B9" s="15" t="s">
        <v>15411</v>
      </c>
      <c r="C9" s="14" t="s">
        <v>15412</v>
      </c>
      <c r="D9" s="14" t="s">
        <v>15415</v>
      </c>
      <c r="E9" s="8"/>
      <c r="F9" s="8"/>
      <c r="G9" s="8"/>
      <c r="H9" s="8"/>
      <c r="I9" s="8"/>
    </row>
    <row r="10" spans="1:9" x14ac:dyDescent="0.25">
      <c r="A10" s="16">
        <v>30</v>
      </c>
      <c r="B10" s="16">
        <v>10</v>
      </c>
      <c r="C10" s="16" t="b">
        <f>AND(A10&gt;=20,B10&gt;=20)</f>
        <v>0</v>
      </c>
      <c r="D10" s="16" t="b">
        <f>OR(A10&gt;20,B10&gt;20)</f>
        <v>1</v>
      </c>
      <c r="E10" s="8"/>
      <c r="F10" s="8"/>
      <c r="G10" s="8"/>
      <c r="H10" s="8"/>
      <c r="I10" s="8"/>
    </row>
    <row r="11" spans="1:9" x14ac:dyDescent="0.25">
      <c r="A11" s="16">
        <v>32</v>
      </c>
      <c r="B11" s="16">
        <v>23</v>
      </c>
      <c r="C11" s="16" t="b">
        <f t="shared" ref="C11:C13" si="3">AND(A11&gt;=20,B11&gt;=20)</f>
        <v>1</v>
      </c>
      <c r="D11" s="16" t="b">
        <f t="shared" ref="D11:D13" si="4">OR(A11&gt;20,B11&gt;20)</f>
        <v>1</v>
      </c>
      <c r="E11" s="8"/>
      <c r="F11" s="8"/>
      <c r="G11" s="8"/>
      <c r="H11" s="8"/>
      <c r="I11" s="8"/>
    </row>
    <row r="12" spans="1:9" x14ac:dyDescent="0.25">
      <c r="A12" s="16">
        <v>10</v>
      </c>
      <c r="B12" s="16">
        <v>13</v>
      </c>
      <c r="C12" s="16" t="b">
        <f t="shared" si="3"/>
        <v>0</v>
      </c>
      <c r="D12" s="16" t="b">
        <f t="shared" si="4"/>
        <v>0</v>
      </c>
      <c r="E12" s="8"/>
      <c r="F12" s="8"/>
      <c r="G12" s="8"/>
      <c r="H12" s="8"/>
      <c r="I12" s="8"/>
    </row>
    <row r="13" spans="1:9" x14ac:dyDescent="0.25">
      <c r="A13" s="16">
        <v>20</v>
      </c>
      <c r="B13" s="16">
        <v>20</v>
      </c>
      <c r="C13" s="16" t="b">
        <f t="shared" si="3"/>
        <v>1</v>
      </c>
      <c r="D13" s="16" t="b">
        <f t="shared" si="4"/>
        <v>0</v>
      </c>
      <c r="E13" s="8"/>
      <c r="F13" s="8"/>
      <c r="G13" s="8"/>
      <c r="H13" s="8"/>
      <c r="I13" s="8"/>
    </row>
    <row r="16" spans="1:9" x14ac:dyDescent="0.25">
      <c r="A16" t="s">
        <v>15400</v>
      </c>
      <c r="B16" t="s">
        <v>15436</v>
      </c>
      <c r="C16" t="s">
        <v>15437</v>
      </c>
      <c r="D16" t="s">
        <v>15438</v>
      </c>
    </row>
    <row r="17" spans="1:6" ht="18.75" x14ac:dyDescent="0.3">
      <c r="A17" t="s">
        <v>15439</v>
      </c>
      <c r="B17">
        <v>200</v>
      </c>
      <c r="C17">
        <v>400</v>
      </c>
      <c r="D17">
        <v>300</v>
      </c>
      <c r="F17" s="22" t="s">
        <v>15444</v>
      </c>
    </row>
    <row r="18" spans="1:6" ht="18.75" x14ac:dyDescent="0.3">
      <c r="A18" t="s">
        <v>15440</v>
      </c>
      <c r="B18">
        <v>700</v>
      </c>
      <c r="C18">
        <v>400</v>
      </c>
      <c r="D18">
        <v>600</v>
      </c>
      <c r="F18" s="22"/>
    </row>
    <row r="19" spans="1:6" ht="18.75" x14ac:dyDescent="0.3">
      <c r="A19" t="s">
        <v>15441</v>
      </c>
      <c r="B19">
        <v>900</v>
      </c>
      <c r="C19">
        <v>800</v>
      </c>
      <c r="D19">
        <v>200</v>
      </c>
      <c r="F19" s="22"/>
    </row>
    <row r="20" spans="1:6" x14ac:dyDescent="0.25">
      <c r="A20" t="s">
        <v>15442</v>
      </c>
      <c r="B20">
        <v>400</v>
      </c>
      <c r="C20">
        <v>500</v>
      </c>
      <c r="D20">
        <v>700</v>
      </c>
      <c r="F20">
        <f>SUM(AllSales)</f>
        <v>10500</v>
      </c>
    </row>
    <row r="21" spans="1:6" x14ac:dyDescent="0.25">
      <c r="A21" t="s">
        <v>15443</v>
      </c>
      <c r="B21">
        <v>500</v>
      </c>
      <c r="C21">
        <v>200</v>
      </c>
      <c r="D21">
        <v>600</v>
      </c>
    </row>
    <row r="22" spans="1:6" ht="16.5" customHeight="1" x14ac:dyDescent="0.25">
      <c r="A22" t="s">
        <v>15459</v>
      </c>
      <c r="B22">
        <v>600</v>
      </c>
      <c r="C22">
        <v>200</v>
      </c>
      <c r="D22">
        <v>700</v>
      </c>
    </row>
    <row r="23" spans="1:6" ht="0.75" customHeight="1" x14ac:dyDescent="0.25">
      <c r="A23" t="s">
        <v>15443</v>
      </c>
      <c r="B23">
        <v>500</v>
      </c>
      <c r="C23">
        <v>600</v>
      </c>
      <c r="D23">
        <v>500</v>
      </c>
    </row>
    <row r="24" spans="1:6" x14ac:dyDescent="0.25">
      <c r="B24">
        <f>SUM(janSales)</f>
        <v>3800</v>
      </c>
      <c r="C24">
        <f>SUM(febsales)</f>
        <v>3100</v>
      </c>
      <c r="D24">
        <f>SUM(marsales)</f>
        <v>3600</v>
      </c>
    </row>
    <row r="29" spans="1:6" x14ac:dyDescent="0.25">
      <c r="A29" s="23" t="s">
        <v>15400</v>
      </c>
      <c r="B29" s="23" t="s">
        <v>15448</v>
      </c>
      <c r="C29" s="23" t="s">
        <v>15449</v>
      </c>
    </row>
    <row r="30" spans="1:6" x14ac:dyDescent="0.25">
      <c r="A30" s="23" t="s">
        <v>15445</v>
      </c>
      <c r="B30">
        <v>3000</v>
      </c>
      <c r="C30">
        <v>100</v>
      </c>
    </row>
    <row r="31" spans="1:6" ht="18.75" x14ac:dyDescent="0.3">
      <c r="A31" s="23" t="s">
        <v>15446</v>
      </c>
      <c r="B31">
        <v>4000</v>
      </c>
      <c r="C31">
        <v>300</v>
      </c>
      <c r="E31" s="21" t="s">
        <v>15450</v>
      </c>
      <c r="F31" s="24" t="s">
        <v>15452</v>
      </c>
    </row>
    <row r="32" spans="1:6" x14ac:dyDescent="0.25">
      <c r="A32" s="23" t="s">
        <v>15447</v>
      </c>
      <c r="B32">
        <v>2500</v>
      </c>
      <c r="C32">
        <v>250</v>
      </c>
      <c r="E32">
        <f>AVERAGE(salary)</f>
        <v>2875</v>
      </c>
      <c r="F32">
        <f>AVERAGE(allowances)</f>
        <v>262.5</v>
      </c>
    </row>
    <row r="33" spans="1:3" x14ac:dyDescent="0.25">
      <c r="A33" s="23" t="s">
        <v>15451</v>
      </c>
      <c r="B33">
        <v>2000</v>
      </c>
      <c r="C33">
        <v>400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F49B-BD39-4CCB-9C8E-BC1E7DE7FED9}">
  <dimension ref="A1:E5"/>
  <sheetViews>
    <sheetView workbookViewId="0">
      <selection activeCell="E5" sqref="E5"/>
    </sheetView>
  </sheetViews>
  <sheetFormatPr defaultRowHeight="15" x14ac:dyDescent="0.25"/>
  <sheetData>
    <row r="1" spans="1:5" x14ac:dyDescent="0.25">
      <c r="A1" s="13" t="s">
        <v>15417</v>
      </c>
      <c r="B1" s="13" t="s">
        <v>15418</v>
      </c>
      <c r="C1" s="13" t="s">
        <v>15419</v>
      </c>
      <c r="D1" s="13" t="s">
        <v>15420</v>
      </c>
      <c r="E1" s="13" t="s">
        <v>15421</v>
      </c>
    </row>
    <row r="2" spans="1:5" x14ac:dyDescent="0.25">
      <c r="A2" s="13" t="s">
        <v>15422</v>
      </c>
      <c r="B2">
        <v>956</v>
      </c>
      <c r="C2">
        <v>765</v>
      </c>
      <c r="D2">
        <v>585</v>
      </c>
      <c r="E2">
        <v>964</v>
      </c>
    </row>
    <row r="3" spans="1:5" x14ac:dyDescent="0.25">
      <c r="A3" s="13" t="s">
        <v>15423</v>
      </c>
      <c r="B3">
        <v>865</v>
      </c>
      <c r="C3">
        <v>644</v>
      </c>
      <c r="D3">
        <v>756</v>
      </c>
      <c r="E3">
        <v>873</v>
      </c>
    </row>
    <row r="4" spans="1:5" x14ac:dyDescent="0.25">
      <c r="A4" s="13" t="s">
        <v>15424</v>
      </c>
      <c r="B4">
        <v>745</v>
      </c>
      <c r="C4">
        <v>645</v>
      </c>
      <c r="D4">
        <v>555</v>
      </c>
      <c r="E4">
        <v>453</v>
      </c>
    </row>
    <row r="5" spans="1:5" x14ac:dyDescent="0.25">
      <c r="A5" s="13" t="s">
        <v>15425</v>
      </c>
      <c r="B5">
        <v>486</v>
      </c>
      <c r="C5">
        <v>964</v>
      </c>
      <c r="D5">
        <v>866</v>
      </c>
      <c r="E5">
        <v>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7774-EB83-4CD4-8E50-F9B14EBB7CBF}">
  <dimension ref="A1:E5"/>
  <sheetViews>
    <sheetView workbookViewId="0">
      <selection activeCell="E3" sqref="E3"/>
    </sheetView>
  </sheetViews>
  <sheetFormatPr defaultRowHeight="15" x14ac:dyDescent="0.25"/>
  <sheetData>
    <row r="1" spans="1:5" x14ac:dyDescent="0.25">
      <c r="A1" s="13" t="s">
        <v>15417</v>
      </c>
      <c r="B1" s="13" t="s">
        <v>15418</v>
      </c>
      <c r="C1" s="13" t="s">
        <v>15419</v>
      </c>
      <c r="D1" s="13" t="s">
        <v>15420</v>
      </c>
      <c r="E1" s="13" t="s">
        <v>15421</v>
      </c>
    </row>
    <row r="2" spans="1:5" x14ac:dyDescent="0.25">
      <c r="A2" s="13" t="s">
        <v>15422</v>
      </c>
      <c r="B2">
        <v>847</v>
      </c>
      <c r="C2">
        <v>964</v>
      </c>
      <c r="D2">
        <v>537</v>
      </c>
      <c r="E2">
        <v>474</v>
      </c>
    </row>
    <row r="3" spans="1:5" x14ac:dyDescent="0.25">
      <c r="A3" s="13" t="s">
        <v>15423</v>
      </c>
      <c r="B3">
        <v>843</v>
      </c>
      <c r="C3">
        <v>833</v>
      </c>
      <c r="D3">
        <v>836</v>
      </c>
      <c r="E3">
        <v>864</v>
      </c>
    </row>
    <row r="4" spans="1:5" x14ac:dyDescent="0.25">
      <c r="A4" s="13" t="s">
        <v>15424</v>
      </c>
      <c r="B4">
        <v>984</v>
      </c>
      <c r="C4">
        <v>979</v>
      </c>
      <c r="D4">
        <v>734</v>
      </c>
      <c r="E4">
        <v>437</v>
      </c>
    </row>
    <row r="5" spans="1:5" x14ac:dyDescent="0.25">
      <c r="A5" s="13" t="s">
        <v>15425</v>
      </c>
      <c r="B5">
        <v>634</v>
      </c>
      <c r="C5">
        <v>749</v>
      </c>
      <c r="D5">
        <v>335</v>
      </c>
      <c r="E5">
        <v>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8148-5470-40C2-B8AB-E35B5D8545A9}">
  <dimension ref="A1:E5"/>
  <sheetViews>
    <sheetView workbookViewId="0">
      <selection activeCell="E2" sqref="E2"/>
    </sheetView>
  </sheetViews>
  <sheetFormatPr defaultRowHeight="15" x14ac:dyDescent="0.25"/>
  <sheetData>
    <row r="1" spans="1:5" x14ac:dyDescent="0.25">
      <c r="A1" s="13" t="s">
        <v>15417</v>
      </c>
      <c r="B1" s="13" t="s">
        <v>15418</v>
      </c>
      <c r="C1" s="13" t="s">
        <v>15419</v>
      </c>
      <c r="D1" s="13" t="s">
        <v>15420</v>
      </c>
      <c r="E1" s="13" t="s">
        <v>15421</v>
      </c>
    </row>
    <row r="2" spans="1:5" x14ac:dyDescent="0.25">
      <c r="A2" s="13" t="s">
        <v>15422</v>
      </c>
      <c r="B2">
        <v>736</v>
      </c>
      <c r="C2">
        <v>767</v>
      </c>
      <c r="D2">
        <v>547</v>
      </c>
      <c r="E2">
        <v>855</v>
      </c>
    </row>
    <row r="3" spans="1:5" x14ac:dyDescent="0.25">
      <c r="A3" s="13" t="s">
        <v>15423</v>
      </c>
      <c r="B3">
        <v>364</v>
      </c>
      <c r="C3">
        <v>964</v>
      </c>
      <c r="D3">
        <v>859</v>
      </c>
      <c r="E3">
        <v>755</v>
      </c>
    </row>
    <row r="4" spans="1:5" x14ac:dyDescent="0.25">
      <c r="A4" s="13" t="s">
        <v>15424</v>
      </c>
      <c r="B4">
        <v>768</v>
      </c>
      <c r="C4">
        <v>975</v>
      </c>
      <c r="D4">
        <v>857</v>
      </c>
      <c r="E4">
        <v>864</v>
      </c>
    </row>
    <row r="5" spans="1:5" x14ac:dyDescent="0.25">
      <c r="A5" s="13" t="s">
        <v>15425</v>
      </c>
      <c r="B5">
        <v>767</v>
      </c>
      <c r="C5">
        <v>656</v>
      </c>
      <c r="D5">
        <v>756</v>
      </c>
      <c r="E5">
        <v>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801-9B0C-4275-8C3B-17E0448135B1}">
  <dimension ref="A1:E5"/>
  <sheetViews>
    <sheetView workbookViewId="0">
      <selection activeCell="E6" sqref="E6"/>
    </sheetView>
  </sheetViews>
  <sheetFormatPr defaultRowHeight="15" x14ac:dyDescent="0.25"/>
  <sheetData>
    <row r="1" spans="1:5" x14ac:dyDescent="0.25">
      <c r="A1" s="13" t="s">
        <v>15417</v>
      </c>
      <c r="B1" s="13" t="s">
        <v>15418</v>
      </c>
      <c r="C1" s="13" t="s">
        <v>15419</v>
      </c>
      <c r="D1" s="13" t="s">
        <v>15420</v>
      </c>
      <c r="E1" s="13" t="s">
        <v>15421</v>
      </c>
    </row>
    <row r="2" spans="1:5" x14ac:dyDescent="0.25">
      <c r="A2" s="13" t="s">
        <v>15422</v>
      </c>
      <c r="B2">
        <v>873</v>
      </c>
      <c r="C2">
        <v>836</v>
      </c>
      <c r="D2">
        <v>937</v>
      </c>
      <c r="E2">
        <v>352</v>
      </c>
    </row>
    <row r="3" spans="1:5" x14ac:dyDescent="0.25">
      <c r="A3" s="13" t="s">
        <v>15423</v>
      </c>
      <c r="B3">
        <v>334</v>
      </c>
      <c r="C3">
        <v>886</v>
      </c>
      <c r="D3">
        <v>837</v>
      </c>
      <c r="E3">
        <v>754</v>
      </c>
    </row>
    <row r="4" spans="1:5" x14ac:dyDescent="0.25">
      <c r="A4" s="13" t="s">
        <v>15424</v>
      </c>
      <c r="B4">
        <v>536</v>
      </c>
      <c r="C4">
        <v>645</v>
      </c>
      <c r="D4">
        <v>647</v>
      </c>
      <c r="E4">
        <v>736</v>
      </c>
    </row>
    <row r="5" spans="1:5" x14ac:dyDescent="0.25">
      <c r="A5" s="13" t="s">
        <v>15425</v>
      </c>
      <c r="B5">
        <v>847</v>
      </c>
      <c r="C5">
        <v>768</v>
      </c>
      <c r="D5">
        <v>758</v>
      </c>
      <c r="E5">
        <v>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BFF1-5AAF-4952-9718-6A6C0B1D59C5}">
  <dimension ref="A1:E5"/>
  <sheetViews>
    <sheetView workbookViewId="0">
      <selection activeCell="K12" sqref="K12"/>
    </sheetView>
  </sheetViews>
  <sheetFormatPr defaultRowHeight="15" x14ac:dyDescent="0.25"/>
  <sheetData>
    <row r="1" spans="1:5" x14ac:dyDescent="0.25">
      <c r="B1" t="s">
        <v>15418</v>
      </c>
      <c r="C1" t="s">
        <v>15419</v>
      </c>
      <c r="D1" t="s">
        <v>15420</v>
      </c>
      <c r="E1" t="s">
        <v>15421</v>
      </c>
    </row>
    <row r="2" spans="1:5" x14ac:dyDescent="0.25">
      <c r="A2" t="s">
        <v>15422</v>
      </c>
      <c r="B2">
        <v>3412</v>
      </c>
      <c r="C2">
        <v>3332</v>
      </c>
      <c r="D2">
        <v>2606</v>
      </c>
      <c r="E2">
        <v>2645</v>
      </c>
    </row>
    <row r="3" spans="1:5" x14ac:dyDescent="0.25">
      <c r="A3" t="s">
        <v>15423</v>
      </c>
      <c r="B3">
        <v>2406</v>
      </c>
      <c r="C3">
        <v>3327</v>
      </c>
      <c r="D3">
        <v>3288</v>
      </c>
      <c r="E3">
        <v>3246</v>
      </c>
    </row>
    <row r="4" spans="1:5" x14ac:dyDescent="0.25">
      <c r="A4" t="s">
        <v>15424</v>
      </c>
      <c r="B4">
        <v>3033</v>
      </c>
      <c r="C4">
        <v>3244</v>
      </c>
      <c r="D4">
        <v>2793</v>
      </c>
      <c r="E4">
        <v>2490</v>
      </c>
    </row>
    <row r="5" spans="1:5" x14ac:dyDescent="0.25">
      <c r="A5" t="s">
        <v>15425</v>
      </c>
      <c r="B5">
        <v>2734</v>
      </c>
      <c r="C5">
        <v>3137</v>
      </c>
      <c r="D5">
        <v>2715</v>
      </c>
      <c r="E5">
        <v>3322</v>
      </c>
    </row>
  </sheetData>
  <dataConsolidate topLabels="1">
    <dataRefs count="4">
      <dataRef ref="A1:E5" sheet="Eastsales"/>
      <dataRef ref="A1:E5" sheet="NorthSales"/>
      <dataRef ref="A1:E5" sheet="South sales"/>
      <dataRef ref="A1:E5" sheet="West sales"/>
    </dataRefs>
  </dataConsolid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03C8-253C-4640-8C9E-C67E602966C4}">
  <dimension ref="A1:G6"/>
  <sheetViews>
    <sheetView workbookViewId="0">
      <selection activeCell="G6" sqref="G6"/>
    </sheetView>
  </sheetViews>
  <sheetFormatPr defaultRowHeight="15" x14ac:dyDescent="0.25"/>
  <cols>
    <col min="1" max="1" width="16.5703125" customWidth="1"/>
    <col min="2" max="3" width="14" customWidth="1"/>
    <col min="4" max="4" width="25.140625" customWidth="1"/>
  </cols>
  <sheetData>
    <row r="1" spans="1:7" x14ac:dyDescent="0.25">
      <c r="A1" t="s">
        <v>15426</v>
      </c>
      <c r="B1" t="s">
        <v>15427</v>
      </c>
      <c r="C1" t="s">
        <v>15428</v>
      </c>
      <c r="D1" t="s">
        <v>15433</v>
      </c>
    </row>
    <row r="2" spans="1:7" x14ac:dyDescent="0.25">
      <c r="A2" t="s">
        <v>15429</v>
      </c>
      <c r="B2">
        <v>20</v>
      </c>
      <c r="C2">
        <f>B2+(B2*G6)</f>
        <v>23.6</v>
      </c>
      <c r="D2">
        <f>B2+(B2*gstrate)</f>
        <v>23.6</v>
      </c>
    </row>
    <row r="3" spans="1:7" x14ac:dyDescent="0.25">
      <c r="A3" t="s">
        <v>15430</v>
      </c>
      <c r="B3">
        <v>35</v>
      </c>
      <c r="C3">
        <f>B3+(B3*G6)</f>
        <v>41.3</v>
      </c>
      <c r="D3">
        <f>B3+(B3*gstrate)</f>
        <v>41.3</v>
      </c>
    </row>
    <row r="4" spans="1:7" x14ac:dyDescent="0.25">
      <c r="A4" t="s">
        <v>15431</v>
      </c>
      <c r="B4">
        <v>40</v>
      </c>
      <c r="C4">
        <f>B4+(B4*G6)</f>
        <v>47.2</v>
      </c>
      <c r="D4">
        <f>B4+(B4*gstrate)</f>
        <v>47.2</v>
      </c>
    </row>
    <row r="5" spans="1:7" x14ac:dyDescent="0.25">
      <c r="G5" t="s">
        <v>15432</v>
      </c>
    </row>
    <row r="6" spans="1:7" x14ac:dyDescent="0.25">
      <c r="G6">
        <v>0.18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D0AF-5378-4C8D-98EE-4A51DB904CE2}">
  <dimension ref="A1:H13"/>
  <sheetViews>
    <sheetView workbookViewId="0">
      <selection activeCell="I11" sqref="I11"/>
    </sheetView>
  </sheetViews>
  <sheetFormatPr defaultRowHeight="15" x14ac:dyDescent="0.25"/>
  <cols>
    <col min="1" max="1" width="10.85546875" bestFit="1" customWidth="1"/>
    <col min="3" max="3" width="11.42578125" bestFit="1" customWidth="1"/>
    <col min="4" max="4" width="11.42578125" customWidth="1"/>
    <col min="8" max="8" width="12" customWidth="1"/>
  </cols>
  <sheetData>
    <row r="1" spans="1:8" x14ac:dyDescent="0.25">
      <c r="A1" s="6" t="s">
        <v>15460</v>
      </c>
      <c r="B1" s="6" t="s">
        <v>15460</v>
      </c>
      <c r="C1" s="6" t="s">
        <v>15484</v>
      </c>
      <c r="D1" s="6" t="s">
        <v>15484</v>
      </c>
      <c r="E1" s="26" t="s">
        <v>15482</v>
      </c>
      <c r="H1" s="6" t="s">
        <v>15483</v>
      </c>
    </row>
    <row r="2" spans="1:8" x14ac:dyDescent="0.25">
      <c r="A2" s="26" t="s">
        <v>15461</v>
      </c>
      <c r="B2" s="26" t="s">
        <v>15473</v>
      </c>
      <c r="C2" s="26" t="s">
        <v>15485</v>
      </c>
      <c r="D2" s="26" t="s">
        <v>15492</v>
      </c>
      <c r="E2">
        <v>1</v>
      </c>
      <c r="F2">
        <v>2</v>
      </c>
      <c r="G2">
        <v>1</v>
      </c>
      <c r="H2" s="4">
        <v>46023</v>
      </c>
    </row>
    <row r="3" spans="1:8" x14ac:dyDescent="0.25">
      <c r="A3" s="26" t="s">
        <v>15462</v>
      </c>
      <c r="B3" s="26" t="s">
        <v>15437</v>
      </c>
      <c r="C3" s="26" t="s">
        <v>15486</v>
      </c>
      <c r="D3" s="26" t="s">
        <v>15493</v>
      </c>
      <c r="E3">
        <v>2</v>
      </c>
      <c r="F3">
        <v>4</v>
      </c>
      <c r="G3">
        <v>3</v>
      </c>
      <c r="H3" s="4">
        <v>46024</v>
      </c>
    </row>
    <row r="4" spans="1:8" x14ac:dyDescent="0.25">
      <c r="A4" s="26" t="s">
        <v>15463</v>
      </c>
      <c r="B4" s="26" t="s">
        <v>15438</v>
      </c>
      <c r="C4" s="26" t="s">
        <v>15487</v>
      </c>
      <c r="D4" s="26" t="s">
        <v>15494</v>
      </c>
      <c r="E4">
        <v>3</v>
      </c>
      <c r="F4">
        <v>6</v>
      </c>
      <c r="G4">
        <v>5</v>
      </c>
      <c r="H4" s="4">
        <v>46025</v>
      </c>
    </row>
    <row r="5" spans="1:8" x14ac:dyDescent="0.25">
      <c r="A5" s="26" t="s">
        <v>15464</v>
      </c>
      <c r="B5" s="26" t="s">
        <v>15474</v>
      </c>
      <c r="C5" s="26" t="s">
        <v>15488</v>
      </c>
      <c r="D5" s="26" t="s">
        <v>15495</v>
      </c>
      <c r="E5">
        <v>4</v>
      </c>
      <c r="F5">
        <v>8</v>
      </c>
      <c r="G5">
        <v>7</v>
      </c>
      <c r="H5" s="4">
        <v>46026</v>
      </c>
    </row>
    <row r="6" spans="1:8" x14ac:dyDescent="0.25">
      <c r="A6" s="26" t="s">
        <v>15465</v>
      </c>
      <c r="B6" s="26" t="s">
        <v>15465</v>
      </c>
      <c r="C6" s="26" t="s">
        <v>15489</v>
      </c>
      <c r="D6" s="26" t="s">
        <v>15496</v>
      </c>
      <c r="E6">
        <v>5</v>
      </c>
      <c r="F6">
        <v>10</v>
      </c>
      <c r="G6">
        <v>9</v>
      </c>
      <c r="H6" s="4">
        <v>46027</v>
      </c>
    </row>
    <row r="7" spans="1:8" x14ac:dyDescent="0.25">
      <c r="A7" s="26" t="s">
        <v>15466</v>
      </c>
      <c r="B7" s="26" t="s">
        <v>15475</v>
      </c>
      <c r="C7" s="26" t="s">
        <v>15490</v>
      </c>
      <c r="D7" s="26" t="s">
        <v>15497</v>
      </c>
      <c r="E7">
        <v>6</v>
      </c>
      <c r="F7">
        <v>12</v>
      </c>
      <c r="G7">
        <v>11</v>
      </c>
      <c r="H7" s="4">
        <v>46028</v>
      </c>
    </row>
    <row r="8" spans="1:8" x14ac:dyDescent="0.25">
      <c r="A8" s="26" t="s">
        <v>15467</v>
      </c>
      <c r="B8" s="26" t="s">
        <v>15476</v>
      </c>
      <c r="C8" s="26" t="s">
        <v>15491</v>
      </c>
      <c r="D8" s="26" t="s">
        <v>15498</v>
      </c>
      <c r="E8">
        <v>7</v>
      </c>
      <c r="F8">
        <v>14</v>
      </c>
      <c r="G8">
        <v>13</v>
      </c>
      <c r="H8" s="4">
        <v>46029</v>
      </c>
    </row>
    <row r="9" spans="1:8" x14ac:dyDescent="0.25">
      <c r="A9" s="26" t="s">
        <v>15468</v>
      </c>
      <c r="B9" s="26" t="s">
        <v>15477</v>
      </c>
      <c r="C9" s="26" t="s">
        <v>15485</v>
      </c>
      <c r="D9" s="26" t="s">
        <v>15492</v>
      </c>
      <c r="E9">
        <v>8</v>
      </c>
      <c r="F9">
        <v>16</v>
      </c>
      <c r="G9">
        <v>15</v>
      </c>
      <c r="H9" s="4">
        <v>46030</v>
      </c>
    </row>
    <row r="10" spans="1:8" x14ac:dyDescent="0.25">
      <c r="A10" s="26" t="s">
        <v>15469</v>
      </c>
      <c r="B10" s="26" t="s">
        <v>15478</v>
      </c>
      <c r="C10" s="26" t="s">
        <v>15486</v>
      </c>
      <c r="D10" s="26" t="s">
        <v>15493</v>
      </c>
      <c r="E10">
        <v>9</v>
      </c>
      <c r="F10">
        <v>18</v>
      </c>
      <c r="G10">
        <v>17</v>
      </c>
      <c r="H10" s="4">
        <v>46031</v>
      </c>
    </row>
    <row r="11" spans="1:8" x14ac:dyDescent="0.25">
      <c r="A11" s="26" t="s">
        <v>15470</v>
      </c>
      <c r="B11" s="26" t="s">
        <v>15479</v>
      </c>
      <c r="C11" s="26" t="s">
        <v>15487</v>
      </c>
      <c r="D11" s="26" t="s">
        <v>15494</v>
      </c>
      <c r="E11">
        <v>10</v>
      </c>
      <c r="F11">
        <v>20</v>
      </c>
      <c r="G11">
        <v>19</v>
      </c>
      <c r="H11" s="4">
        <v>46032</v>
      </c>
    </row>
    <row r="12" spans="1:8" x14ac:dyDescent="0.25">
      <c r="A12" s="26" t="s">
        <v>15471</v>
      </c>
      <c r="B12" s="26" t="s">
        <v>15480</v>
      </c>
      <c r="C12" s="26" t="s">
        <v>15488</v>
      </c>
      <c r="D12" s="26" t="s">
        <v>15495</v>
      </c>
      <c r="E12">
        <v>11</v>
      </c>
      <c r="F12">
        <v>22</v>
      </c>
      <c r="G12">
        <v>21</v>
      </c>
      <c r="H12" s="4">
        <v>46033</v>
      </c>
    </row>
    <row r="13" spans="1:8" x14ac:dyDescent="0.25">
      <c r="A13" s="26" t="s">
        <v>15472</v>
      </c>
      <c r="B13" s="26" t="s">
        <v>15481</v>
      </c>
      <c r="C13" s="26" t="s">
        <v>15489</v>
      </c>
      <c r="D13" s="26" t="s">
        <v>15496</v>
      </c>
      <c r="E13">
        <v>12</v>
      </c>
      <c r="F13">
        <v>24</v>
      </c>
      <c r="G13">
        <v>23</v>
      </c>
      <c r="H13" s="4">
        <v>46034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BFA3-EB42-4C17-80CA-02D5844127EE}">
  <dimension ref="A1:D13"/>
  <sheetViews>
    <sheetView workbookViewId="0">
      <selection activeCell="F11" sqref="F11"/>
    </sheetView>
  </sheetViews>
  <sheetFormatPr defaultRowHeight="15" x14ac:dyDescent="0.25"/>
  <cols>
    <col min="1" max="1" width="20.85546875" bestFit="1" customWidth="1"/>
    <col min="2" max="2" width="11.85546875" customWidth="1"/>
    <col min="3" max="3" width="12.5703125" customWidth="1"/>
  </cols>
  <sheetData>
    <row r="1" spans="1:4" x14ac:dyDescent="0.25">
      <c r="A1" s="6" t="s">
        <v>15400</v>
      </c>
      <c r="B1" s="6" t="s">
        <v>15499</v>
      </c>
      <c r="C1" s="6" t="s">
        <v>15500</v>
      </c>
    </row>
    <row r="2" spans="1:4" x14ac:dyDescent="0.25">
      <c r="A2" s="26" t="s">
        <v>15501</v>
      </c>
      <c r="B2" s="26" t="s">
        <v>15508</v>
      </c>
      <c r="C2" s="26" t="s">
        <v>15515</v>
      </c>
    </row>
    <row r="3" spans="1:4" x14ac:dyDescent="0.25">
      <c r="A3" s="26" t="s">
        <v>15502</v>
      </c>
      <c r="B3" s="26" t="s">
        <v>15509</v>
      </c>
      <c r="C3" s="26" t="s">
        <v>15516</v>
      </c>
    </row>
    <row r="4" spans="1:4" x14ac:dyDescent="0.25">
      <c r="A4" s="26" t="s">
        <v>15503</v>
      </c>
      <c r="B4" s="26" t="s">
        <v>15510</v>
      </c>
      <c r="C4" s="26" t="s">
        <v>15517</v>
      </c>
    </row>
    <row r="5" spans="1:4" x14ac:dyDescent="0.25">
      <c r="A5" s="26" t="s">
        <v>15504</v>
      </c>
      <c r="B5" s="26" t="s">
        <v>15511</v>
      </c>
      <c r="C5" s="26" t="s">
        <v>15518</v>
      </c>
    </row>
    <row r="6" spans="1:4" x14ac:dyDescent="0.25">
      <c r="A6" s="26" t="s">
        <v>15505</v>
      </c>
      <c r="B6" s="26" t="s">
        <v>15512</v>
      </c>
      <c r="C6" s="26" t="s">
        <v>15519</v>
      </c>
    </row>
    <row r="7" spans="1:4" x14ac:dyDescent="0.25">
      <c r="A7" s="26" t="s">
        <v>15506</v>
      </c>
      <c r="B7" s="26" t="s">
        <v>15513</v>
      </c>
      <c r="C7" s="26" t="s">
        <v>15520</v>
      </c>
    </row>
    <row r="8" spans="1:4" x14ac:dyDescent="0.25">
      <c r="A8" s="26" t="s">
        <v>15507</v>
      </c>
      <c r="B8" s="26" t="s">
        <v>15514</v>
      </c>
      <c r="C8" s="26" t="s">
        <v>15521</v>
      </c>
    </row>
    <row r="10" spans="1:4" x14ac:dyDescent="0.25">
      <c r="A10" s="29" t="s">
        <v>15523</v>
      </c>
      <c r="B10" s="26" t="s">
        <v>15525</v>
      </c>
      <c r="C10" s="26" t="s">
        <v>15528</v>
      </c>
      <c r="D10" s="26" t="s">
        <v>15533</v>
      </c>
    </row>
    <row r="11" spans="1:4" x14ac:dyDescent="0.25">
      <c r="A11" s="29" t="s">
        <v>15531</v>
      </c>
      <c r="B11" s="26" t="s">
        <v>15526</v>
      </c>
      <c r="C11" s="26" t="s">
        <v>15529</v>
      </c>
      <c r="D11" s="26" t="s">
        <v>15534</v>
      </c>
    </row>
    <row r="12" spans="1:4" x14ac:dyDescent="0.25">
      <c r="A12" s="29" t="s">
        <v>15532</v>
      </c>
      <c r="B12" s="26" t="s">
        <v>15527</v>
      </c>
      <c r="C12" s="26" t="s">
        <v>15407</v>
      </c>
      <c r="D12" s="26" t="s">
        <v>15535</v>
      </c>
    </row>
    <row r="13" spans="1:4" x14ac:dyDescent="0.25">
      <c r="A13" s="29" t="s">
        <v>15524</v>
      </c>
      <c r="B13" s="26" t="s">
        <v>15525</v>
      </c>
      <c r="C13" s="26" t="s">
        <v>15530</v>
      </c>
      <c r="D13" s="26" t="s">
        <v>15533</v>
      </c>
    </row>
  </sheetData>
  <hyperlinks>
    <hyperlink ref="A10" r:id="rId1" xr:uid="{F3A5F1AC-3E5A-43AA-97D3-9F7A53E92C53}"/>
    <hyperlink ref="A11" r:id="rId2" xr:uid="{1995698E-FB7E-4281-93EA-BC5436A93734}"/>
    <hyperlink ref="A12" r:id="rId3" xr:uid="{134EC998-ECB2-4598-889B-F59277157A07}"/>
    <hyperlink ref="A13" r:id="rId4" xr:uid="{12799508-C5BE-4ADF-9E76-A8242A4AA94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34B5-A908-447F-AB9A-3C123D844FD1}">
  <dimension ref="A1:C6"/>
  <sheetViews>
    <sheetView workbookViewId="0">
      <selection activeCell="E1" sqref="E1"/>
    </sheetView>
  </sheetViews>
  <sheetFormatPr defaultRowHeight="15" x14ac:dyDescent="0.25"/>
  <cols>
    <col min="3" max="3" width="12.28515625" customWidth="1"/>
  </cols>
  <sheetData>
    <row r="1" spans="1:3" x14ac:dyDescent="0.25">
      <c r="A1" s="6" t="s">
        <v>15388</v>
      </c>
      <c r="B1" s="6" t="s">
        <v>15389</v>
      </c>
      <c r="C1" s="6" t="s">
        <v>15536</v>
      </c>
    </row>
    <row r="2" spans="1:3" x14ac:dyDescent="0.25">
      <c r="A2">
        <v>4</v>
      </c>
      <c r="B2">
        <v>6</v>
      </c>
      <c r="C2">
        <f>SUM(A2:B2)</f>
        <v>10</v>
      </c>
    </row>
    <row r="3" spans="1:3" x14ac:dyDescent="0.25">
      <c r="A3">
        <v>5</v>
      </c>
      <c r="B3">
        <v>9</v>
      </c>
      <c r="C3">
        <f t="shared" ref="C3:C6" si="0">SUM(A3:B3)</f>
        <v>14</v>
      </c>
    </row>
    <row r="4" spans="1:3" x14ac:dyDescent="0.25">
      <c r="C4">
        <f t="shared" si="0"/>
        <v>0</v>
      </c>
    </row>
    <row r="5" spans="1:3" x14ac:dyDescent="0.25">
      <c r="A5">
        <v>6</v>
      </c>
      <c r="B5">
        <v>7</v>
      </c>
      <c r="C5">
        <f t="shared" si="0"/>
        <v>13</v>
      </c>
    </row>
    <row r="6" spans="1:3" x14ac:dyDescent="0.25">
      <c r="A6">
        <v>5</v>
      </c>
      <c r="B6">
        <v>8</v>
      </c>
      <c r="C6">
        <f t="shared" si="0"/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2D20-0E25-49B5-A903-3CA5C95B7328}">
  <dimension ref="B2:H17"/>
  <sheetViews>
    <sheetView workbookViewId="0">
      <selection activeCell="J11" sqref="J11"/>
    </sheetView>
  </sheetViews>
  <sheetFormatPr defaultRowHeight="15" x14ac:dyDescent="0.25"/>
  <cols>
    <col min="2" max="2" width="14" bestFit="1" customWidth="1"/>
    <col min="5" max="5" width="14.7109375" customWidth="1"/>
    <col min="6" max="6" width="12.140625" customWidth="1"/>
    <col min="8" max="8" width="25" bestFit="1" customWidth="1"/>
  </cols>
  <sheetData>
    <row r="2" spans="2:8" x14ac:dyDescent="0.25">
      <c r="B2" s="26" t="s">
        <v>15537</v>
      </c>
    </row>
    <row r="3" spans="2:8" x14ac:dyDescent="0.25">
      <c r="B3" s="26" t="s">
        <v>15538</v>
      </c>
      <c r="D3" s="26" t="s">
        <v>15543</v>
      </c>
    </row>
    <row r="4" spans="2:8" x14ac:dyDescent="0.25">
      <c r="B4" s="26" t="s">
        <v>3</v>
      </c>
      <c r="D4" s="26" t="s">
        <v>15544</v>
      </c>
    </row>
    <row r="5" spans="2:8" x14ac:dyDescent="0.25">
      <c r="B5" s="26" t="s">
        <v>15539</v>
      </c>
      <c r="D5" s="26" t="s">
        <v>15545</v>
      </c>
    </row>
    <row r="6" spans="2:8" x14ac:dyDescent="0.25">
      <c r="B6" s="26" t="s">
        <v>15540</v>
      </c>
      <c r="D6" s="26" t="s">
        <v>15546</v>
      </c>
    </row>
    <row r="7" spans="2:8" x14ac:dyDescent="0.25">
      <c r="B7" s="26" t="s">
        <v>15541</v>
      </c>
    </row>
    <row r="8" spans="2:8" x14ac:dyDescent="0.25">
      <c r="B8" s="26" t="s">
        <v>15542</v>
      </c>
    </row>
    <row r="9" spans="2:8" x14ac:dyDescent="0.25">
      <c r="E9" s="34" t="s">
        <v>15551</v>
      </c>
      <c r="F9" s="35" t="s">
        <v>15552</v>
      </c>
      <c r="H9" s="30" t="s">
        <v>15553</v>
      </c>
    </row>
    <row r="10" spans="2:8" x14ac:dyDescent="0.25">
      <c r="B10" s="31" t="s">
        <v>15460</v>
      </c>
      <c r="C10" s="31" t="s">
        <v>15382</v>
      </c>
      <c r="E10" s="32" t="s">
        <v>15537</v>
      </c>
      <c r="F10" s="33">
        <v>60</v>
      </c>
    </row>
    <row r="11" spans="2:8" x14ac:dyDescent="0.25">
      <c r="B11" s="6" t="s">
        <v>15550</v>
      </c>
      <c r="C11" s="6">
        <v>6764</v>
      </c>
      <c r="E11" s="32" t="s">
        <v>15538</v>
      </c>
      <c r="F11" s="33">
        <v>120</v>
      </c>
    </row>
    <row r="12" spans="2:8" x14ac:dyDescent="0.25">
      <c r="B12" s="6" t="s">
        <v>15462</v>
      </c>
      <c r="C12" s="6">
        <v>6888</v>
      </c>
      <c r="E12" s="32" t="s">
        <v>15382</v>
      </c>
      <c r="F12" s="33">
        <v>12</v>
      </c>
    </row>
    <row r="13" spans="2:8" x14ac:dyDescent="0.25">
      <c r="B13" s="6" t="s">
        <v>15549</v>
      </c>
      <c r="C13" s="6">
        <v>7363</v>
      </c>
      <c r="E13" s="32" t="s">
        <v>15539</v>
      </c>
      <c r="F13" s="33">
        <v>9</v>
      </c>
    </row>
    <row r="14" spans="2:8" x14ac:dyDescent="0.25">
      <c r="B14" s="6" t="s">
        <v>15547</v>
      </c>
      <c r="C14" s="6">
        <v>4675</v>
      </c>
      <c r="E14" s="32" t="s">
        <v>15540</v>
      </c>
      <c r="F14" s="33">
        <v>5</v>
      </c>
    </row>
    <row r="15" spans="2:8" x14ac:dyDescent="0.25">
      <c r="B15" s="6" t="s">
        <v>15471</v>
      </c>
      <c r="C15" s="6">
        <v>3000</v>
      </c>
      <c r="E15" s="32" t="s">
        <v>15541</v>
      </c>
      <c r="F15" s="33">
        <v>70</v>
      </c>
    </row>
    <row r="16" spans="2:8" x14ac:dyDescent="0.25">
      <c r="B16" s="6" t="s">
        <v>15548</v>
      </c>
      <c r="C16" s="6">
        <v>3476</v>
      </c>
      <c r="E16" s="36" t="s">
        <v>15542</v>
      </c>
      <c r="F16" s="37">
        <v>8</v>
      </c>
    </row>
    <row r="17" spans="2:3" x14ac:dyDescent="0.25">
      <c r="B17" s="6"/>
      <c r="C17" s="6"/>
    </row>
  </sheetData>
  <phoneticPr fontId="10" type="noConversion"/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90AE-2A32-46FA-A779-30C28615FB70}">
  <dimension ref="A1:A8"/>
  <sheetViews>
    <sheetView tabSelected="1" workbookViewId="0">
      <selection activeCell="I19" sqref="I19"/>
    </sheetView>
  </sheetViews>
  <sheetFormatPr defaultRowHeight="15" x14ac:dyDescent="0.25"/>
  <cols>
    <col min="1" max="1" width="14" bestFit="1" customWidth="1"/>
  </cols>
  <sheetData>
    <row r="1" spans="1:1" x14ac:dyDescent="0.25">
      <c r="A1" s="6" t="s">
        <v>15551</v>
      </c>
    </row>
    <row r="2" spans="1:1" x14ac:dyDescent="0.25">
      <c r="A2" s="30" t="s">
        <v>15537</v>
      </c>
    </row>
    <row r="3" spans="1:1" x14ac:dyDescent="0.25">
      <c r="A3" s="30" t="s">
        <v>15538</v>
      </c>
    </row>
    <row r="4" spans="1:1" x14ac:dyDescent="0.25">
      <c r="A4" s="30" t="s">
        <v>3</v>
      </c>
    </row>
    <row r="5" spans="1:1" x14ac:dyDescent="0.25">
      <c r="A5" s="30" t="s">
        <v>15539</v>
      </c>
    </row>
    <row r="6" spans="1:1" x14ac:dyDescent="0.25">
      <c r="A6" s="30" t="s">
        <v>15540</v>
      </c>
    </row>
    <row r="7" spans="1:1" x14ac:dyDescent="0.25">
      <c r="A7" s="30" t="s">
        <v>15541</v>
      </c>
    </row>
    <row r="8" spans="1:1" x14ac:dyDescent="0.25">
      <c r="A8" s="30" t="s">
        <v>15542</v>
      </c>
    </row>
  </sheetData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3B0-2834-48B8-9080-3FDEB3B1126A}">
  <dimension ref="A1:A8"/>
  <sheetViews>
    <sheetView workbookViewId="0">
      <selection activeCell="I19" sqref="I19"/>
    </sheetView>
  </sheetViews>
  <sheetFormatPr defaultRowHeight="15" x14ac:dyDescent="0.25"/>
  <cols>
    <col min="1" max="1" width="14" bestFit="1" customWidth="1"/>
  </cols>
  <sheetData>
    <row r="1" spans="1:1" x14ac:dyDescent="0.25">
      <c r="A1" s="6" t="s">
        <v>15551</v>
      </c>
    </row>
    <row r="2" spans="1:1" x14ac:dyDescent="0.25">
      <c r="A2" t="s">
        <v>15537</v>
      </c>
    </row>
    <row r="3" spans="1:1" x14ac:dyDescent="0.25">
      <c r="A3" t="s">
        <v>15538</v>
      </c>
    </row>
    <row r="4" spans="1:1" x14ac:dyDescent="0.25">
      <c r="A4" t="s">
        <v>3</v>
      </c>
    </row>
    <row r="5" spans="1:1" x14ac:dyDescent="0.25">
      <c r="A5" t="s">
        <v>15539</v>
      </c>
    </row>
    <row r="6" spans="1:1" x14ac:dyDescent="0.25">
      <c r="A6" t="s">
        <v>15540</v>
      </c>
    </row>
    <row r="7" spans="1:1" x14ac:dyDescent="0.25">
      <c r="A7" t="s">
        <v>15541</v>
      </c>
    </row>
    <row r="8" spans="1:1" x14ac:dyDescent="0.25">
      <c r="A8" t="s">
        <v>15542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58A4-C0FF-4DD7-BB30-116D87B93185}">
  <dimension ref="A1:A8"/>
  <sheetViews>
    <sheetView workbookViewId="0">
      <selection activeCell="I19" sqref="I19"/>
    </sheetView>
  </sheetViews>
  <sheetFormatPr defaultRowHeight="15" x14ac:dyDescent="0.25"/>
  <cols>
    <col min="1" max="1" width="14" bestFit="1" customWidth="1"/>
  </cols>
  <sheetData>
    <row r="1" spans="1:1" x14ac:dyDescent="0.25">
      <c r="A1" s="6" t="s">
        <v>15551</v>
      </c>
    </row>
    <row r="2" spans="1:1" x14ac:dyDescent="0.25">
      <c r="A2" t="s">
        <v>15537</v>
      </c>
    </row>
    <row r="3" spans="1:1" x14ac:dyDescent="0.25">
      <c r="A3" t="s">
        <v>15538</v>
      </c>
    </row>
    <row r="4" spans="1:1" x14ac:dyDescent="0.25">
      <c r="A4" t="s">
        <v>3</v>
      </c>
    </row>
    <row r="5" spans="1:1" x14ac:dyDescent="0.25">
      <c r="A5" t="s">
        <v>15539</v>
      </c>
    </row>
    <row r="6" spans="1:1" x14ac:dyDescent="0.25">
      <c r="A6" t="s">
        <v>15540</v>
      </c>
    </row>
    <row r="7" spans="1:1" x14ac:dyDescent="0.25">
      <c r="A7" t="s">
        <v>15541</v>
      </c>
    </row>
    <row r="8" spans="1:1" x14ac:dyDescent="0.25">
      <c r="A8" t="s">
        <v>15542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15</vt:i4>
      </vt:variant>
    </vt:vector>
  </HeadingPairs>
  <TitlesOfParts>
    <vt:vector size="35" baseType="lpstr">
      <vt:lpstr>DmartSalesData</vt:lpstr>
      <vt:lpstr>Jan-sales</vt:lpstr>
      <vt:lpstr>Feb-sales</vt:lpstr>
      <vt:lpstr>March-sales</vt:lpstr>
      <vt:lpstr>Total sales </vt:lpstr>
      <vt:lpstr>Math Function</vt:lpstr>
      <vt:lpstr>logical function</vt:lpstr>
      <vt:lpstr>NorthSales</vt:lpstr>
      <vt:lpstr>South sales</vt:lpstr>
      <vt:lpstr>Eastsales</vt:lpstr>
      <vt:lpstr>West sales</vt:lpstr>
      <vt:lpstr>Summarysheet</vt:lpstr>
      <vt:lpstr>Sheet1</vt:lpstr>
      <vt:lpstr>Autofill</vt:lpstr>
      <vt:lpstr>Flashfill</vt:lpstr>
      <vt:lpstr>Autofill-Nonadjacent</vt:lpstr>
      <vt:lpstr>Custom list</vt:lpstr>
      <vt:lpstr>1</vt:lpstr>
      <vt:lpstr>2</vt:lpstr>
      <vt:lpstr>3</vt:lpstr>
      <vt:lpstr>allowances</vt:lpstr>
      <vt:lpstr>AllSales</vt:lpstr>
      <vt:lpstr>Englishmarks</vt:lpstr>
      <vt:lpstr>febsales</vt:lpstr>
      <vt:lpstr>gstrate</vt:lpstr>
      <vt:lpstr>janSales</vt:lpstr>
      <vt:lpstr>ketanmarks</vt:lpstr>
      <vt:lpstr>marsales</vt:lpstr>
      <vt:lpstr>mathsmarks</vt:lpstr>
      <vt:lpstr>Nehamarks</vt:lpstr>
      <vt:lpstr>NetSales</vt:lpstr>
      <vt:lpstr>sahilmarks</vt:lpstr>
      <vt:lpstr>salary</vt:lpstr>
      <vt:lpstr>sciencemarks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Bhushan Gujarkar</cp:lastModifiedBy>
  <dcterms:created xsi:type="dcterms:W3CDTF">2026-04-18T06:02:34Z</dcterms:created>
  <dcterms:modified xsi:type="dcterms:W3CDTF">2026-09-18T06:26:24Z</dcterms:modified>
</cp:coreProperties>
</file>