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usiness Development\International Equities BD\Candidate Materials\GE EU Case Studies\Case Study Materials\SDA GE\SDA Case Study (James&amp;Nico)\"/>
    </mc:Choice>
  </mc:AlternateContent>
  <xr:revisionPtr revIDLastSave="0" documentId="13_ncr:1_{A1FF211A-A039-4580-8413-ED7E312EFA10}" xr6:coauthVersionLast="45" xr6:coauthVersionMax="45" xr10:uidLastSave="{00000000-0000-0000-0000-000000000000}"/>
  <bookViews>
    <workbookView xWindow="2880" yWindow="3520" windowWidth="28800" windowHeight="15460" xr2:uid="{00000000-000D-0000-FFFF-FFFF00000000}"/>
  </bookViews>
  <sheets>
    <sheet name="URL" sheetId="1" r:id="rId1"/>
    <sheet name="Sheet3" sheetId="3" r:id="rId2"/>
  </sheets>
  <definedNames>
    <definedName name="_xlnm.Print_Area" localSheetId="0">URL!$A$1:$I$60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6" i="1" s="1"/>
  <c r="C38" i="1" s="1"/>
  <c r="D34" i="1"/>
  <c r="D36" i="1" s="1"/>
  <c r="D38" i="1" s="1"/>
  <c r="E34" i="1"/>
  <c r="E36" i="1" s="1"/>
  <c r="E38" i="1" s="1"/>
  <c r="F34" i="1"/>
  <c r="F36" i="1" s="1"/>
  <c r="F38" i="1" s="1"/>
  <c r="G34" i="1"/>
  <c r="G36" i="1" s="1"/>
  <c r="G38" i="1" s="1"/>
  <c r="H34" i="1"/>
  <c r="H36" i="1" s="1"/>
  <c r="H38" i="1" s="1"/>
  <c r="I34" i="1"/>
  <c r="I36" i="1" s="1"/>
  <c r="I38" i="1" s="1"/>
  <c r="B35" i="1"/>
  <c r="B34" i="1" s="1"/>
  <c r="B36" i="1" s="1"/>
  <c r="B38" i="1" s="1"/>
  <c r="C48" i="1"/>
  <c r="C50" i="1" s="1"/>
  <c r="C52" i="1" s="1"/>
  <c r="D48" i="1"/>
  <c r="D50" i="1" s="1"/>
  <c r="D52" i="1" s="1"/>
  <c r="E48" i="1"/>
  <c r="E50" i="1" s="1"/>
  <c r="E52" i="1" s="1"/>
  <c r="F48" i="1"/>
  <c r="F50" i="1" s="1"/>
  <c r="F52" i="1" s="1"/>
  <c r="G48" i="1"/>
  <c r="G50" i="1" s="1"/>
  <c r="G52" i="1" s="1"/>
  <c r="H48" i="1"/>
  <c r="H50" i="1" s="1"/>
  <c r="H52" i="1" s="1"/>
  <c r="I48" i="1"/>
  <c r="I50" i="1" s="1"/>
  <c r="I52" i="1" s="1"/>
  <c r="B49" i="1"/>
  <c r="B48" i="1" s="1"/>
  <c r="B50" i="1" s="1"/>
  <c r="B52" i="1" s="1"/>
  <c r="B28" i="1"/>
  <c r="B27" i="1" s="1"/>
  <c r="B29" i="1" s="1"/>
  <c r="B31" i="1" s="1"/>
  <c r="I41" i="1"/>
  <c r="I43" i="1" s="1"/>
  <c r="I45" i="1" s="1"/>
  <c r="H41" i="1"/>
  <c r="H43" i="1" s="1"/>
  <c r="H45" i="1" s="1"/>
  <c r="G41" i="1"/>
  <c r="G43" i="1" s="1"/>
  <c r="G45" i="1" s="1"/>
  <c r="F41" i="1"/>
  <c r="F43" i="1" s="1"/>
  <c r="F45" i="1" s="1"/>
  <c r="E41" i="1"/>
  <c r="E43" i="1" s="1"/>
  <c r="E45" i="1" s="1"/>
  <c r="D41" i="1"/>
  <c r="D43" i="1" s="1"/>
  <c r="D45" i="1" s="1"/>
  <c r="C41" i="1"/>
  <c r="C43" i="1" s="1"/>
  <c r="C45" i="1" s="1"/>
  <c r="B42" i="1"/>
  <c r="B41" i="1" s="1"/>
  <c r="B43" i="1" s="1"/>
  <c r="B45" i="1" s="1"/>
  <c r="I55" i="1"/>
  <c r="I57" i="1" s="1"/>
  <c r="I59" i="1" s="1"/>
  <c r="H55" i="1"/>
  <c r="H57" i="1" s="1"/>
  <c r="H59" i="1" s="1"/>
  <c r="G55" i="1"/>
  <c r="G57" i="1" s="1"/>
  <c r="G59" i="1" s="1"/>
  <c r="F55" i="1"/>
  <c r="F57" i="1" s="1"/>
  <c r="F59" i="1" s="1"/>
  <c r="E55" i="1"/>
  <c r="E57" i="1" s="1"/>
  <c r="E59" i="1" s="1"/>
  <c r="D55" i="1"/>
  <c r="D57" i="1" s="1"/>
  <c r="D59" i="1" s="1"/>
  <c r="C55" i="1"/>
  <c r="C57" i="1" s="1"/>
  <c r="C59" i="1" s="1"/>
  <c r="B56" i="1"/>
  <c r="B55" i="1" s="1"/>
  <c r="B57" i="1" s="1"/>
  <c r="B59" i="1" s="1"/>
  <c r="B21" i="1"/>
  <c r="B20" i="1" s="1"/>
  <c r="B22" i="1" s="1"/>
  <c r="B24" i="1" s="1"/>
  <c r="I20" i="1"/>
  <c r="I22" i="1" s="1"/>
  <c r="I24" i="1" s="1"/>
  <c r="H20" i="1"/>
  <c r="H22" i="1" s="1"/>
  <c r="H24" i="1" s="1"/>
  <c r="G20" i="1"/>
  <c r="G22" i="1" s="1"/>
  <c r="G24" i="1" s="1"/>
  <c r="F20" i="1"/>
  <c r="F22" i="1" s="1"/>
  <c r="F24" i="1" s="1"/>
  <c r="E20" i="1"/>
  <c r="E22" i="1" s="1"/>
  <c r="E24" i="1" s="1"/>
  <c r="D20" i="1"/>
  <c r="D22" i="1" s="1"/>
  <c r="D24" i="1" s="1"/>
  <c r="C20" i="1"/>
  <c r="C22" i="1" s="1"/>
  <c r="C24" i="1" s="1"/>
  <c r="B14" i="1"/>
  <c r="B13" i="1" s="1"/>
  <c r="B15" i="1" s="1"/>
  <c r="I27" i="1"/>
  <c r="I29" i="1" s="1"/>
  <c r="I31" i="1" s="1"/>
  <c r="H27" i="1"/>
  <c r="H29" i="1" s="1"/>
  <c r="H31" i="1" s="1"/>
  <c r="G27" i="1"/>
  <c r="G29" i="1" s="1"/>
  <c r="G31" i="1" s="1"/>
  <c r="F27" i="1"/>
  <c r="F29" i="1" s="1"/>
  <c r="F31" i="1" s="1"/>
  <c r="E27" i="1"/>
  <c r="E29" i="1" s="1"/>
  <c r="E31" i="1" s="1"/>
  <c r="D27" i="1"/>
  <c r="D29" i="1" s="1"/>
  <c r="D31" i="1" s="1"/>
  <c r="C27" i="1"/>
  <c r="C29" i="1" s="1"/>
  <c r="C31" i="1" s="1"/>
  <c r="F13" i="1"/>
  <c r="F15" i="1" s="1"/>
  <c r="E13" i="1"/>
  <c r="E15" i="1" s="1"/>
  <c r="D13" i="1"/>
  <c r="D15" i="1" s="1"/>
  <c r="C13" i="1"/>
  <c r="C15" i="1" s="1"/>
  <c r="G13" i="1"/>
  <c r="G15" i="1" s="1"/>
  <c r="H13" i="1"/>
  <c r="H15" i="1" s="1"/>
  <c r="I13" i="1"/>
  <c r="I15" i="1" s="1"/>
  <c r="C10" i="1"/>
  <c r="D10" i="1"/>
  <c r="E10" i="1"/>
  <c r="F10" i="1"/>
  <c r="G10" i="1"/>
  <c r="H10" i="1"/>
  <c r="I10" i="1"/>
  <c r="B10" i="1"/>
  <c r="B17" i="1" l="1"/>
  <c r="C11" i="1"/>
  <c r="D11" i="1"/>
  <c r="E11" i="1"/>
  <c r="F11" i="1"/>
  <c r="G11" i="1"/>
  <c r="H11" i="1"/>
  <c r="I11" i="1"/>
  <c r="C17" i="1"/>
  <c r="D17" i="1"/>
  <c r="E17" i="1"/>
  <c r="F17" i="1"/>
  <c r="G17" i="1"/>
  <c r="H17" i="1"/>
  <c r="I17" i="1"/>
  <c r="B11" i="1"/>
</calcChain>
</file>

<file path=xl/sharedStrings.xml><?xml version="1.0" encoding="utf-8"?>
<sst xmlns="http://schemas.openxmlformats.org/spreadsheetml/2006/main" count="64" uniqueCount="28">
  <si>
    <t xml:space="preserve">    Total Minutes (MM)</t>
  </si>
  <si>
    <t xml:space="preserve">    Average Minutes per Visit</t>
  </si>
  <si>
    <t>Dominos Pizza</t>
  </si>
  <si>
    <t xml:space="preserve">    Reach</t>
  </si>
  <si>
    <t xml:space="preserve">    Total Visits</t>
  </si>
  <si>
    <t>McDonalds</t>
  </si>
  <si>
    <t>Papa Johns</t>
  </si>
  <si>
    <t>Popeyes</t>
  </si>
  <si>
    <t>Sonic</t>
  </si>
  <si>
    <t>Taco Bell</t>
  </si>
  <si>
    <t>Wendys</t>
  </si>
  <si>
    <t>1Q13</t>
  </si>
  <si>
    <t>2Q13</t>
  </si>
  <si>
    <t>3Q13</t>
  </si>
  <si>
    <t>4Q13</t>
  </si>
  <si>
    <t>1Q14</t>
  </si>
  <si>
    <t>2Q14</t>
  </si>
  <si>
    <t>3Q14</t>
  </si>
  <si>
    <t>4Q14</t>
  </si>
  <si>
    <t xml:space="preserve">    Average Visits per Unique Visitor/Viewer</t>
  </si>
  <si>
    <t xml:space="preserve">Desktop </t>
  </si>
  <si>
    <t>- The static panel only includes desktop data</t>
  </si>
  <si>
    <t xml:space="preserve">    Total Visits </t>
  </si>
  <si>
    <t xml:space="preserve">    Total Minutes</t>
  </si>
  <si>
    <t xml:space="preserve">    Total Unique Viewers</t>
  </si>
  <si>
    <t xml:space="preserve">    Total Unique Viewers in Panel </t>
  </si>
  <si>
    <t>- Total Visits includes each individual visit to a particular website</t>
  </si>
  <si>
    <t>- Citadel works with a 3rd party to receive URL data (website tracking) for a static panel of 1,000,000 people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</si>
</sst>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#,##0"/>
    <numFmt numFmtId="166" formatCode="0.0"/>
    <numFmt numFmtId="167" formatCode="##,###"/>
    <numFmt numFmtId="168" formatCode="##,##0.0"/>
    <numFmt numFmtId="169" formatCode="_(* #,##0.0_);_(* \(#,##0.0\);_(* &quot;-&quot;??_);_(@_)"/>
    <numFmt numFmtId="170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4">
    <xf numFmtId="0" fontId="0" fillId="0" borderId="0" xfId="0"/>
    <xf numFmtId="0" fontId="2" fillId="0" borderId="0" xfId="3"/>
    <xf numFmtId="0" fontId="2" fillId="0" borderId="0" xfId="3" applyAlignment="1">
      <alignment wrapText="1"/>
    </xf>
    <xf numFmtId="165" fontId="2" fillId="0" borderId="0" xfId="3" applyNumberFormat="1" applyAlignment="1">
      <alignment wrapText="1"/>
    </xf>
    <xf numFmtId="166" fontId="2" fillId="0" borderId="0" xfId="3" applyNumberFormat="1" applyAlignment="1">
      <alignment wrapText="1"/>
    </xf>
    <xf numFmtId="167" fontId="2" fillId="0" borderId="0" xfId="3" applyNumberFormat="1" applyAlignment="1">
      <alignment wrapText="1"/>
    </xf>
    <xf numFmtId="168" fontId="2" fillId="0" borderId="0" xfId="3" applyNumberFormat="1" applyAlignment="1">
      <alignment wrapText="1"/>
    </xf>
    <xf numFmtId="0" fontId="4" fillId="0" borderId="0" xfId="3" applyFont="1" applyAlignment="1">
      <alignment horizontal="center" vertical="center" wrapText="1"/>
    </xf>
    <xf numFmtId="0" fontId="3" fillId="0" borderId="0" xfId="3" applyFont="1" applyAlignment="1">
      <alignment wrapText="1"/>
    </xf>
    <xf numFmtId="170" fontId="0" fillId="0" borderId="0" xfId="1" applyNumberFormat="1" applyFont="1"/>
    <xf numFmtId="0" fontId="0" fillId="0" borderId="0" xfId="0" applyFill="1"/>
    <xf numFmtId="170" fontId="2" fillId="0" borderId="0" xfId="1" applyNumberFormat="1" applyFont="1" applyAlignment="1">
      <alignment wrapText="1"/>
    </xf>
    <xf numFmtId="170" fontId="3" fillId="0" borderId="0" xfId="1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170" fontId="2" fillId="2" borderId="0" xfId="1" applyNumberFormat="1" applyFont="1" applyFill="1" applyAlignment="1">
      <alignment wrapText="1"/>
    </xf>
    <xf numFmtId="0" fontId="6" fillId="3" borderId="0" xfId="4" applyFont="1" applyFill="1" applyBorder="1" applyAlignment="1">
      <alignment horizontal="left" vertical="center"/>
    </xf>
    <xf numFmtId="0" fontId="6" fillId="3" borderId="0" xfId="3" applyFont="1" applyFill="1" applyAlignment="1">
      <alignment wrapText="1"/>
    </xf>
    <xf numFmtId="0" fontId="0" fillId="3" borderId="0" xfId="0" applyFill="1"/>
    <xf numFmtId="0" fontId="4" fillId="2" borderId="0" xfId="3" applyFont="1" applyFill="1" applyAlignment="1">
      <alignment wrapText="1"/>
    </xf>
    <xf numFmtId="0" fontId="2" fillId="2" borderId="0" xfId="3" applyFill="1"/>
    <xf numFmtId="0" fontId="3" fillId="4" borderId="0" xfId="3" applyFont="1" applyFill="1" applyAlignment="1">
      <alignment wrapText="1"/>
    </xf>
    <xf numFmtId="0" fontId="2" fillId="4" borderId="0" xfId="3" applyFill="1" applyAlignment="1">
      <alignment wrapText="1"/>
    </xf>
    <xf numFmtId="0" fontId="6" fillId="3" borderId="0" xfId="3" applyFont="1" applyFill="1" applyAlignment="1">
      <alignment horizontal="right" vertical="center" wrapText="1"/>
    </xf>
    <xf numFmtId="170" fontId="2" fillId="4" borderId="0" xfId="1" applyNumberFormat="1" applyFont="1" applyFill="1" applyAlignment="1">
      <alignment horizontal="right" wrapText="1"/>
    </xf>
    <xf numFmtId="170" fontId="2" fillId="0" borderId="0" xfId="1" applyNumberFormat="1" applyFont="1" applyAlignment="1">
      <alignment horizontal="right" wrapText="1"/>
    </xf>
    <xf numFmtId="10" fontId="2" fillId="4" borderId="0" xfId="2" applyNumberFormat="1" applyFont="1" applyFill="1" applyAlignment="1">
      <alignment horizontal="right" wrapText="1"/>
    </xf>
    <xf numFmtId="169" fontId="2" fillId="4" borderId="0" xfId="1" applyNumberFormat="1" applyFont="1" applyFill="1" applyAlignment="1">
      <alignment horizontal="right" wrapText="1"/>
    </xf>
    <xf numFmtId="170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70" fontId="0" fillId="0" borderId="0" xfId="1" applyNumberFormat="1" applyFont="1" applyAlignment="1">
      <alignment horizontal="right"/>
    </xf>
    <xf numFmtId="170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NumberFormat="1" applyFont="1" applyAlignment="1">
      <alignment horizontal="right"/>
    </xf>
    <xf numFmtId="169" fontId="0" fillId="4" borderId="0" xfId="1" applyNumberFormat="1" applyFont="1" applyFill="1" applyAlignment="1">
      <alignment horizontal="right"/>
    </xf>
    <xf numFmtId="169" fontId="0" fillId="4" borderId="0" xfId="0" applyNumberFormat="1" applyFill="1" applyAlignment="1">
      <alignment horizontal="right"/>
    </xf>
    <xf numFmtId="170" fontId="0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70" fontId="6" fillId="3" borderId="0" xfId="1" applyNumberFormat="1" applyFont="1" applyFill="1" applyAlignment="1">
      <alignment horizontal="right" wrapText="1"/>
    </xf>
    <xf numFmtId="0" fontId="5" fillId="0" borderId="0" xfId="0" quotePrefix="1" applyFont="1"/>
    <xf numFmtId="0" fontId="3" fillId="0" borderId="0" xfId="3" applyFont="1"/>
    <xf numFmtId="165" fontId="3" fillId="0" borderId="0" xfId="3" applyNumberFormat="1" applyFont="1" applyAlignment="1">
      <alignment wrapText="1"/>
    </xf>
    <xf numFmtId="10" fontId="3" fillId="0" borderId="0" xfId="2" applyNumberFormat="1" applyFont="1" applyAlignment="1">
      <alignment wrapText="1"/>
    </xf>
    <xf numFmtId="167" fontId="3" fillId="0" borderId="0" xfId="3" applyNumberFormat="1" applyFont="1" applyAlignment="1">
      <alignment wrapText="1"/>
    </xf>
    <xf numFmtId="168" fontId="3" fillId="0" borderId="0" xfId="3" applyNumberFormat="1" applyFont="1" applyAlignment="1">
      <alignment wrapText="1"/>
    </xf>
  </cellXfs>
  <cellStyles count="23">
    <cellStyle name="bch" xfId="4" xr:uid="{00000000-0005-0000-0000-000000000000}"/>
    <cellStyle name="bch 2" xfId="5" xr:uid="{00000000-0005-0000-0000-000001000000}"/>
    <cellStyle name="bci" xfId="6" xr:uid="{00000000-0005-0000-0000-000002000000}"/>
    <cellStyle name="bci 2" xfId="7" xr:uid="{00000000-0005-0000-0000-000003000000}"/>
    <cellStyle name="cell" xfId="8" xr:uid="{00000000-0005-0000-0000-000004000000}"/>
    <cellStyle name="cell 2" xfId="9" xr:uid="{00000000-0005-0000-0000-000005000000}"/>
    <cellStyle name="ch" xfId="10" xr:uid="{00000000-0005-0000-0000-000006000000}"/>
    <cellStyle name="ch 2" xfId="11" xr:uid="{00000000-0005-0000-0000-000007000000}"/>
    <cellStyle name="Comma" xfId="1" builtinId="3"/>
    <cellStyle name="dah" xfId="12" xr:uid="{00000000-0005-0000-0000-000009000000}"/>
    <cellStyle name="dah 2" xfId="13" xr:uid="{00000000-0005-0000-0000-00000A000000}"/>
    <cellStyle name="dan" xfId="14" xr:uid="{00000000-0005-0000-0000-00000B000000}"/>
    <cellStyle name="dan 2" xfId="15" xr:uid="{00000000-0005-0000-0000-00000C000000}"/>
    <cellStyle name="Normal" xfId="0" builtinId="0"/>
    <cellStyle name="Normal 2" xfId="16" xr:uid="{00000000-0005-0000-0000-00000E000000}"/>
    <cellStyle name="Normal 3" xfId="3" xr:uid="{00000000-0005-0000-0000-00000F000000}"/>
    <cellStyle name="orh" xfId="17" xr:uid="{00000000-0005-0000-0000-000010000000}"/>
    <cellStyle name="orh 2" xfId="18" xr:uid="{00000000-0005-0000-0000-000011000000}"/>
    <cellStyle name="Percent" xfId="2" builtinId="5"/>
    <cellStyle name="rh" xfId="19" xr:uid="{00000000-0005-0000-0000-000013000000}"/>
    <cellStyle name="rh 2" xfId="20" xr:uid="{00000000-0005-0000-0000-000014000000}"/>
    <cellStyle name="srh" xfId="21" xr:uid="{00000000-0005-0000-0000-000015000000}"/>
    <cellStyle name="srh 2" xfId="2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60"/>
  <sheetViews>
    <sheetView tabSelected="1" zoomScaleNormal="100" workbookViewId="0">
      <selection activeCell="A3" sqref="A3"/>
    </sheetView>
  </sheetViews>
  <sheetFormatPr defaultRowHeight="14.5" x14ac:dyDescent="0.35"/>
  <cols>
    <col min="1" max="1" width="39.1796875" customWidth="1"/>
    <col min="2" max="2" width="14.26953125" style="9" bestFit="1" customWidth="1"/>
    <col min="3" max="3" width="14.26953125" style="10" bestFit="1" customWidth="1"/>
    <col min="4" max="9" width="14.26953125" bestFit="1" customWidth="1"/>
    <col min="10" max="23" width="13.26953125" bestFit="1" customWidth="1"/>
    <col min="24" max="24" width="12.54296875" customWidth="1"/>
  </cols>
  <sheetData>
    <row r="2" spans="1:24" x14ac:dyDescent="0.35">
      <c r="A2" s="38" t="s">
        <v>27</v>
      </c>
    </row>
    <row r="3" spans="1:24" x14ac:dyDescent="0.35">
      <c r="A3" s="38" t="s">
        <v>26</v>
      </c>
    </row>
    <row r="4" spans="1:24" x14ac:dyDescent="0.35">
      <c r="A4" s="38" t="s">
        <v>21</v>
      </c>
    </row>
    <row r="7" spans="1:24" x14ac:dyDescent="0.35">
      <c r="A7" s="15" t="s">
        <v>20</v>
      </c>
      <c r="B7" s="22" t="s">
        <v>11</v>
      </c>
      <c r="C7" s="22" t="s">
        <v>12</v>
      </c>
      <c r="D7" s="22" t="s">
        <v>13</v>
      </c>
      <c r="E7" s="22" t="s">
        <v>14</v>
      </c>
      <c r="F7" s="22" t="s">
        <v>15</v>
      </c>
      <c r="G7" s="22" t="s">
        <v>16</v>
      </c>
      <c r="H7" s="22" t="s">
        <v>17</v>
      </c>
      <c r="I7" s="22" t="s">
        <v>18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4" x14ac:dyDescent="0.35">
      <c r="A8" s="17"/>
      <c r="B8" s="35"/>
      <c r="C8" s="36"/>
      <c r="D8" s="36"/>
      <c r="E8" s="36"/>
      <c r="F8" s="36"/>
      <c r="G8" s="36"/>
      <c r="H8" s="36"/>
      <c r="I8" s="3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5">
      <c r="A9" s="16" t="s">
        <v>25</v>
      </c>
      <c r="B9" s="37">
        <v>1000000</v>
      </c>
      <c r="C9" s="37">
        <v>1000000</v>
      </c>
      <c r="D9" s="37">
        <v>1000000</v>
      </c>
      <c r="E9" s="37">
        <v>1000000</v>
      </c>
      <c r="F9" s="37">
        <v>1000000</v>
      </c>
      <c r="G9" s="37">
        <v>1000000</v>
      </c>
      <c r="H9" s="37">
        <v>1000000</v>
      </c>
      <c r="I9" s="37">
        <v>1000000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5"/>
    </row>
    <row r="10" spans="1:24" x14ac:dyDescent="0.35">
      <c r="A10" s="16" t="s">
        <v>22</v>
      </c>
      <c r="B10" s="37">
        <f t="shared" ref="B10:I10" si="0">B9*(200*3)</f>
        <v>600000000</v>
      </c>
      <c r="C10" s="37">
        <f t="shared" si="0"/>
        <v>600000000</v>
      </c>
      <c r="D10" s="37">
        <f t="shared" si="0"/>
        <v>600000000</v>
      </c>
      <c r="E10" s="37">
        <f t="shared" si="0"/>
        <v>600000000</v>
      </c>
      <c r="F10" s="37">
        <f t="shared" si="0"/>
        <v>600000000</v>
      </c>
      <c r="G10" s="37">
        <f t="shared" si="0"/>
        <v>600000000</v>
      </c>
      <c r="H10" s="37">
        <f t="shared" si="0"/>
        <v>600000000</v>
      </c>
      <c r="I10" s="37">
        <f t="shared" si="0"/>
        <v>600000000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"/>
    </row>
    <row r="11" spans="1:24" x14ac:dyDescent="0.35">
      <c r="A11" s="16" t="s">
        <v>23</v>
      </c>
      <c r="B11" s="37">
        <f t="shared" ref="B11:I11" si="1">B10*30</f>
        <v>18000000000</v>
      </c>
      <c r="C11" s="37">
        <f t="shared" si="1"/>
        <v>18000000000</v>
      </c>
      <c r="D11" s="37">
        <f t="shared" si="1"/>
        <v>18000000000</v>
      </c>
      <c r="E11" s="37">
        <f t="shared" si="1"/>
        <v>18000000000</v>
      </c>
      <c r="F11" s="37">
        <f t="shared" si="1"/>
        <v>18000000000</v>
      </c>
      <c r="G11" s="37">
        <f t="shared" si="1"/>
        <v>18000000000</v>
      </c>
      <c r="H11" s="37">
        <f t="shared" si="1"/>
        <v>18000000000</v>
      </c>
      <c r="I11" s="37">
        <f t="shared" si="1"/>
        <v>18000000000</v>
      </c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3"/>
    </row>
    <row r="12" spans="1:24" x14ac:dyDescent="0.35">
      <c r="A12" s="18" t="s">
        <v>2</v>
      </c>
      <c r="B12" s="14"/>
      <c r="C12" s="19"/>
      <c r="D12" s="19"/>
      <c r="E12" s="19"/>
      <c r="F12" s="19"/>
      <c r="G12" s="19"/>
      <c r="H12" s="19"/>
      <c r="I12" s="19"/>
      <c r="J12" s="1"/>
      <c r="K12" s="3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8" t="s">
        <v>24</v>
      </c>
      <c r="B13" s="24">
        <f>B$9*B14</f>
        <v>8211.0000000000018</v>
      </c>
      <c r="C13" s="24">
        <f>C$9*C14</f>
        <v>7348</v>
      </c>
      <c r="D13" s="24">
        <f>D$9*D14</f>
        <v>8430</v>
      </c>
      <c r="E13" s="24">
        <f>E$9*E14</f>
        <v>8512</v>
      </c>
      <c r="F13" s="24">
        <f>F$9*F14</f>
        <v>8874</v>
      </c>
      <c r="G13" s="24">
        <f t="shared" ref="G13:I13" si="2">G$9*G14</f>
        <v>9354</v>
      </c>
      <c r="H13" s="24">
        <f t="shared" si="2"/>
        <v>9355</v>
      </c>
      <c r="I13" s="24">
        <f t="shared" si="2"/>
        <v>9745</v>
      </c>
      <c r="J13" s="3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20" t="s">
        <v>3</v>
      </c>
      <c r="B14" s="25">
        <f>0.8211%</f>
        <v>8.2110000000000013E-3</v>
      </c>
      <c r="C14" s="25">
        <v>7.3480000000000004E-3</v>
      </c>
      <c r="D14" s="25">
        <v>8.43E-3</v>
      </c>
      <c r="E14" s="25">
        <v>8.5120000000000005E-3</v>
      </c>
      <c r="F14" s="25">
        <v>8.8739999999999999E-3</v>
      </c>
      <c r="G14" s="25">
        <v>9.3539999999999995E-3</v>
      </c>
      <c r="H14" s="25">
        <v>9.3550000000000005E-3</v>
      </c>
      <c r="I14" s="25">
        <v>9.7450000000000002E-3</v>
      </c>
      <c r="J14" s="13"/>
      <c r="K14" s="4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4"/>
    </row>
    <row r="15" spans="1:24" x14ac:dyDescent="0.35">
      <c r="A15" s="8" t="s">
        <v>4</v>
      </c>
      <c r="B15" s="24">
        <f>B13*B16</f>
        <v>73899.000000000015</v>
      </c>
      <c r="C15" s="24">
        <f>C13*C16</f>
        <v>58784</v>
      </c>
      <c r="D15" s="24">
        <f>D13*D16</f>
        <v>59010</v>
      </c>
      <c r="E15" s="24">
        <f>E13*E16</f>
        <v>68096</v>
      </c>
      <c r="F15" s="24">
        <f t="shared" ref="F15:I15" si="3">F13*F16</f>
        <v>79866</v>
      </c>
      <c r="G15" s="24">
        <f t="shared" si="3"/>
        <v>84186</v>
      </c>
      <c r="H15" s="24">
        <f t="shared" si="3"/>
        <v>93550</v>
      </c>
      <c r="I15" s="24">
        <f t="shared" si="3"/>
        <v>97450</v>
      </c>
      <c r="J15" s="5"/>
      <c r="K15" s="4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5">
      <c r="A16" s="20" t="s">
        <v>19</v>
      </c>
      <c r="B16" s="23">
        <v>9</v>
      </c>
      <c r="C16" s="23">
        <v>8</v>
      </c>
      <c r="D16" s="23">
        <v>7</v>
      </c>
      <c r="E16" s="23">
        <v>8</v>
      </c>
      <c r="F16" s="23">
        <v>9</v>
      </c>
      <c r="G16" s="23">
        <v>9</v>
      </c>
      <c r="H16" s="23">
        <v>10</v>
      </c>
      <c r="I16" s="23">
        <v>10</v>
      </c>
      <c r="J16" s="5"/>
      <c r="K16" s="4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5">
      <c r="A17" s="8" t="s">
        <v>23</v>
      </c>
      <c r="B17" s="24">
        <f>B15*B18</f>
        <v>413834.40000000008</v>
      </c>
      <c r="C17" s="24">
        <f t="shared" ref="C17:I17" si="4">C15*C18</f>
        <v>329190.39999999997</v>
      </c>
      <c r="D17" s="24">
        <f t="shared" si="4"/>
        <v>330456</v>
      </c>
      <c r="E17" s="24">
        <f t="shared" si="4"/>
        <v>381337.59999999998</v>
      </c>
      <c r="F17" s="24">
        <f t="shared" si="4"/>
        <v>399330</v>
      </c>
      <c r="G17" s="24">
        <f t="shared" si="4"/>
        <v>420930</v>
      </c>
      <c r="H17" s="24">
        <f t="shared" si="4"/>
        <v>374200</v>
      </c>
      <c r="I17" s="24">
        <f t="shared" si="4"/>
        <v>389800</v>
      </c>
      <c r="J17" s="3"/>
      <c r="K17" s="4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21" t="s">
        <v>1</v>
      </c>
      <c r="B18" s="26">
        <v>5.6</v>
      </c>
      <c r="C18" s="26">
        <v>5.6</v>
      </c>
      <c r="D18" s="26">
        <v>5.6</v>
      </c>
      <c r="E18" s="26">
        <v>5.6</v>
      </c>
      <c r="F18" s="26">
        <v>5</v>
      </c>
      <c r="G18" s="26">
        <v>5</v>
      </c>
      <c r="H18" s="26">
        <v>4</v>
      </c>
      <c r="I18" s="26">
        <v>4</v>
      </c>
      <c r="J18" s="6"/>
      <c r="K18" s="4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5">
      <c r="A19" s="18" t="s">
        <v>6</v>
      </c>
      <c r="B19" s="27"/>
      <c r="C19" s="28"/>
      <c r="D19" s="28"/>
      <c r="E19" s="28"/>
      <c r="F19" s="28"/>
      <c r="G19" s="28"/>
      <c r="H19" s="28"/>
      <c r="I19" s="28"/>
    </row>
    <row r="20" spans="1:24" x14ac:dyDescent="0.35">
      <c r="A20" s="8" t="s">
        <v>24</v>
      </c>
      <c r="B20" s="24">
        <f t="shared" ref="B20:I20" si="5">B$9*B21</f>
        <v>7212</v>
      </c>
      <c r="C20" s="24">
        <f t="shared" si="5"/>
        <v>6542</v>
      </c>
      <c r="D20" s="24">
        <f t="shared" si="5"/>
        <v>7125</v>
      </c>
      <c r="E20" s="24">
        <f t="shared" si="5"/>
        <v>7111.1</v>
      </c>
      <c r="F20" s="24">
        <f t="shared" si="5"/>
        <v>7257</v>
      </c>
      <c r="G20" s="24">
        <f t="shared" si="5"/>
        <v>7421.58</v>
      </c>
      <c r="H20" s="24">
        <f t="shared" si="5"/>
        <v>7631.5</v>
      </c>
      <c r="I20" s="24">
        <f t="shared" si="5"/>
        <v>7901</v>
      </c>
    </row>
    <row r="21" spans="1:24" x14ac:dyDescent="0.35">
      <c r="A21" s="20" t="s">
        <v>3</v>
      </c>
      <c r="B21" s="25">
        <f>0.7212%</f>
        <v>7.2119999999999997E-3</v>
      </c>
      <c r="C21" s="25">
        <v>6.5420000000000001E-3</v>
      </c>
      <c r="D21" s="25">
        <v>7.1250000000000003E-3</v>
      </c>
      <c r="E21" s="25">
        <v>7.1111000000000004E-3</v>
      </c>
      <c r="F21" s="25">
        <v>7.2570000000000004E-3</v>
      </c>
      <c r="G21" s="25">
        <v>7.4215799999999997E-3</v>
      </c>
      <c r="H21" s="25">
        <v>7.6315000000000003E-3</v>
      </c>
      <c r="I21" s="25">
        <v>7.901E-3</v>
      </c>
    </row>
    <row r="22" spans="1:24" x14ac:dyDescent="0.35">
      <c r="A22" s="8" t="s">
        <v>4</v>
      </c>
      <c r="B22" s="24">
        <f>B20*B23</f>
        <v>50484</v>
      </c>
      <c r="C22" s="24">
        <f t="shared" ref="C22:I22" si="6">C20*C23</f>
        <v>45794</v>
      </c>
      <c r="D22" s="24">
        <f t="shared" si="6"/>
        <v>57000</v>
      </c>
      <c r="E22" s="24">
        <f t="shared" si="6"/>
        <v>63999.9</v>
      </c>
      <c r="F22" s="24">
        <f t="shared" si="6"/>
        <v>58056</v>
      </c>
      <c r="G22" s="24">
        <f t="shared" si="6"/>
        <v>66794.22</v>
      </c>
      <c r="H22" s="24">
        <f t="shared" si="6"/>
        <v>83946.5</v>
      </c>
      <c r="I22" s="24">
        <f t="shared" si="6"/>
        <v>79010</v>
      </c>
    </row>
    <row r="23" spans="1:24" x14ac:dyDescent="0.35">
      <c r="A23" s="20" t="s">
        <v>19</v>
      </c>
      <c r="B23" s="23">
        <v>7</v>
      </c>
      <c r="C23" s="23">
        <v>7</v>
      </c>
      <c r="D23" s="23">
        <v>8</v>
      </c>
      <c r="E23" s="23">
        <v>9</v>
      </c>
      <c r="F23" s="23">
        <v>8</v>
      </c>
      <c r="G23" s="23">
        <v>9</v>
      </c>
      <c r="H23" s="23">
        <v>11</v>
      </c>
      <c r="I23" s="23">
        <v>10</v>
      </c>
    </row>
    <row r="24" spans="1:24" x14ac:dyDescent="0.35">
      <c r="A24" s="2" t="s">
        <v>0</v>
      </c>
      <c r="B24" s="29">
        <f>B22*B25</f>
        <v>302904</v>
      </c>
      <c r="C24" s="29">
        <f t="shared" ref="C24:I24" si="7">C22*C25</f>
        <v>274764</v>
      </c>
      <c r="D24" s="29">
        <f t="shared" si="7"/>
        <v>342000</v>
      </c>
      <c r="E24" s="29">
        <f t="shared" si="7"/>
        <v>383999.4</v>
      </c>
      <c r="F24" s="29">
        <f t="shared" si="7"/>
        <v>348336</v>
      </c>
      <c r="G24" s="29">
        <f t="shared" si="7"/>
        <v>400765.32</v>
      </c>
      <c r="H24" s="29">
        <f t="shared" si="7"/>
        <v>335786</v>
      </c>
      <c r="I24" s="29">
        <f t="shared" si="7"/>
        <v>316040</v>
      </c>
    </row>
    <row r="25" spans="1:24" x14ac:dyDescent="0.35">
      <c r="A25" s="21" t="s">
        <v>1</v>
      </c>
      <c r="B25" s="33">
        <v>6</v>
      </c>
      <c r="C25" s="34">
        <v>6</v>
      </c>
      <c r="D25" s="34">
        <v>6</v>
      </c>
      <c r="E25" s="34">
        <v>6</v>
      </c>
      <c r="F25" s="34">
        <v>6</v>
      </c>
      <c r="G25" s="34">
        <v>6</v>
      </c>
      <c r="H25" s="34">
        <v>4</v>
      </c>
      <c r="I25" s="34">
        <v>4</v>
      </c>
    </row>
    <row r="26" spans="1:24" x14ac:dyDescent="0.35">
      <c r="A26" s="18" t="s">
        <v>5</v>
      </c>
      <c r="B26" s="27"/>
      <c r="C26" s="28"/>
      <c r="D26" s="28"/>
      <c r="E26" s="28"/>
      <c r="F26" s="28"/>
      <c r="G26" s="28"/>
      <c r="H26" s="28"/>
      <c r="I26" s="28"/>
    </row>
    <row r="27" spans="1:24" x14ac:dyDescent="0.35">
      <c r="A27" s="8" t="s">
        <v>24</v>
      </c>
      <c r="B27" s="24">
        <f t="shared" ref="B27:I27" si="8">B$9*B28</f>
        <v>4113</v>
      </c>
      <c r="C27" s="24">
        <f t="shared" si="8"/>
        <v>4122.67</v>
      </c>
      <c r="D27" s="24">
        <f t="shared" si="8"/>
        <v>4043.56</v>
      </c>
      <c r="E27" s="24">
        <f t="shared" si="8"/>
        <v>4123.45</v>
      </c>
      <c r="F27" s="24">
        <f t="shared" si="8"/>
        <v>3983.0000000000005</v>
      </c>
      <c r="G27" s="24">
        <f t="shared" si="8"/>
        <v>3931.9999999999995</v>
      </c>
      <c r="H27" s="24">
        <f t="shared" si="8"/>
        <v>3976.0000000000005</v>
      </c>
      <c r="I27" s="24">
        <f t="shared" si="8"/>
        <v>4104</v>
      </c>
    </row>
    <row r="28" spans="1:24" x14ac:dyDescent="0.35">
      <c r="A28" s="20" t="s">
        <v>3</v>
      </c>
      <c r="B28" s="25">
        <f>0.4113%</f>
        <v>4.1130000000000003E-3</v>
      </c>
      <c r="C28" s="25">
        <v>4.1226700000000002E-3</v>
      </c>
      <c r="D28" s="25">
        <v>4.0435599999999999E-3</v>
      </c>
      <c r="E28" s="25">
        <v>4.1234499999999999E-3</v>
      </c>
      <c r="F28" s="25">
        <v>3.9830000000000004E-3</v>
      </c>
      <c r="G28" s="25">
        <v>3.9319999999999997E-3</v>
      </c>
      <c r="H28" s="25">
        <v>3.9760000000000004E-3</v>
      </c>
      <c r="I28" s="25">
        <v>4.104E-3</v>
      </c>
    </row>
    <row r="29" spans="1:24" x14ac:dyDescent="0.35">
      <c r="A29" s="8" t="s">
        <v>4</v>
      </c>
      <c r="B29" s="29">
        <f>B27*B30</f>
        <v>8226</v>
      </c>
      <c r="C29" s="32">
        <f>C27*C30</f>
        <v>12368.01</v>
      </c>
      <c r="D29" s="32">
        <f>D27*D30</f>
        <v>12130.68</v>
      </c>
      <c r="E29" s="32">
        <f>E27*E30</f>
        <v>8246.9</v>
      </c>
      <c r="F29" s="29">
        <f t="shared" ref="F29:I29" si="9">F27*F30</f>
        <v>3983.0000000000005</v>
      </c>
      <c r="G29" s="29">
        <f t="shared" si="9"/>
        <v>7863.9999999999991</v>
      </c>
      <c r="H29" s="29">
        <f t="shared" si="9"/>
        <v>7952.0000000000009</v>
      </c>
      <c r="I29" s="29">
        <f t="shared" si="9"/>
        <v>8208</v>
      </c>
    </row>
    <row r="30" spans="1:24" x14ac:dyDescent="0.35">
      <c r="A30" s="20" t="s">
        <v>19</v>
      </c>
      <c r="B30" s="30">
        <v>2</v>
      </c>
      <c r="C30" s="31">
        <v>3</v>
      </c>
      <c r="D30" s="31">
        <v>3</v>
      </c>
      <c r="E30" s="31">
        <v>2</v>
      </c>
      <c r="F30" s="31">
        <v>1</v>
      </c>
      <c r="G30" s="31">
        <v>2</v>
      </c>
      <c r="H30" s="31">
        <v>2</v>
      </c>
      <c r="I30" s="31">
        <v>2</v>
      </c>
    </row>
    <row r="31" spans="1:24" x14ac:dyDescent="0.35">
      <c r="A31" s="8" t="s">
        <v>23</v>
      </c>
      <c r="B31" s="29">
        <f>B29*B32</f>
        <v>18919.8</v>
      </c>
      <c r="C31" s="29">
        <f t="shared" ref="C31:I31" si="10">C29*C32</f>
        <v>25972.821</v>
      </c>
      <c r="D31" s="29">
        <f t="shared" si="10"/>
        <v>24261.360000000001</v>
      </c>
      <c r="E31" s="29">
        <f t="shared" si="10"/>
        <v>19792.559999999998</v>
      </c>
      <c r="F31" s="29">
        <f t="shared" si="10"/>
        <v>7966.0000000000009</v>
      </c>
      <c r="G31" s="29">
        <f t="shared" si="10"/>
        <v>15727.999999999998</v>
      </c>
      <c r="H31" s="29">
        <f t="shared" si="10"/>
        <v>16699.200000000004</v>
      </c>
      <c r="I31" s="29">
        <f t="shared" si="10"/>
        <v>18057.600000000002</v>
      </c>
    </row>
    <row r="32" spans="1:24" x14ac:dyDescent="0.35">
      <c r="A32" s="21" t="s">
        <v>1</v>
      </c>
      <c r="B32" s="33">
        <v>2.2999999999999998</v>
      </c>
      <c r="C32" s="34">
        <v>2.1</v>
      </c>
      <c r="D32" s="34">
        <v>2</v>
      </c>
      <c r="E32" s="34">
        <v>2.4</v>
      </c>
      <c r="F32" s="34">
        <v>2</v>
      </c>
      <c r="G32" s="34">
        <v>2</v>
      </c>
      <c r="H32" s="34">
        <v>2.1</v>
      </c>
      <c r="I32" s="34">
        <v>2.2000000000000002</v>
      </c>
    </row>
    <row r="33" spans="1:9" x14ac:dyDescent="0.35">
      <c r="A33" s="18" t="s">
        <v>10</v>
      </c>
      <c r="B33" s="27"/>
      <c r="C33" s="28"/>
      <c r="D33" s="28"/>
      <c r="E33" s="28"/>
      <c r="F33" s="28"/>
      <c r="G33" s="28"/>
      <c r="H33" s="28"/>
      <c r="I33" s="28"/>
    </row>
    <row r="34" spans="1:9" x14ac:dyDescent="0.35">
      <c r="A34" s="8" t="s">
        <v>24</v>
      </c>
      <c r="B34" s="24">
        <f t="shared" ref="B34:I34" si="11">B$9*B35</f>
        <v>3124</v>
      </c>
      <c r="C34" s="24">
        <f t="shared" si="11"/>
        <v>3245</v>
      </c>
      <c r="D34" s="24">
        <f t="shared" si="11"/>
        <v>3247</v>
      </c>
      <c r="E34" s="24">
        <f t="shared" si="11"/>
        <v>3248</v>
      </c>
      <c r="F34" s="24">
        <f t="shared" si="11"/>
        <v>3286</v>
      </c>
      <c r="G34" s="24">
        <f t="shared" si="11"/>
        <v>4145</v>
      </c>
      <c r="H34" s="24">
        <f t="shared" si="11"/>
        <v>3803</v>
      </c>
      <c r="I34" s="24">
        <f t="shared" si="11"/>
        <v>2542</v>
      </c>
    </row>
    <row r="35" spans="1:9" x14ac:dyDescent="0.35">
      <c r="A35" s="20" t="s">
        <v>3</v>
      </c>
      <c r="B35" s="25">
        <f>0.3124%</f>
        <v>3.124E-3</v>
      </c>
      <c r="C35" s="25">
        <v>3.2450000000000001E-3</v>
      </c>
      <c r="D35" s="25">
        <v>3.2469999999999999E-3</v>
      </c>
      <c r="E35" s="25">
        <v>3.248E-3</v>
      </c>
      <c r="F35" s="25">
        <v>3.2859999999999999E-3</v>
      </c>
      <c r="G35" s="25">
        <v>4.1450000000000002E-3</v>
      </c>
      <c r="H35" s="25">
        <v>3.803E-3</v>
      </c>
      <c r="I35" s="25">
        <v>2.542E-3</v>
      </c>
    </row>
    <row r="36" spans="1:9" x14ac:dyDescent="0.35">
      <c r="A36" s="8" t="s">
        <v>4</v>
      </c>
      <c r="B36" s="29">
        <f>B34*B37</f>
        <v>9372</v>
      </c>
      <c r="C36" s="29">
        <f t="shared" ref="C36:I36" si="12">C34*C37</f>
        <v>9735</v>
      </c>
      <c r="D36" s="29">
        <f t="shared" si="12"/>
        <v>6494</v>
      </c>
      <c r="E36" s="29">
        <f t="shared" si="12"/>
        <v>12992</v>
      </c>
      <c r="F36" s="29">
        <f t="shared" si="12"/>
        <v>6572</v>
      </c>
      <c r="G36" s="29">
        <f t="shared" si="12"/>
        <v>12435</v>
      </c>
      <c r="H36" s="29">
        <f t="shared" si="12"/>
        <v>7606</v>
      </c>
      <c r="I36" s="29">
        <f t="shared" si="12"/>
        <v>2542</v>
      </c>
    </row>
    <row r="37" spans="1:9" x14ac:dyDescent="0.35">
      <c r="A37" s="20" t="s">
        <v>19</v>
      </c>
      <c r="B37" s="30">
        <v>3</v>
      </c>
      <c r="C37" s="31">
        <v>3</v>
      </c>
      <c r="D37" s="31">
        <v>2</v>
      </c>
      <c r="E37" s="31">
        <v>4</v>
      </c>
      <c r="F37" s="31">
        <v>2</v>
      </c>
      <c r="G37" s="31">
        <v>3</v>
      </c>
      <c r="H37" s="31">
        <v>2</v>
      </c>
      <c r="I37" s="31">
        <v>1</v>
      </c>
    </row>
    <row r="38" spans="1:9" x14ac:dyDescent="0.35">
      <c r="A38" s="8" t="s">
        <v>23</v>
      </c>
      <c r="B38" s="29">
        <f>B36*B39</f>
        <v>28116</v>
      </c>
      <c r="C38" s="29">
        <f t="shared" ref="C38:I38" si="13">C36*C39</f>
        <v>30178.5</v>
      </c>
      <c r="D38" s="29">
        <f t="shared" si="13"/>
        <v>22079.599999999999</v>
      </c>
      <c r="E38" s="29">
        <f t="shared" si="13"/>
        <v>41574.400000000001</v>
      </c>
      <c r="F38" s="29">
        <f t="shared" si="13"/>
        <v>21687.599999999999</v>
      </c>
      <c r="G38" s="29">
        <f t="shared" si="13"/>
        <v>42279</v>
      </c>
      <c r="H38" s="29">
        <f t="shared" si="13"/>
        <v>25099.8</v>
      </c>
      <c r="I38" s="29">
        <f t="shared" si="13"/>
        <v>12710</v>
      </c>
    </row>
    <row r="39" spans="1:9" x14ac:dyDescent="0.35">
      <c r="A39" s="21" t="s">
        <v>1</v>
      </c>
      <c r="B39" s="33">
        <v>3</v>
      </c>
      <c r="C39" s="34">
        <v>3.1</v>
      </c>
      <c r="D39" s="34">
        <v>3.4</v>
      </c>
      <c r="E39" s="34">
        <v>3.2</v>
      </c>
      <c r="F39" s="34">
        <v>3.3</v>
      </c>
      <c r="G39" s="34">
        <v>3.4</v>
      </c>
      <c r="H39" s="34">
        <v>3.3</v>
      </c>
      <c r="I39" s="34">
        <v>5</v>
      </c>
    </row>
    <row r="40" spans="1:9" x14ac:dyDescent="0.35">
      <c r="A40" s="18" t="s">
        <v>8</v>
      </c>
      <c r="B40" s="27"/>
      <c r="C40" s="28"/>
      <c r="D40" s="28"/>
      <c r="E40" s="28"/>
      <c r="F40" s="28"/>
      <c r="G40" s="28"/>
      <c r="H40" s="28"/>
      <c r="I40" s="28"/>
    </row>
    <row r="41" spans="1:9" x14ac:dyDescent="0.35">
      <c r="A41" s="8" t="s">
        <v>24</v>
      </c>
      <c r="B41" s="24">
        <f t="shared" ref="B41:I41" si="14">B$9*B42</f>
        <v>975.6</v>
      </c>
      <c r="C41" s="24">
        <f t="shared" si="14"/>
        <v>875</v>
      </c>
      <c r="D41" s="24">
        <f t="shared" si="14"/>
        <v>1415</v>
      </c>
      <c r="E41" s="24">
        <f t="shared" si="14"/>
        <v>1684</v>
      </c>
      <c r="F41" s="24">
        <f t="shared" si="14"/>
        <v>1024</v>
      </c>
      <c r="G41" s="24">
        <f t="shared" si="14"/>
        <v>934</v>
      </c>
      <c r="H41" s="24">
        <f t="shared" si="14"/>
        <v>811.1</v>
      </c>
      <c r="I41" s="24">
        <f t="shared" si="14"/>
        <v>771.24</v>
      </c>
    </row>
    <row r="42" spans="1:9" x14ac:dyDescent="0.35">
      <c r="A42" s="20" t="s">
        <v>3</v>
      </c>
      <c r="B42" s="25">
        <f>0.09756%</f>
        <v>9.7559999999999997E-4</v>
      </c>
      <c r="C42" s="25">
        <v>8.7500000000000002E-4</v>
      </c>
      <c r="D42" s="25">
        <v>1.415E-3</v>
      </c>
      <c r="E42" s="25">
        <v>1.684E-3</v>
      </c>
      <c r="F42" s="25">
        <v>1.024E-3</v>
      </c>
      <c r="G42" s="25">
        <v>9.3400000000000004E-4</v>
      </c>
      <c r="H42" s="25">
        <v>8.1110000000000004E-4</v>
      </c>
      <c r="I42" s="25">
        <v>7.7123999999999997E-4</v>
      </c>
    </row>
    <row r="43" spans="1:9" x14ac:dyDescent="0.35">
      <c r="A43" s="8" t="s">
        <v>4</v>
      </c>
      <c r="B43" s="29">
        <f>B41*B44</f>
        <v>2926.8</v>
      </c>
      <c r="C43" s="29">
        <f t="shared" ref="C43:I43" si="15">C41*C44</f>
        <v>2625</v>
      </c>
      <c r="D43" s="29">
        <f t="shared" si="15"/>
        <v>5660</v>
      </c>
      <c r="E43" s="29">
        <f t="shared" si="15"/>
        <v>8420</v>
      </c>
      <c r="F43" s="29">
        <f t="shared" si="15"/>
        <v>3072</v>
      </c>
      <c r="G43" s="29">
        <f t="shared" si="15"/>
        <v>1868</v>
      </c>
      <c r="H43" s="29">
        <f t="shared" si="15"/>
        <v>1622.2</v>
      </c>
      <c r="I43" s="29">
        <f t="shared" si="15"/>
        <v>1542.48</v>
      </c>
    </row>
    <row r="44" spans="1:9" x14ac:dyDescent="0.35">
      <c r="A44" s="20" t="s">
        <v>19</v>
      </c>
      <c r="B44" s="31">
        <v>3</v>
      </c>
      <c r="C44" s="31">
        <v>3</v>
      </c>
      <c r="D44" s="31">
        <v>4</v>
      </c>
      <c r="E44" s="31">
        <v>5</v>
      </c>
      <c r="F44" s="31">
        <v>3</v>
      </c>
      <c r="G44" s="31">
        <v>2</v>
      </c>
      <c r="H44" s="31">
        <v>2</v>
      </c>
      <c r="I44" s="31">
        <v>2</v>
      </c>
    </row>
    <row r="45" spans="1:9" x14ac:dyDescent="0.35">
      <c r="A45" s="8" t="s">
        <v>23</v>
      </c>
      <c r="B45" s="29">
        <f>B43*B46</f>
        <v>12292.560000000001</v>
      </c>
      <c r="C45" s="29">
        <f t="shared" ref="C45:I45" si="16">C43*C46</f>
        <v>10500</v>
      </c>
      <c r="D45" s="29">
        <f t="shared" si="16"/>
        <v>22074</v>
      </c>
      <c r="E45" s="29">
        <f t="shared" si="16"/>
        <v>34522</v>
      </c>
      <c r="F45" s="29">
        <f t="shared" si="16"/>
        <v>13824</v>
      </c>
      <c r="G45" s="29">
        <f t="shared" si="16"/>
        <v>8966.4</v>
      </c>
      <c r="H45" s="29">
        <f t="shared" si="16"/>
        <v>6813.2400000000007</v>
      </c>
      <c r="I45" s="29">
        <f t="shared" si="16"/>
        <v>6169.92</v>
      </c>
    </row>
    <row r="46" spans="1:9" x14ac:dyDescent="0.35">
      <c r="A46" s="21" t="s">
        <v>1</v>
      </c>
      <c r="B46" s="33">
        <v>4.2</v>
      </c>
      <c r="C46" s="34">
        <v>4</v>
      </c>
      <c r="D46" s="34">
        <v>3.9</v>
      </c>
      <c r="E46" s="34">
        <v>4.0999999999999996</v>
      </c>
      <c r="F46" s="34">
        <v>4.5</v>
      </c>
      <c r="G46" s="34">
        <v>4.8</v>
      </c>
      <c r="H46" s="34">
        <v>4.2</v>
      </c>
      <c r="I46" s="34">
        <v>4</v>
      </c>
    </row>
    <row r="47" spans="1:9" x14ac:dyDescent="0.35">
      <c r="A47" s="18" t="s">
        <v>9</v>
      </c>
      <c r="B47" s="27"/>
      <c r="C47" s="28"/>
      <c r="D47" s="28"/>
      <c r="E47" s="28"/>
      <c r="F47" s="28"/>
      <c r="G47" s="28"/>
      <c r="H47" s="28"/>
      <c r="I47" s="28"/>
    </row>
    <row r="48" spans="1:9" x14ac:dyDescent="0.35">
      <c r="A48" s="8" t="s">
        <v>24</v>
      </c>
      <c r="B48" s="24">
        <f t="shared" ref="B48:I48" si="17">B$9*B49</f>
        <v>2670</v>
      </c>
      <c r="C48" s="24">
        <f t="shared" si="17"/>
        <v>2678.9</v>
      </c>
      <c r="D48" s="24">
        <f t="shared" si="17"/>
        <v>2483</v>
      </c>
      <c r="E48" s="24">
        <f t="shared" si="17"/>
        <v>2480</v>
      </c>
      <c r="F48" s="24">
        <f t="shared" si="17"/>
        <v>2483</v>
      </c>
      <c r="G48" s="24">
        <f t="shared" si="17"/>
        <v>2344.8000000000002</v>
      </c>
      <c r="H48" s="24">
        <f t="shared" si="17"/>
        <v>2417</v>
      </c>
      <c r="I48" s="24">
        <f t="shared" si="17"/>
        <v>2146</v>
      </c>
    </row>
    <row r="49" spans="1:9" x14ac:dyDescent="0.35">
      <c r="A49" s="20" t="s">
        <v>3</v>
      </c>
      <c r="B49" s="25">
        <f>0.267%</f>
        <v>2.6700000000000001E-3</v>
      </c>
      <c r="C49" s="25">
        <v>2.6789000000000001E-3</v>
      </c>
      <c r="D49" s="25">
        <v>2.483E-3</v>
      </c>
      <c r="E49" s="25">
        <v>2.48E-3</v>
      </c>
      <c r="F49" s="25">
        <v>2.483E-3</v>
      </c>
      <c r="G49" s="25">
        <v>2.3448000000000002E-3</v>
      </c>
      <c r="H49" s="25">
        <v>2.4169999999999999E-3</v>
      </c>
      <c r="I49" s="25">
        <v>2.1459999999999999E-3</v>
      </c>
    </row>
    <row r="50" spans="1:9" x14ac:dyDescent="0.35">
      <c r="A50" s="8" t="s">
        <v>4</v>
      </c>
      <c r="B50" s="29">
        <f>B48*B51</f>
        <v>10680</v>
      </c>
      <c r="C50" s="29">
        <f t="shared" ref="C50:I50" si="18">C48*C51</f>
        <v>13394.5</v>
      </c>
      <c r="D50" s="29">
        <f t="shared" si="18"/>
        <v>12415</v>
      </c>
      <c r="E50" s="29">
        <f t="shared" si="18"/>
        <v>14880</v>
      </c>
      <c r="F50" s="29">
        <f t="shared" si="18"/>
        <v>12415</v>
      </c>
      <c r="G50" s="29">
        <f t="shared" si="18"/>
        <v>16413.600000000002</v>
      </c>
      <c r="H50" s="29">
        <f t="shared" si="18"/>
        <v>14502</v>
      </c>
      <c r="I50" s="29">
        <f t="shared" si="18"/>
        <v>4292</v>
      </c>
    </row>
    <row r="51" spans="1:9" x14ac:dyDescent="0.35">
      <c r="A51" s="20" t="s">
        <v>19</v>
      </c>
      <c r="B51" s="30">
        <v>4</v>
      </c>
      <c r="C51" s="31">
        <v>5</v>
      </c>
      <c r="D51" s="31">
        <v>5</v>
      </c>
      <c r="E51" s="31">
        <v>6</v>
      </c>
      <c r="F51" s="31">
        <v>5</v>
      </c>
      <c r="G51" s="31">
        <v>7</v>
      </c>
      <c r="H51" s="31">
        <v>6</v>
      </c>
      <c r="I51" s="31">
        <v>2</v>
      </c>
    </row>
    <row r="52" spans="1:9" x14ac:dyDescent="0.35">
      <c r="A52" s="8" t="s">
        <v>23</v>
      </c>
      <c r="B52" s="29">
        <f>B50*B53</f>
        <v>34176</v>
      </c>
      <c r="C52" s="29">
        <f t="shared" ref="C52:I52" si="19">C50*C53</f>
        <v>44201.85</v>
      </c>
      <c r="D52" s="29">
        <f t="shared" si="19"/>
        <v>40969.5</v>
      </c>
      <c r="E52" s="29">
        <f t="shared" si="19"/>
        <v>44640</v>
      </c>
      <c r="F52" s="29">
        <f t="shared" si="19"/>
        <v>42211</v>
      </c>
      <c r="G52" s="29">
        <f t="shared" si="19"/>
        <v>52523.520000000011</v>
      </c>
      <c r="H52" s="29">
        <f t="shared" si="19"/>
        <v>44956.200000000004</v>
      </c>
      <c r="I52" s="29">
        <f t="shared" si="19"/>
        <v>13305.2</v>
      </c>
    </row>
    <row r="53" spans="1:9" x14ac:dyDescent="0.35">
      <c r="A53" s="21" t="s">
        <v>1</v>
      </c>
      <c r="B53" s="33">
        <v>3.2</v>
      </c>
      <c r="C53" s="34">
        <v>3.3</v>
      </c>
      <c r="D53" s="34">
        <v>3.3</v>
      </c>
      <c r="E53" s="34">
        <v>3</v>
      </c>
      <c r="F53" s="34">
        <v>3.4</v>
      </c>
      <c r="G53" s="34">
        <v>3.2</v>
      </c>
      <c r="H53" s="34">
        <v>3.1</v>
      </c>
      <c r="I53" s="34">
        <v>3.1</v>
      </c>
    </row>
    <row r="54" spans="1:9" x14ac:dyDescent="0.35">
      <c r="A54" s="18" t="s">
        <v>7</v>
      </c>
      <c r="B54" s="27"/>
      <c r="C54" s="28"/>
      <c r="D54" s="28"/>
      <c r="E54" s="28"/>
      <c r="F54" s="28"/>
      <c r="G54" s="28"/>
      <c r="H54" s="28"/>
      <c r="I54" s="28"/>
    </row>
    <row r="55" spans="1:9" x14ac:dyDescent="0.35">
      <c r="A55" s="8" t="s">
        <v>24</v>
      </c>
      <c r="B55" s="24">
        <f t="shared" ref="B55:I55" si="20">B$9*B56</f>
        <v>1034</v>
      </c>
      <c r="C55" s="24">
        <f t="shared" si="20"/>
        <v>1045.6000000000001</v>
      </c>
      <c r="D55" s="24">
        <f t="shared" si="20"/>
        <v>1123.4000000000001</v>
      </c>
      <c r="E55" s="24">
        <f t="shared" si="20"/>
        <v>1634</v>
      </c>
      <c r="F55" s="24">
        <f t="shared" si="20"/>
        <v>1123</v>
      </c>
      <c r="G55" s="24">
        <f t="shared" si="20"/>
        <v>1234</v>
      </c>
      <c r="H55" s="24">
        <f t="shared" si="20"/>
        <v>1244</v>
      </c>
      <c r="I55" s="24">
        <f t="shared" si="20"/>
        <v>1767.3000000000002</v>
      </c>
    </row>
    <row r="56" spans="1:9" x14ac:dyDescent="0.35">
      <c r="A56" s="20" t="s">
        <v>3</v>
      </c>
      <c r="B56" s="25">
        <f>0.1034%</f>
        <v>1.034E-3</v>
      </c>
      <c r="C56" s="25">
        <v>1.0456E-3</v>
      </c>
      <c r="D56" s="25">
        <v>1.1234000000000001E-3</v>
      </c>
      <c r="E56" s="25">
        <v>1.634E-3</v>
      </c>
      <c r="F56" s="25">
        <v>1.1230000000000001E-3</v>
      </c>
      <c r="G56" s="25">
        <v>1.2340000000000001E-3</v>
      </c>
      <c r="H56" s="25">
        <v>1.2440000000000001E-3</v>
      </c>
      <c r="I56" s="25">
        <v>1.7673000000000001E-3</v>
      </c>
    </row>
    <row r="57" spans="1:9" x14ac:dyDescent="0.35">
      <c r="A57" s="8" t="s">
        <v>4</v>
      </c>
      <c r="B57" s="24">
        <f>B55*B58</f>
        <v>10340</v>
      </c>
      <c r="C57" s="24">
        <f t="shared" ref="C57:I57" si="21">C55*C58</f>
        <v>6273.6</v>
      </c>
      <c r="D57" s="24">
        <f t="shared" si="21"/>
        <v>6740.4000000000005</v>
      </c>
      <c r="E57" s="24">
        <f t="shared" si="21"/>
        <v>9804</v>
      </c>
      <c r="F57" s="24">
        <f t="shared" si="21"/>
        <v>13476</v>
      </c>
      <c r="G57" s="24">
        <f t="shared" si="21"/>
        <v>9872</v>
      </c>
      <c r="H57" s="24">
        <f t="shared" si="21"/>
        <v>4976</v>
      </c>
      <c r="I57" s="24">
        <f t="shared" si="21"/>
        <v>14138.400000000001</v>
      </c>
    </row>
    <row r="58" spans="1:9" x14ac:dyDescent="0.35">
      <c r="A58" s="20" t="s">
        <v>19</v>
      </c>
      <c r="B58" s="30">
        <v>10</v>
      </c>
      <c r="C58" s="31">
        <v>6</v>
      </c>
      <c r="D58" s="31">
        <v>6</v>
      </c>
      <c r="E58" s="31">
        <v>6</v>
      </c>
      <c r="F58" s="31">
        <v>12</v>
      </c>
      <c r="G58" s="31">
        <v>8</v>
      </c>
      <c r="H58" s="31">
        <v>4</v>
      </c>
      <c r="I58" s="31">
        <v>8</v>
      </c>
    </row>
    <row r="59" spans="1:9" x14ac:dyDescent="0.35">
      <c r="A59" s="8" t="s">
        <v>23</v>
      </c>
      <c r="B59" s="29">
        <f>B57*B60</f>
        <v>32054</v>
      </c>
      <c r="C59" s="29">
        <f t="shared" ref="C59:I59" si="22">C57*C60</f>
        <v>20075.520000000004</v>
      </c>
      <c r="D59" s="29">
        <f t="shared" si="22"/>
        <v>20221.2</v>
      </c>
      <c r="E59" s="29">
        <f t="shared" si="22"/>
        <v>31372.800000000003</v>
      </c>
      <c r="F59" s="29">
        <f t="shared" si="22"/>
        <v>45818.400000000001</v>
      </c>
      <c r="G59" s="29">
        <f t="shared" si="22"/>
        <v>37513.599999999999</v>
      </c>
      <c r="H59" s="29">
        <f t="shared" si="22"/>
        <v>15425.6</v>
      </c>
      <c r="I59" s="29">
        <f t="shared" si="22"/>
        <v>48070.560000000005</v>
      </c>
    </row>
    <row r="60" spans="1:9" x14ac:dyDescent="0.35">
      <c r="A60" s="21" t="s">
        <v>1</v>
      </c>
      <c r="B60" s="33">
        <v>3.1</v>
      </c>
      <c r="C60" s="34">
        <v>3.2</v>
      </c>
      <c r="D60" s="34">
        <v>3</v>
      </c>
      <c r="E60" s="34">
        <v>3.2</v>
      </c>
      <c r="F60" s="34">
        <v>3.4</v>
      </c>
      <c r="G60" s="34">
        <v>3.8</v>
      </c>
      <c r="H60" s="34">
        <v>3.1</v>
      </c>
      <c r="I60" s="34">
        <v>3.4</v>
      </c>
    </row>
  </sheetData>
  <sortState xmlns:xlrd2="http://schemas.microsoft.com/office/spreadsheetml/2017/richdata2" ref="K18:K24">
    <sortCondition ref="K18:K24"/>
  </sortState>
  <pageMargins left="0.7" right="0.7" top="0.75" bottom="0.75" header="0.3" footer="0.3"/>
  <pageSetup scale="59" orientation="portrait" r:id="rId1"/>
  <rowBreaks count="5" manualBreakCount="5">
    <brk id="60" max="16383" man="1"/>
    <brk id="61" max="16383" man="1"/>
    <brk id="63" max="16383" man="1"/>
    <brk id="67" max="16383" man="1"/>
    <brk id="70" max="16383" man="1"/>
  </rowBreaks>
  <colBreaks count="2" manualBreakCount="2">
    <brk id="3" max="1048575" man="1"/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URL</vt:lpstr>
      <vt:lpstr>Sheet3</vt:lpstr>
      <vt:lpstr>URL!Print_Area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Brad</dc:creator>
  <cp:lastModifiedBy>Jones, Natalie</cp:lastModifiedBy>
  <cp:lastPrinted>2015-03-27T19:30:45Z</cp:lastPrinted>
  <dcterms:created xsi:type="dcterms:W3CDTF">2015-03-26T21:09:36Z</dcterms:created>
  <dcterms:modified xsi:type="dcterms:W3CDTF">2021-09-15T07:20:48Z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OptimizationDate">
    <vt:filetime>2021-09-15T06:20:23Z</vt:filetime>
  </property>
  <property fmtid="{D5CDD505-2E9C-101B-9397-08002B2CF9AE}" pid="3" name="LastFPConversionDate">
    <vt:filetime>2021-09-15T06:20:23Z</vt:filetime>
  </property>
  <property fmtid="{D5CDD505-2E9C-101B-9397-08002B2CF9AE}" pid="4" name="FdaWorkbookId">
    <vt:i4>2</vt:i4>
  </property>
</Properties>
</file>