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ianca\Desktop\anul 3\econometrie\"/>
    </mc:Choice>
  </mc:AlternateContent>
  <xr:revisionPtr revIDLastSave="0" documentId="8_{2C90F2A7-153C-4364-8EB7-E4F9E67461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C18" i="1"/>
  <c r="B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19" i="1"/>
  <c r="I13" i="1" s="1"/>
  <c r="I11" i="1" l="1"/>
  <c r="I10" i="1"/>
  <c r="I8" i="1"/>
  <c r="I6" i="1"/>
  <c r="I5" i="1"/>
  <c r="I4" i="1"/>
  <c r="I16" i="1"/>
  <c r="I12" i="1"/>
  <c r="I15" i="1"/>
  <c r="I17" i="1"/>
  <c r="I14" i="1"/>
  <c r="I9" i="1"/>
  <c r="I7" i="1"/>
  <c r="I18" i="1" l="1"/>
  <c r="B26" i="1" s="1"/>
  <c r="E4" i="1"/>
  <c r="E18" i="1" s="1"/>
  <c r="M16" i="1" s="1"/>
  <c r="D4" i="1"/>
  <c r="D18" i="1" s="1"/>
  <c r="M17" i="1" l="1"/>
  <c r="M15" i="1"/>
  <c r="M11" i="1" s="1"/>
  <c r="M12" i="1"/>
  <c r="F11" i="1" l="1"/>
  <c r="J11" i="1" s="1"/>
  <c r="F7" i="1"/>
  <c r="J7" i="1" s="1"/>
  <c r="F12" i="1"/>
  <c r="J12" i="1" s="1"/>
  <c r="F8" i="1"/>
  <c r="J8" i="1" s="1"/>
  <c r="F5" i="1"/>
  <c r="J5" i="1" s="1"/>
  <c r="F13" i="1"/>
  <c r="J13" i="1" s="1"/>
  <c r="F16" i="1"/>
  <c r="J16" i="1" s="1"/>
  <c r="F17" i="1"/>
  <c r="F10" i="1"/>
  <c r="J10" i="1" s="1"/>
  <c r="F6" i="1"/>
  <c r="J6" i="1" s="1"/>
  <c r="F14" i="1"/>
  <c r="J14" i="1" s="1"/>
  <c r="F15" i="1"/>
  <c r="J15" i="1" s="1"/>
  <c r="F9" i="1"/>
  <c r="J9" i="1" s="1"/>
  <c r="F4" i="1"/>
  <c r="J4" i="1" l="1"/>
  <c r="K4" i="1"/>
  <c r="G16" i="1"/>
  <c r="H16" i="1" s="1"/>
  <c r="K16" i="1"/>
  <c r="K12" i="1"/>
  <c r="G12" i="1"/>
  <c r="H12" i="1" s="1"/>
  <c r="G5" i="1"/>
  <c r="H5" i="1" s="1"/>
  <c r="K5" i="1"/>
  <c r="G15" i="1"/>
  <c r="H15" i="1" s="1"/>
  <c r="K15" i="1"/>
  <c r="K14" i="1"/>
  <c r="G14" i="1"/>
  <c r="H14" i="1" s="1"/>
  <c r="K7" i="1"/>
  <c r="G7" i="1"/>
  <c r="H7" i="1" s="1"/>
  <c r="G17" i="1"/>
  <c r="H17" i="1" s="1"/>
  <c r="K17" i="1"/>
  <c r="J17" i="1"/>
  <c r="K13" i="1"/>
  <c r="G13" i="1"/>
  <c r="H13" i="1" s="1"/>
  <c r="G9" i="1"/>
  <c r="H9" i="1" s="1"/>
  <c r="K9" i="1"/>
  <c r="G8" i="1"/>
  <c r="H8" i="1" s="1"/>
  <c r="K8" i="1"/>
  <c r="G6" i="1"/>
  <c r="H6" i="1" s="1"/>
  <c r="K6" i="1"/>
  <c r="G10" i="1"/>
  <c r="H10" i="1" s="1"/>
  <c r="K10" i="1"/>
  <c r="G11" i="1"/>
  <c r="H11" i="1" s="1"/>
  <c r="K11" i="1"/>
  <c r="G4" i="1"/>
  <c r="H4" i="1" s="1"/>
  <c r="K18" i="1" l="1"/>
  <c r="M22" i="1" s="1"/>
  <c r="J18" i="1"/>
  <c r="M21" i="1" s="1"/>
  <c r="O21" i="1" s="1"/>
  <c r="H18" i="1"/>
  <c r="B25" i="1" s="1"/>
  <c r="B23" i="1" s="1"/>
  <c r="C23" i="1" s="1"/>
  <c r="O22" i="1"/>
  <c r="M23" i="1" l="1"/>
  <c r="P21" i="1"/>
</calcChain>
</file>

<file path=xl/sharedStrings.xml><?xml version="1.0" encoding="utf-8"?>
<sst xmlns="http://schemas.openxmlformats.org/spreadsheetml/2006/main" count="39" uniqueCount="39">
  <si>
    <t>yi=b0+b1*xi+ui</t>
  </si>
  <si>
    <t>yi_est=b0+b1*xi</t>
  </si>
  <si>
    <t>nb0+b1*sum(xi)=sum(yi)</t>
  </si>
  <si>
    <t>b0*sum(xi) + b1*sum(xi)^2=sum(xi*yi)</t>
  </si>
  <si>
    <t>Xi^2</t>
  </si>
  <si>
    <t>Total</t>
  </si>
  <si>
    <t>Xi*YI</t>
  </si>
  <si>
    <t>B0  = detB0/det_ec</t>
  </si>
  <si>
    <t>B1 =  detB1/det_ec</t>
  </si>
  <si>
    <t>detB0</t>
  </si>
  <si>
    <t>DetB1</t>
  </si>
  <si>
    <t>det_ec</t>
  </si>
  <si>
    <t>Coefficient of determination</t>
  </si>
  <si>
    <t>R Squared</t>
  </si>
  <si>
    <t>SSE=sum(ui)^2=sum(yi-yi_est)^2</t>
  </si>
  <si>
    <t>ui=yi-yi_est</t>
  </si>
  <si>
    <t>SE</t>
  </si>
  <si>
    <t>SST = sum(yi-y_avg)^2</t>
  </si>
  <si>
    <t>ST = (yi-y_avg)^2</t>
  </si>
  <si>
    <t>Anova</t>
  </si>
  <si>
    <t>R</t>
  </si>
  <si>
    <t>E</t>
  </si>
  <si>
    <t>T</t>
  </si>
  <si>
    <t>SS</t>
  </si>
  <si>
    <t>(yi_estim-ymean)^2</t>
  </si>
  <si>
    <t>(yi-yi_est)^2</t>
  </si>
  <si>
    <t>DoF</t>
  </si>
  <si>
    <t>MS</t>
  </si>
  <si>
    <t>F</t>
  </si>
  <si>
    <t>y_avg=</t>
  </si>
  <si>
    <t xml:space="preserve">Yi_est </t>
  </si>
  <si>
    <t>Number of attendances(Xi)</t>
  </si>
  <si>
    <t>Student</t>
  </si>
  <si>
    <t>Grade obtained at the exam(Yi)</t>
  </si>
  <si>
    <t>How the grades are influenced by the number of attendances</t>
  </si>
  <si>
    <t>When the student has no attendance, the grade will be 3.446002805</t>
  </si>
  <si>
    <t>When the nb. of attendances increase by one unit, the grade will increase by 0.397966339</t>
  </si>
  <si>
    <t>Since the value of F in ANOVA is higher than the F statistics, the model is statistical significant and the independent variable has a statistical significant influence on the dependent variable.</t>
  </si>
  <si>
    <t>The variation of no. of attendances influences the variation of grades by 66,04%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</si>
</sst>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Border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5" borderId="0" xfId="0" applyFill="1"/>
    <xf numFmtId="2" fontId="0" fillId="5" borderId="0" xfId="0" applyNumberFormat="1" applyFill="1"/>
    <xf numFmtId="0" fontId="2" fillId="4" borderId="6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5" fillId="4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5" fillId="4" borderId="3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6" borderId="1" xfId="0" applyFont="1" applyFill="1" applyBorder="1"/>
    <xf numFmtId="0" fontId="2" fillId="6" borderId="5" xfId="0" applyFont="1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10" fontId="0" fillId="6" borderId="0" xfId="1" applyNumberFormat="1" applyFont="1" applyFill="1" applyBorder="1"/>
    <xf numFmtId="0" fontId="5" fillId="6" borderId="0" xfId="0" applyFont="1" applyFill="1" applyBorder="1" applyAlignment="1">
      <alignment horizontal="center" wrapText="1"/>
    </xf>
    <xf numFmtId="0" fontId="5" fillId="6" borderId="8" xfId="0" applyFont="1" applyFill="1" applyBorder="1" applyAlignment="1">
      <alignment horizontal="center" wrapText="1"/>
    </xf>
    <xf numFmtId="0" fontId="0" fillId="6" borderId="3" xfId="0" applyFill="1" applyBorder="1"/>
    <xf numFmtId="0" fontId="0" fillId="6" borderId="6" xfId="0" applyFill="1" applyBorder="1"/>
    <xf numFmtId="0" fontId="0" fillId="6" borderId="4" xfId="0" applyFill="1" applyBorder="1"/>
    <xf numFmtId="0" fontId="3" fillId="7" borderId="0" xfId="0" applyFont="1" applyFill="1"/>
    <xf numFmtId="0" fontId="0" fillId="7" borderId="0" xfId="0" applyFill="1"/>
    <xf numFmtId="0" fontId="4" fillId="7" borderId="0" xfId="0" applyFont="1" applyFill="1"/>
    <xf numFmtId="0" fontId="5" fillId="7" borderId="0" xfId="0" applyFont="1" applyFill="1"/>
    <xf numFmtId="17" fontId="5" fillId="7" borderId="0" xfId="0" applyNumberFormat="1" applyFont="1" applyFill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CD4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A7" zoomScale="115" zoomScaleNormal="115" workbookViewId="0">
      <selection activeCell="D26" sqref="D26"/>
    </sheetView>
  </sheetViews>
  <sheetFormatPr defaultRowHeight="14.4" x14ac:dyDescent="0.3"/>
  <cols>
    <col min="1" max="1" width="28.21875" bestFit="1" customWidth="1"/>
    <col min="2" max="2" width="23.21875" customWidth="1"/>
    <col min="3" max="3" width="26.6640625" customWidth="1"/>
    <col min="4" max="4" width="16.6640625" bestFit="1" customWidth="1"/>
    <col min="6" max="6" width="20.33203125" customWidth="1"/>
    <col min="7" max="7" width="10.33203125" bestFit="1" customWidth="1"/>
    <col min="9" max="9" width="14.88671875" bestFit="1" customWidth="1"/>
    <col min="10" max="10" width="17.21875" customWidth="1"/>
    <col min="11" max="11" width="15.21875" customWidth="1"/>
    <col min="12" max="12" width="32.109375" bestFit="1" customWidth="1"/>
    <col min="13" max="13" width="12.6640625" bestFit="1" customWidth="1"/>
    <col min="14" max="14" width="14.21875" bestFit="1" customWidth="1"/>
    <col min="15" max="15" width="12.77734375" bestFit="1" customWidth="1"/>
  </cols>
  <sheetData>
    <row r="1" spans="1:23" x14ac:dyDescent="0.3">
      <c r="A1" s="7" t="s">
        <v>34</v>
      </c>
      <c r="B1" s="8"/>
      <c r="C1" s="8"/>
      <c r="D1" s="8"/>
      <c r="E1" s="8"/>
      <c r="F1" s="8"/>
      <c r="G1" s="9"/>
      <c r="H1" s="6"/>
      <c r="I1" s="6"/>
      <c r="L1" s="4" t="s">
        <v>0</v>
      </c>
      <c r="M1" s="4"/>
      <c r="N1" s="4" t="s">
        <v>1</v>
      </c>
    </row>
    <row r="2" spans="1:23" x14ac:dyDescent="0.3">
      <c r="A2" s="1"/>
      <c r="B2" s="1"/>
      <c r="C2" s="1"/>
      <c r="D2" s="1"/>
      <c r="E2" s="1"/>
      <c r="F2" s="1"/>
      <c r="G2" s="1"/>
      <c r="H2" s="1"/>
      <c r="I2" s="1"/>
      <c r="L2" s="4"/>
      <c r="M2" s="4"/>
      <c r="N2" s="4"/>
    </row>
    <row r="3" spans="1:23" x14ac:dyDescent="0.3">
      <c r="A3" t="s">
        <v>32</v>
      </c>
      <c r="B3" t="s">
        <v>31</v>
      </c>
      <c r="C3" t="s">
        <v>33</v>
      </c>
      <c r="D3" t="s">
        <v>4</v>
      </c>
      <c r="E3" t="s">
        <v>6</v>
      </c>
      <c r="F3" t="s">
        <v>30</v>
      </c>
      <c r="G3" t="s">
        <v>15</v>
      </c>
      <c r="H3" t="s">
        <v>16</v>
      </c>
      <c r="I3" t="s">
        <v>18</v>
      </c>
      <c r="J3" t="s">
        <v>24</v>
      </c>
      <c r="K3" t="s">
        <v>25</v>
      </c>
      <c r="L3" s="4" t="s">
        <v>2</v>
      </c>
      <c r="M3" s="4"/>
      <c r="N3" s="4"/>
    </row>
    <row r="4" spans="1:23" x14ac:dyDescent="0.3">
      <c r="A4">
        <v>1</v>
      </c>
      <c r="B4">
        <v>14</v>
      </c>
      <c r="C4">
        <v>10</v>
      </c>
      <c r="D4" s="2">
        <f>B4^2</f>
        <v>196</v>
      </c>
      <c r="E4">
        <f>B4*C4</f>
        <v>140</v>
      </c>
      <c r="F4">
        <f>$M$11+$M$12*B4</f>
        <v>9.0175315568022434</v>
      </c>
      <c r="G4">
        <f>C4-F4</f>
        <v>0.98246844319775661</v>
      </c>
      <c r="H4">
        <f>G4^2</f>
        <v>0.96524424187942348</v>
      </c>
      <c r="I4">
        <f>(C4-$C$19)^2</f>
        <v>9.8775510204081662</v>
      </c>
      <c r="J4">
        <f t="shared" ref="J4:J17" si="0">(F4-$C$19)^2</f>
        <v>4.6672793336159755</v>
      </c>
      <c r="K4">
        <f t="shared" ref="K4:K17" si="1">(C4-F4)^2</f>
        <v>0.96524424187942348</v>
      </c>
      <c r="L4" s="4" t="s">
        <v>3</v>
      </c>
      <c r="M4" s="4"/>
      <c r="N4" s="4"/>
    </row>
    <row r="5" spans="1:23" x14ac:dyDescent="0.3">
      <c r="A5">
        <v>2</v>
      </c>
      <c r="B5">
        <v>12</v>
      </c>
      <c r="C5">
        <v>10</v>
      </c>
      <c r="D5" s="2">
        <f t="shared" ref="D5:D17" si="2">B5^2</f>
        <v>144</v>
      </c>
      <c r="E5">
        <f t="shared" ref="E5:E17" si="3">B5*C5</f>
        <v>120</v>
      </c>
      <c r="F5">
        <f t="shared" ref="F5:F17" si="4">$M$11+$M$12*B5</f>
        <v>8.2215988779803642</v>
      </c>
      <c r="G5">
        <f t="shared" ref="G5:G17" si="5">C5-F5</f>
        <v>1.7784011220196358</v>
      </c>
      <c r="H5">
        <f t="shared" ref="H5:H17" si="6">G5^2</f>
        <v>3.1627105508006998</v>
      </c>
      <c r="I5">
        <f t="shared" ref="I5:I17" si="7">(C5-$C$19)^2</f>
        <v>9.8775510204081662</v>
      </c>
      <c r="J5">
        <f t="shared" si="0"/>
        <v>1.8617402327997243</v>
      </c>
      <c r="K5">
        <f t="shared" si="1"/>
        <v>3.1627105508006998</v>
      </c>
    </row>
    <row r="6" spans="1:23" x14ac:dyDescent="0.3">
      <c r="A6">
        <v>3</v>
      </c>
      <c r="B6">
        <v>10</v>
      </c>
      <c r="C6">
        <v>8</v>
      </c>
      <c r="D6" s="2">
        <f t="shared" si="2"/>
        <v>100</v>
      </c>
      <c r="E6">
        <f t="shared" si="3"/>
        <v>80</v>
      </c>
      <c r="F6">
        <f t="shared" si="4"/>
        <v>7.4256661991584849</v>
      </c>
      <c r="G6">
        <f t="shared" si="5"/>
        <v>0.57433380084151509</v>
      </c>
      <c r="H6">
        <f t="shared" si="6"/>
        <v>0.32985931478906111</v>
      </c>
      <c r="I6">
        <f t="shared" si="7"/>
        <v>1.3061224489795926</v>
      </c>
      <c r="J6">
        <f t="shared" si="0"/>
        <v>0.32321879041661888</v>
      </c>
      <c r="K6">
        <f t="shared" si="1"/>
        <v>0.32985931478906111</v>
      </c>
    </row>
    <row r="7" spans="1:23" x14ac:dyDescent="0.3">
      <c r="A7">
        <v>4</v>
      </c>
      <c r="B7">
        <v>9</v>
      </c>
      <c r="C7">
        <v>9</v>
      </c>
      <c r="D7" s="2">
        <f t="shared" si="2"/>
        <v>81</v>
      </c>
      <c r="E7">
        <f t="shared" si="3"/>
        <v>81</v>
      </c>
      <c r="F7">
        <f t="shared" si="4"/>
        <v>7.0276998597475453</v>
      </c>
      <c r="G7">
        <f t="shared" si="5"/>
        <v>1.9723001402524547</v>
      </c>
      <c r="H7">
        <f t="shared" si="6"/>
        <v>3.8899678432398526</v>
      </c>
      <c r="I7">
        <f t="shared" si="7"/>
        <v>4.5918367346938789</v>
      </c>
      <c r="J7">
        <f t="shared" si="0"/>
        <v>2.9089691137495731E-2</v>
      </c>
      <c r="K7">
        <f t="shared" si="1"/>
        <v>3.8899678432398526</v>
      </c>
    </row>
    <row r="8" spans="1:23" x14ac:dyDescent="0.3">
      <c r="A8">
        <v>5</v>
      </c>
      <c r="B8">
        <v>1</v>
      </c>
      <c r="C8">
        <v>5</v>
      </c>
      <c r="D8" s="2">
        <f t="shared" si="2"/>
        <v>1</v>
      </c>
      <c r="E8">
        <f t="shared" si="3"/>
        <v>5</v>
      </c>
      <c r="F8">
        <f t="shared" si="4"/>
        <v>3.8439691444600279</v>
      </c>
      <c r="G8">
        <f t="shared" si="5"/>
        <v>1.1560308555399721</v>
      </c>
      <c r="H8">
        <f t="shared" si="6"/>
        <v>1.3364073389604798</v>
      </c>
      <c r="I8">
        <f t="shared" si="7"/>
        <v>3.4489795918367334</v>
      </c>
      <c r="J8">
        <f t="shared" si="0"/>
        <v>9.0792158228028228</v>
      </c>
      <c r="K8">
        <f t="shared" si="1"/>
        <v>1.3364073389604798</v>
      </c>
    </row>
    <row r="9" spans="1:23" x14ac:dyDescent="0.3">
      <c r="A9">
        <v>6</v>
      </c>
      <c r="B9">
        <v>0</v>
      </c>
      <c r="C9">
        <v>2</v>
      </c>
      <c r="D9" s="2">
        <f t="shared" si="2"/>
        <v>0</v>
      </c>
      <c r="E9">
        <f t="shared" si="3"/>
        <v>0</v>
      </c>
      <c r="F9">
        <f t="shared" si="4"/>
        <v>3.4460028050490883</v>
      </c>
      <c r="G9">
        <f t="shared" si="5"/>
        <v>-1.4460028050490883</v>
      </c>
      <c r="H9">
        <f t="shared" si="6"/>
        <v>2.0909241122098314</v>
      </c>
      <c r="I9">
        <f t="shared" si="7"/>
        <v>23.591836734693874</v>
      </c>
      <c r="J9">
        <f t="shared" si="0"/>
        <v>11.635876454998277</v>
      </c>
      <c r="K9">
        <f t="shared" si="1"/>
        <v>2.0909241122098314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" thickBot="1" x14ac:dyDescent="0.35">
      <c r="A10">
        <v>7</v>
      </c>
      <c r="B10">
        <v>14</v>
      </c>
      <c r="C10">
        <v>8</v>
      </c>
      <c r="D10" s="2">
        <f t="shared" si="2"/>
        <v>196</v>
      </c>
      <c r="E10">
        <f t="shared" si="3"/>
        <v>112</v>
      </c>
      <c r="F10">
        <f t="shared" si="4"/>
        <v>9.0175315568022434</v>
      </c>
      <c r="G10">
        <f t="shared" si="5"/>
        <v>-1.0175315568022434</v>
      </c>
      <c r="H10">
        <f t="shared" si="6"/>
        <v>1.0353704690883971</v>
      </c>
      <c r="I10">
        <f t="shared" si="7"/>
        <v>1.3061224489795926</v>
      </c>
      <c r="J10">
        <f t="shared" si="0"/>
        <v>4.6672793336159755</v>
      </c>
      <c r="K10">
        <f t="shared" si="1"/>
        <v>1.0353704690883971</v>
      </c>
      <c r="L10" s="5"/>
      <c r="M10" s="5"/>
      <c r="N10" s="5"/>
      <c r="O10" s="12"/>
      <c r="P10" s="12"/>
      <c r="Q10" s="12"/>
      <c r="R10" s="5"/>
      <c r="S10" s="5"/>
      <c r="T10" s="5"/>
      <c r="U10" s="5"/>
      <c r="V10" s="5"/>
      <c r="W10" s="5"/>
    </row>
    <row r="11" spans="1:23" x14ac:dyDescent="0.3">
      <c r="A11">
        <v>8</v>
      </c>
      <c r="B11">
        <v>12</v>
      </c>
      <c r="C11">
        <v>6</v>
      </c>
      <c r="D11" s="2">
        <f t="shared" si="2"/>
        <v>144</v>
      </c>
      <c r="E11">
        <f t="shared" si="3"/>
        <v>72</v>
      </c>
      <c r="F11">
        <f t="shared" si="4"/>
        <v>8.2215988779803642</v>
      </c>
      <c r="G11">
        <f t="shared" si="5"/>
        <v>-2.2215988779803642</v>
      </c>
      <c r="H11">
        <f t="shared" si="6"/>
        <v>4.9355015746436131</v>
      </c>
      <c r="I11">
        <f t="shared" si="7"/>
        <v>0.73469387755101978</v>
      </c>
      <c r="J11">
        <f t="shared" si="0"/>
        <v>1.8617402327997243</v>
      </c>
      <c r="K11">
        <f t="shared" si="1"/>
        <v>4.9355015746436131</v>
      </c>
      <c r="L11" s="13" t="s">
        <v>7</v>
      </c>
      <c r="M11" s="14">
        <f>M15/M17</f>
        <v>3.4460028050490883</v>
      </c>
      <c r="N11" s="5"/>
      <c r="O11" s="15" t="s">
        <v>35</v>
      </c>
      <c r="P11" s="16"/>
      <c r="Q11" s="16"/>
      <c r="R11" s="16"/>
      <c r="S11" s="16"/>
      <c r="T11" s="16"/>
      <c r="U11" s="16"/>
      <c r="V11" s="16"/>
      <c r="W11" s="17"/>
    </row>
    <row r="12" spans="1:23" ht="15" thickBot="1" x14ac:dyDescent="0.35">
      <c r="A12">
        <v>9</v>
      </c>
      <c r="B12">
        <v>10</v>
      </c>
      <c r="C12">
        <v>10</v>
      </c>
      <c r="D12" s="2">
        <f t="shared" si="2"/>
        <v>100</v>
      </c>
      <c r="E12">
        <f t="shared" si="3"/>
        <v>100</v>
      </c>
      <c r="F12">
        <f t="shared" si="4"/>
        <v>7.4256661991584849</v>
      </c>
      <c r="G12">
        <f t="shared" si="5"/>
        <v>2.5743338008415151</v>
      </c>
      <c r="H12">
        <f t="shared" si="6"/>
        <v>6.6271945181551217</v>
      </c>
      <c r="I12">
        <f t="shared" si="7"/>
        <v>9.8775510204081662</v>
      </c>
      <c r="J12">
        <f t="shared" si="0"/>
        <v>0.32321879041661888</v>
      </c>
      <c r="K12">
        <f t="shared" si="1"/>
        <v>6.6271945181551217</v>
      </c>
      <c r="L12" s="18" t="s">
        <v>8</v>
      </c>
      <c r="M12" s="19">
        <f>M16/M17</f>
        <v>0.39796633941093967</v>
      </c>
      <c r="N12" s="5"/>
      <c r="O12" s="20" t="s">
        <v>36</v>
      </c>
      <c r="P12" s="21"/>
      <c r="Q12" s="21"/>
      <c r="R12" s="21"/>
      <c r="S12" s="21"/>
      <c r="T12" s="21"/>
      <c r="U12" s="21"/>
      <c r="V12" s="21"/>
      <c r="W12" s="22"/>
    </row>
    <row r="13" spans="1:23" x14ac:dyDescent="0.3">
      <c r="A13">
        <v>10</v>
      </c>
      <c r="B13">
        <v>9</v>
      </c>
      <c r="C13">
        <v>7</v>
      </c>
      <c r="D13" s="2">
        <f t="shared" si="2"/>
        <v>81</v>
      </c>
      <c r="E13">
        <f t="shared" si="3"/>
        <v>63</v>
      </c>
      <c r="F13">
        <f t="shared" si="4"/>
        <v>7.0276998597475453</v>
      </c>
      <c r="G13">
        <f t="shared" si="5"/>
        <v>-2.7699859747545297E-2</v>
      </c>
      <c r="H13">
        <f t="shared" si="6"/>
        <v>7.6728223003368025E-4</v>
      </c>
      <c r="I13">
        <f t="shared" si="7"/>
        <v>2.0408163265306232E-2</v>
      </c>
      <c r="J13">
        <f t="shared" si="0"/>
        <v>2.9089691137495731E-2</v>
      </c>
      <c r="K13">
        <f t="shared" si="1"/>
        <v>7.6728223003368025E-4</v>
      </c>
    </row>
    <row r="14" spans="1:23" x14ac:dyDescent="0.3">
      <c r="A14">
        <v>11</v>
      </c>
      <c r="B14">
        <v>1</v>
      </c>
      <c r="C14">
        <v>2</v>
      </c>
      <c r="D14" s="2">
        <f t="shared" si="2"/>
        <v>1</v>
      </c>
      <c r="E14">
        <f t="shared" si="3"/>
        <v>2</v>
      </c>
      <c r="F14">
        <f t="shared" si="4"/>
        <v>3.8439691444600279</v>
      </c>
      <c r="G14">
        <f t="shared" si="5"/>
        <v>-1.8439691444600279</v>
      </c>
      <c r="H14">
        <f t="shared" si="6"/>
        <v>3.4002222057206475</v>
      </c>
      <c r="I14">
        <f t="shared" si="7"/>
        <v>23.591836734693874</v>
      </c>
      <c r="J14">
        <f t="shared" si="0"/>
        <v>9.0792158228028228</v>
      </c>
      <c r="K14">
        <f t="shared" si="1"/>
        <v>3.4002222057206475</v>
      </c>
    </row>
    <row r="15" spans="1:23" x14ac:dyDescent="0.3">
      <c r="A15">
        <v>12</v>
      </c>
      <c r="B15">
        <v>0</v>
      </c>
      <c r="C15">
        <v>4</v>
      </c>
      <c r="D15" s="2">
        <f t="shared" si="2"/>
        <v>0</v>
      </c>
      <c r="E15">
        <f t="shared" si="3"/>
        <v>0</v>
      </c>
      <c r="F15">
        <f t="shared" si="4"/>
        <v>3.4460028050490883</v>
      </c>
      <c r="G15">
        <f t="shared" si="5"/>
        <v>0.55399719495091171</v>
      </c>
      <c r="H15">
        <f t="shared" si="6"/>
        <v>0.30691289201347849</v>
      </c>
      <c r="I15">
        <f t="shared" si="7"/>
        <v>8.1632653061224474</v>
      </c>
      <c r="J15">
        <f t="shared" si="0"/>
        <v>11.635876454998277</v>
      </c>
      <c r="K15">
        <f t="shared" si="1"/>
        <v>0.30691289201347849</v>
      </c>
      <c r="L15" s="3" t="s">
        <v>9</v>
      </c>
      <c r="M15" s="5">
        <f>C18*D18-B18*E18</f>
        <v>19656</v>
      </c>
    </row>
    <row r="16" spans="1:23" x14ac:dyDescent="0.3">
      <c r="A16">
        <v>13</v>
      </c>
      <c r="B16">
        <v>14</v>
      </c>
      <c r="C16">
        <v>7</v>
      </c>
      <c r="D16" s="2">
        <f t="shared" si="2"/>
        <v>196</v>
      </c>
      <c r="E16">
        <f t="shared" si="3"/>
        <v>98</v>
      </c>
      <c r="F16">
        <f t="shared" si="4"/>
        <v>9.0175315568022434</v>
      </c>
      <c r="G16">
        <f t="shared" si="5"/>
        <v>-2.0175315568022434</v>
      </c>
      <c r="H16">
        <f t="shared" si="6"/>
        <v>4.0704335826928837</v>
      </c>
      <c r="I16">
        <f t="shared" si="7"/>
        <v>2.0408163265306232E-2</v>
      </c>
      <c r="J16">
        <f t="shared" si="0"/>
        <v>4.6672793336159755</v>
      </c>
      <c r="K16">
        <f t="shared" si="1"/>
        <v>4.0704335826928837</v>
      </c>
      <c r="L16" s="3" t="s">
        <v>10</v>
      </c>
      <c r="M16" s="5">
        <f>14*E18-B18*C18</f>
        <v>2270</v>
      </c>
    </row>
    <row r="17" spans="1:26" x14ac:dyDescent="0.3">
      <c r="A17">
        <v>14</v>
      </c>
      <c r="B17">
        <v>14</v>
      </c>
      <c r="C17">
        <v>8</v>
      </c>
      <c r="D17" s="2">
        <f t="shared" si="2"/>
        <v>196</v>
      </c>
      <c r="E17">
        <f t="shared" si="3"/>
        <v>112</v>
      </c>
      <c r="F17">
        <f t="shared" si="4"/>
        <v>9.0175315568022434</v>
      </c>
      <c r="G17">
        <f t="shared" si="5"/>
        <v>-1.0175315568022434</v>
      </c>
      <c r="H17">
        <f t="shared" si="6"/>
        <v>1.0353704690883971</v>
      </c>
      <c r="I17">
        <f t="shared" si="7"/>
        <v>1.3061224489795926</v>
      </c>
      <c r="J17">
        <f t="shared" si="0"/>
        <v>4.6672793336159755</v>
      </c>
      <c r="K17">
        <f t="shared" si="1"/>
        <v>1.0353704690883971</v>
      </c>
      <c r="L17" s="3" t="s">
        <v>11</v>
      </c>
      <c r="M17" s="5">
        <f>14*D18-B18^2</f>
        <v>5704</v>
      </c>
    </row>
    <row r="18" spans="1:26" x14ac:dyDescent="0.3">
      <c r="A18" s="10" t="s">
        <v>5</v>
      </c>
      <c r="B18" s="10">
        <f>SUM(B4:B17)</f>
        <v>120</v>
      </c>
      <c r="C18" s="10">
        <f>SUM(C4:C17)</f>
        <v>96</v>
      </c>
      <c r="D18" s="11">
        <f>SUM(D4:D17)</f>
        <v>1436</v>
      </c>
      <c r="E18" s="10">
        <f>SUM(E4:E17)</f>
        <v>985</v>
      </c>
      <c r="H18" s="10">
        <f>SUM(H4:H17)</f>
        <v>33.186886395511927</v>
      </c>
      <c r="I18" s="10">
        <f>SUM(I4:I17)</f>
        <v>97.714285714285708</v>
      </c>
      <c r="J18" s="10">
        <f>SUM(J4:J17)</f>
        <v>64.527399318773774</v>
      </c>
      <c r="K18" s="10">
        <f>SUM(K4:K17)</f>
        <v>33.186886395511927</v>
      </c>
    </row>
    <row r="19" spans="1:26" x14ac:dyDescent="0.3">
      <c r="B19" t="s">
        <v>29</v>
      </c>
      <c r="C19">
        <f>AVERAGE(C4:C17)</f>
        <v>6.8571428571428568</v>
      </c>
    </row>
    <row r="20" spans="1:26" ht="15" thickBot="1" x14ac:dyDescent="0.35">
      <c r="L20" s="36" t="s">
        <v>19</v>
      </c>
      <c r="M20" s="36" t="s">
        <v>23</v>
      </c>
      <c r="N20" s="36" t="s">
        <v>26</v>
      </c>
      <c r="O20" s="36" t="s">
        <v>27</v>
      </c>
      <c r="P20" s="36" t="s">
        <v>28</v>
      </c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23" t="s">
        <v>12</v>
      </c>
      <c r="B21" s="24"/>
      <c r="C21" s="25"/>
      <c r="D21" s="25"/>
      <c r="E21" s="25"/>
      <c r="F21" s="26"/>
      <c r="L21" s="38" t="s">
        <v>20</v>
      </c>
      <c r="M21" s="37">
        <f>J18</f>
        <v>64.527399318773774</v>
      </c>
      <c r="N21" s="37">
        <v>1</v>
      </c>
      <c r="O21" s="37">
        <f>M21/N21</f>
        <v>64.527399318773774</v>
      </c>
      <c r="P21" s="37">
        <f>O21/O22</f>
        <v>23.332372389414715</v>
      </c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27"/>
      <c r="B22" s="28"/>
      <c r="C22" s="28"/>
      <c r="D22" s="28"/>
      <c r="E22" s="28"/>
      <c r="F22" s="29"/>
      <c r="L22" s="38" t="s">
        <v>21</v>
      </c>
      <c r="M22" s="37">
        <f>K18</f>
        <v>33.186886395511927</v>
      </c>
      <c r="N22" s="37">
        <f>14-N21-1</f>
        <v>12</v>
      </c>
      <c r="O22" s="37">
        <f>M22/N22</f>
        <v>2.7655738662926606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27" t="s">
        <v>13</v>
      </c>
      <c r="B23" s="28">
        <f>1-B25/B26</f>
        <v>0.66036812168335746</v>
      </c>
      <c r="C23" s="30">
        <f>B23</f>
        <v>0.66036812168335746</v>
      </c>
      <c r="D23" s="31" t="s">
        <v>38</v>
      </c>
      <c r="E23" s="31"/>
      <c r="F23" s="32"/>
      <c r="L23" s="38" t="s">
        <v>22</v>
      </c>
      <c r="M23" s="37">
        <f>M21+M22</f>
        <v>97.714285714285694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27"/>
      <c r="B24" s="28"/>
      <c r="C24" s="28"/>
      <c r="D24" s="31"/>
      <c r="E24" s="31"/>
      <c r="F24" s="32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27" t="s">
        <v>14</v>
      </c>
      <c r="B25" s="28">
        <f>H18</f>
        <v>33.186886395511927</v>
      </c>
      <c r="C25" s="28"/>
      <c r="D25" s="31"/>
      <c r="E25" s="31"/>
      <c r="F25" s="32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" thickBot="1" x14ac:dyDescent="0.35">
      <c r="A26" s="33" t="s">
        <v>17</v>
      </c>
      <c r="B26" s="34">
        <f>I18</f>
        <v>97.714285714285708</v>
      </c>
      <c r="C26" s="34"/>
      <c r="D26" s="34"/>
      <c r="E26" s="34"/>
      <c r="F26" s="35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L27" s="39" t="s">
        <v>37</v>
      </c>
      <c r="M27" s="40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</sheetData>
  <mergeCells count="5">
    <mergeCell ref="A1:G1"/>
    <mergeCell ref="O11:W11"/>
    <mergeCell ref="O12:W12"/>
    <mergeCell ref="O10:Q10"/>
    <mergeCell ref="D23:F2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Bianca</cp:lastModifiedBy>
  <dcterms:created xsi:type="dcterms:W3CDTF">2020-10-08T10:55:48Z</dcterms:created>
  <dcterms:modified xsi:type="dcterms:W3CDTF">2020-10-21T20:53:13Z</dcterms:modified>
</cp:coreProperties>
</file>